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hews\Desktop\"/>
    </mc:Choice>
  </mc:AlternateContent>
  <xr:revisionPtr revIDLastSave="0" documentId="13_ncr:1_{D7E92591-E5EE-4218-B039-7F6FD22DD2C3}" xr6:coauthVersionLast="36" xr6:coauthVersionMax="36" xr10:uidLastSave="{00000000-0000-0000-0000-000000000000}"/>
  <bookViews>
    <workbookView xWindow="5715" yWindow="2895" windowWidth="19425" windowHeight="10425" xr2:uid="{00000000-000D-0000-FFFF-FFFF00000000}"/>
  </bookViews>
  <sheets>
    <sheet name="EL" sheetId="2" r:id="rId1"/>
    <sheet name="Gas" sheetId="3" r:id="rId2"/>
    <sheet name="Sheet1" sheetId="4" state="hidden" r:id="rId3"/>
  </sheets>
  <calcPr calcId="191029"/>
</workbook>
</file>

<file path=xl/calcChain.xml><?xml version="1.0" encoding="utf-8"?>
<calcChain xmlns="http://schemas.openxmlformats.org/spreadsheetml/2006/main">
  <c r="CD155" i="3" l="1"/>
  <c r="CC155" i="3"/>
  <c r="CB155" i="3"/>
  <c r="CA155" i="3"/>
  <c r="BZ155" i="3"/>
  <c r="BY155" i="3"/>
  <c r="BX155" i="3"/>
  <c r="BW155" i="3"/>
  <c r="BV155" i="3"/>
  <c r="BU155" i="3"/>
  <c r="BT155" i="3"/>
  <c r="BS155" i="3"/>
  <c r="CD148" i="3"/>
  <c r="CC148" i="3"/>
  <c r="CB148" i="3"/>
  <c r="CA148" i="3"/>
  <c r="BZ148" i="3"/>
  <c r="BY148" i="3"/>
  <c r="BX148" i="3"/>
  <c r="BW148" i="3"/>
  <c r="BV148" i="3"/>
  <c r="BU148" i="3"/>
  <c r="BT148" i="3"/>
  <c r="BS148" i="3"/>
  <c r="CD141" i="3"/>
  <c r="CC141" i="3"/>
  <c r="CB141" i="3"/>
  <c r="CA141" i="3"/>
  <c r="BZ141" i="3"/>
  <c r="BY141" i="3"/>
  <c r="BX141" i="3"/>
  <c r="BW141" i="3"/>
  <c r="BV141" i="3"/>
  <c r="BU141" i="3"/>
  <c r="BT141" i="3"/>
  <c r="BS141" i="3"/>
  <c r="CF155" i="2"/>
  <c r="CE155" i="2"/>
  <c r="CD155" i="2"/>
  <c r="CC155" i="2"/>
  <c r="CB155" i="2"/>
  <c r="CA155" i="2"/>
  <c r="BZ155" i="2"/>
  <c r="BY155" i="2"/>
  <c r="BX155" i="2"/>
  <c r="BW155" i="2"/>
  <c r="BV155" i="2"/>
  <c r="BU155" i="2"/>
  <c r="CF148" i="2"/>
  <c r="CE148" i="2"/>
  <c r="CD148" i="2"/>
  <c r="CC148" i="2"/>
  <c r="CB148" i="2"/>
  <c r="CA148" i="2"/>
  <c r="BZ148" i="2"/>
  <c r="BY148" i="2"/>
  <c r="BX148" i="2"/>
  <c r="BW148" i="2"/>
  <c r="BV148" i="2"/>
  <c r="BU148" i="2"/>
  <c r="CF141" i="2"/>
  <c r="CE141" i="2"/>
  <c r="CD141" i="2"/>
  <c r="CC141" i="2"/>
  <c r="CB141" i="2"/>
  <c r="CA141" i="2"/>
  <c r="BZ141" i="2"/>
  <c r="BY141" i="2"/>
  <c r="BX141" i="2"/>
  <c r="BW141" i="2"/>
  <c r="BV141" i="2"/>
  <c r="BU141" i="2"/>
  <c r="CF10" i="2"/>
  <c r="CF11" i="2"/>
  <c r="CF12" i="2"/>
  <c r="CF13" i="2"/>
  <c r="CF15" i="2" s="1"/>
  <c r="CF14" i="2"/>
  <c r="CF17" i="2"/>
  <c r="CF18" i="2"/>
  <c r="CF19" i="2"/>
  <c r="CF20" i="2"/>
  <c r="CF21" i="2"/>
  <c r="CF22" i="2"/>
  <c r="CF24" i="2"/>
  <c r="CF25" i="2"/>
  <c r="CF26" i="2"/>
  <c r="CF27" i="2"/>
  <c r="CF28" i="2"/>
  <c r="CF29" i="2"/>
  <c r="CF31" i="2"/>
  <c r="CF32" i="2"/>
  <c r="CF33" i="2"/>
  <c r="CF34" i="2"/>
  <c r="CF35" i="2"/>
  <c r="CF36" i="2"/>
  <c r="CF38" i="2"/>
  <c r="CF39" i="2"/>
  <c r="CF40" i="2"/>
  <c r="CF41" i="2"/>
  <c r="CF42" i="2"/>
  <c r="CF43" i="2"/>
  <c r="CF45" i="2"/>
  <c r="CF46" i="2"/>
  <c r="CF47" i="2"/>
  <c r="CF48" i="2"/>
  <c r="CF49" i="2"/>
  <c r="CF50" i="2"/>
  <c r="CF52" i="2"/>
  <c r="CF53" i="2"/>
  <c r="CF54" i="2"/>
  <c r="CF55" i="2"/>
  <c r="CF56" i="2"/>
  <c r="CF57" i="2"/>
  <c r="CF59" i="2"/>
  <c r="CF60" i="2"/>
  <c r="CF61" i="2"/>
  <c r="CF62" i="2"/>
  <c r="CF63" i="2"/>
  <c r="CF64" i="2"/>
  <c r="CF66" i="2"/>
  <c r="CF67" i="2"/>
  <c r="CF68" i="2"/>
  <c r="CF69" i="2"/>
  <c r="CF70" i="2"/>
  <c r="CF71" i="2"/>
  <c r="CF73" i="2"/>
  <c r="CF74" i="2"/>
  <c r="CF75" i="2"/>
  <c r="CF76" i="2"/>
  <c r="CF77" i="2"/>
  <c r="CF80" i="2"/>
  <c r="CF81" i="2"/>
  <c r="CF82" i="2"/>
  <c r="CF83" i="2"/>
  <c r="CF84" i="2"/>
  <c r="CF87" i="2"/>
  <c r="CF88" i="2"/>
  <c r="CF89" i="2"/>
  <c r="CF90" i="2"/>
  <c r="CF91" i="2"/>
  <c r="CF92" i="2"/>
  <c r="CF94" i="2"/>
  <c r="CF95" i="2"/>
  <c r="CF96" i="2"/>
  <c r="CF97" i="2"/>
  <c r="CF98" i="2"/>
  <c r="CF101" i="2"/>
  <c r="CF102" i="2"/>
  <c r="CF103" i="2"/>
  <c r="CF104" i="2"/>
  <c r="CF105" i="2"/>
  <c r="CF108" i="2"/>
  <c r="CF109" i="2"/>
  <c r="CF110" i="2"/>
  <c r="CF111" i="2"/>
  <c r="CF112" i="2"/>
  <c r="CF122" i="2"/>
  <c r="CF123" i="2"/>
  <c r="CF124" i="2"/>
  <c r="CF125" i="2"/>
  <c r="CF126" i="2"/>
  <c r="CF129" i="2"/>
  <c r="CF130" i="2"/>
  <c r="CF131" i="2"/>
  <c r="CF132" i="2"/>
  <c r="CF133" i="2"/>
  <c r="CF136" i="2"/>
  <c r="CF137" i="2"/>
  <c r="CF138" i="2"/>
  <c r="CF139" i="2"/>
  <c r="CF140" i="2"/>
  <c r="CF143" i="2"/>
  <c r="CF144" i="2"/>
  <c r="CF145" i="2"/>
  <c r="CF146" i="2"/>
  <c r="CF147" i="2"/>
  <c r="CF150" i="2"/>
  <c r="CF151" i="2"/>
  <c r="CF152" i="2"/>
  <c r="CF153" i="2"/>
  <c r="CF154" i="2"/>
  <c r="CD10" i="3"/>
  <c r="CD11" i="3"/>
  <c r="CD15" i="3" s="1"/>
  <c r="CD12" i="3"/>
  <c r="CD13" i="3"/>
  <c r="CD14" i="3"/>
  <c r="CD17" i="3"/>
  <c r="CD22" i="3" s="1"/>
  <c r="CD18" i="3"/>
  <c r="CD19" i="3"/>
  <c r="CD20" i="3"/>
  <c r="CD21" i="3"/>
  <c r="CD24" i="3"/>
  <c r="CD25" i="3"/>
  <c r="CD26" i="3"/>
  <c r="CD27" i="3"/>
  <c r="CD28" i="3"/>
  <c r="CD29" i="3"/>
  <c r="CD31" i="3"/>
  <c r="CD36" i="3" s="1"/>
  <c r="CD32" i="3"/>
  <c r="CD33" i="3"/>
  <c r="CD34" i="3"/>
  <c r="CD35" i="3"/>
  <c r="CD38" i="3"/>
  <c r="CD39" i="3"/>
  <c r="CD43" i="3" s="1"/>
  <c r="CD40" i="3"/>
  <c r="CD41" i="3"/>
  <c r="CD42" i="3"/>
  <c r="CD45" i="3"/>
  <c r="CD50" i="3" s="1"/>
  <c r="CD46" i="3"/>
  <c r="CD47" i="3"/>
  <c r="CD48" i="3"/>
  <c r="CD49" i="3"/>
  <c r="CD52" i="3"/>
  <c r="CD53" i="3"/>
  <c r="CD54" i="3"/>
  <c r="CD55" i="3"/>
  <c r="CD56" i="3"/>
  <c r="CD57" i="3"/>
  <c r="CD59" i="3"/>
  <c r="CD64" i="3" s="1"/>
  <c r="CD60" i="3"/>
  <c r="CD61" i="3"/>
  <c r="CD62" i="3"/>
  <c r="CD63" i="3"/>
  <c r="CD66" i="3"/>
  <c r="CD67" i="3"/>
  <c r="CD71" i="3" s="1"/>
  <c r="CD68" i="3"/>
  <c r="CD69" i="3"/>
  <c r="CD70" i="3"/>
  <c r="CD73" i="3"/>
  <c r="CD78" i="3" s="1"/>
  <c r="CD74" i="3"/>
  <c r="CD75" i="3"/>
  <c r="CD76" i="3"/>
  <c r="CD77" i="3"/>
  <c r="CD80" i="3"/>
  <c r="CD81" i="3"/>
  <c r="CD82" i="3"/>
  <c r="CD83" i="3"/>
  <c r="CD84" i="3"/>
  <c r="CD85" i="3"/>
  <c r="CD87" i="3"/>
  <c r="CD92" i="3" s="1"/>
  <c r="CD88" i="3"/>
  <c r="CD89" i="3"/>
  <c r="CD90" i="3"/>
  <c r="CD91" i="3"/>
  <c r="CD94" i="3"/>
  <c r="CD95" i="3"/>
  <c r="CD99" i="3" s="1"/>
  <c r="CD96" i="3"/>
  <c r="CD97" i="3"/>
  <c r="CD98" i="3"/>
  <c r="CD101" i="3"/>
  <c r="CD106" i="3" s="1"/>
  <c r="CD102" i="3"/>
  <c r="CD103" i="3"/>
  <c r="CD104" i="3"/>
  <c r="CD105" i="3"/>
  <c r="CD108" i="3"/>
  <c r="CD109" i="3"/>
  <c r="CD110" i="3"/>
  <c r="CD111" i="3"/>
  <c r="CD112" i="3"/>
  <c r="CD113" i="3"/>
  <c r="CD115" i="3"/>
  <c r="CD120" i="3" s="1"/>
  <c r="CD116" i="3"/>
  <c r="CD117" i="3"/>
  <c r="CD118" i="3"/>
  <c r="CD119" i="3"/>
  <c r="CD122" i="3"/>
  <c r="CD123" i="3"/>
  <c r="CD124" i="3"/>
  <c r="CD125" i="3"/>
  <c r="CD126" i="3"/>
  <c r="CD129" i="3"/>
  <c r="CD130" i="3"/>
  <c r="CD131" i="3"/>
  <c r="CD132" i="3"/>
  <c r="CD134" i="3" s="1"/>
  <c r="CD133" i="3"/>
  <c r="CD136" i="3"/>
  <c r="CD137" i="3"/>
  <c r="CD138" i="3"/>
  <c r="CD139" i="3"/>
  <c r="CD140" i="3"/>
  <c r="CD143" i="3"/>
  <c r="CD144" i="3"/>
  <c r="CD145" i="3"/>
  <c r="CD146" i="3"/>
  <c r="CD147" i="3"/>
  <c r="CD150" i="3"/>
  <c r="CD151" i="3"/>
  <c r="CD152" i="3"/>
  <c r="CD153" i="3"/>
  <c r="CD154" i="3"/>
  <c r="CD127" i="3" l="1"/>
  <c r="CF134" i="2"/>
  <c r="CF99" i="2"/>
  <c r="CF78" i="2"/>
  <c r="CF106" i="2"/>
  <c r="CF85" i="2"/>
  <c r="CF113" i="2"/>
  <c r="CF127" i="2"/>
  <c r="CC10" i="3"/>
  <c r="CC15" i="3" s="1"/>
  <c r="CC11" i="3"/>
  <c r="CC12" i="3"/>
  <c r="CC13" i="3"/>
  <c r="CC14" i="3"/>
  <c r="CC17" i="3"/>
  <c r="CC22" i="3" s="1"/>
  <c r="CC18" i="3"/>
  <c r="CC19" i="3"/>
  <c r="CC20" i="3"/>
  <c r="CC21" i="3"/>
  <c r="CC24" i="3"/>
  <c r="CC25" i="3"/>
  <c r="CC26" i="3"/>
  <c r="CC27" i="3"/>
  <c r="CC28" i="3"/>
  <c r="CC29" i="3"/>
  <c r="CC31" i="3"/>
  <c r="CC36" i="3" s="1"/>
  <c r="CC32" i="3"/>
  <c r="CC33" i="3"/>
  <c r="CC34" i="3"/>
  <c r="CC35" i="3"/>
  <c r="CC38" i="3"/>
  <c r="CC43" i="3" s="1"/>
  <c r="CC39" i="3"/>
  <c r="CC40" i="3"/>
  <c r="CC41" i="3"/>
  <c r="CC42" i="3"/>
  <c r="CC45" i="3"/>
  <c r="CC46" i="3"/>
  <c r="CC50" i="3" s="1"/>
  <c r="CC47" i="3"/>
  <c r="CC48" i="3"/>
  <c r="CC49" i="3"/>
  <c r="CC52" i="3"/>
  <c r="CC53" i="3"/>
  <c r="CC54" i="3"/>
  <c r="CC55" i="3"/>
  <c r="CC56" i="3"/>
  <c r="CC57" i="3"/>
  <c r="CC59" i="3"/>
  <c r="CC64" i="3" s="1"/>
  <c r="CC60" i="3"/>
  <c r="CC61" i="3"/>
  <c r="CC62" i="3"/>
  <c r="CC63" i="3"/>
  <c r="CC66" i="3"/>
  <c r="CC71" i="3" s="1"/>
  <c r="CC67" i="3"/>
  <c r="CC68" i="3"/>
  <c r="CC69" i="3"/>
  <c r="CC70" i="3"/>
  <c r="CC73" i="3"/>
  <c r="CC74" i="3"/>
  <c r="CC78" i="3" s="1"/>
  <c r="CC75" i="3"/>
  <c r="CC76" i="3"/>
  <c r="CC77" i="3"/>
  <c r="CC80" i="3"/>
  <c r="CC81" i="3"/>
  <c r="CC82" i="3"/>
  <c r="CC83" i="3"/>
  <c r="CC84" i="3"/>
  <c r="CC85" i="3"/>
  <c r="CC87" i="3"/>
  <c r="CC88" i="3"/>
  <c r="CC89" i="3"/>
  <c r="CC90" i="3"/>
  <c r="CC91" i="3"/>
  <c r="CC101" i="3"/>
  <c r="CC102" i="3"/>
  <c r="CC106" i="3" s="1"/>
  <c r="CC103" i="3"/>
  <c r="CC104" i="3"/>
  <c r="CC105" i="3"/>
  <c r="CC108" i="3"/>
  <c r="CC109" i="3"/>
  <c r="CC110" i="3"/>
  <c r="CC111" i="3"/>
  <c r="CC112" i="3"/>
  <c r="CC113" i="3"/>
  <c r="CC122" i="3"/>
  <c r="CC123" i="3"/>
  <c r="CC124" i="3"/>
  <c r="CC125" i="3"/>
  <c r="CC126" i="3"/>
  <c r="CC129" i="3"/>
  <c r="CC130" i="3"/>
  <c r="CC134" i="3" s="1"/>
  <c r="CC131" i="3"/>
  <c r="CC132" i="3"/>
  <c r="CC133" i="3"/>
  <c r="CC136" i="3"/>
  <c r="CC137" i="3"/>
  <c r="CC138" i="3"/>
  <c r="CC139" i="3"/>
  <c r="CC140" i="3"/>
  <c r="CC143" i="3"/>
  <c r="CC144" i="3"/>
  <c r="CC145" i="3"/>
  <c r="CC146" i="3"/>
  <c r="CC147" i="3"/>
  <c r="CC150" i="3"/>
  <c r="CC151" i="3"/>
  <c r="CC152" i="3"/>
  <c r="CC153" i="3"/>
  <c r="CC154" i="3"/>
  <c r="CE10" i="2"/>
  <c r="CE11" i="2"/>
  <c r="CE12" i="2"/>
  <c r="CE13" i="2"/>
  <c r="CE14" i="2"/>
  <c r="CE17" i="2"/>
  <c r="CE19" i="2"/>
  <c r="CE20" i="2"/>
  <c r="CE21" i="2"/>
  <c r="CE24" i="2"/>
  <c r="CE25" i="2"/>
  <c r="CE26" i="2"/>
  <c r="CE27" i="2"/>
  <c r="CE28" i="2"/>
  <c r="CE31" i="2"/>
  <c r="CE32" i="2"/>
  <c r="CE33" i="2"/>
  <c r="CE34" i="2"/>
  <c r="CE35" i="2"/>
  <c r="CE38" i="2"/>
  <c r="CE39" i="2"/>
  <c r="CE40" i="2"/>
  <c r="CE41" i="2"/>
  <c r="CE42" i="2"/>
  <c r="CE45" i="2"/>
  <c r="CE46" i="2"/>
  <c r="CE47" i="2"/>
  <c r="CE48" i="2"/>
  <c r="CE49" i="2"/>
  <c r="CE52" i="2"/>
  <c r="CE53" i="2"/>
  <c r="CE54" i="2"/>
  <c r="CE55" i="2"/>
  <c r="CE56" i="2"/>
  <c r="CE59" i="2"/>
  <c r="CE60" i="2"/>
  <c r="CE61" i="2"/>
  <c r="CE62" i="2"/>
  <c r="CE63" i="2"/>
  <c r="CE66" i="2"/>
  <c r="CE67" i="2"/>
  <c r="CE68" i="2"/>
  <c r="CE69" i="2"/>
  <c r="CE70" i="2"/>
  <c r="CE73" i="2"/>
  <c r="CE78" i="2" s="1"/>
  <c r="CE74" i="2"/>
  <c r="CE75" i="2"/>
  <c r="CE76" i="2"/>
  <c r="CE77" i="2"/>
  <c r="CE80" i="2"/>
  <c r="CE81" i="2"/>
  <c r="CE82" i="2"/>
  <c r="CE83" i="2"/>
  <c r="CE84" i="2"/>
  <c r="CE87" i="2"/>
  <c r="CE88" i="2"/>
  <c r="CE89" i="2"/>
  <c r="CE90" i="2"/>
  <c r="CE91" i="2"/>
  <c r="CE94" i="2"/>
  <c r="CE95" i="2"/>
  <c r="CE96" i="2"/>
  <c r="CE97" i="2"/>
  <c r="CE98" i="2"/>
  <c r="CE101" i="2"/>
  <c r="CE102" i="2"/>
  <c r="CE103" i="2"/>
  <c r="CE104" i="2"/>
  <c r="CE105" i="2"/>
  <c r="CE108" i="2"/>
  <c r="CE109" i="2"/>
  <c r="CE110" i="2"/>
  <c r="CE111" i="2"/>
  <c r="CE112" i="2"/>
  <c r="CE122" i="2"/>
  <c r="CE123" i="2"/>
  <c r="CE124" i="2"/>
  <c r="CE125" i="2"/>
  <c r="CE126" i="2"/>
  <c r="CE129" i="2"/>
  <c r="CE130" i="2"/>
  <c r="CE131" i="2"/>
  <c r="CE132" i="2"/>
  <c r="CE133" i="2"/>
  <c r="CE136" i="2"/>
  <c r="CE137" i="2"/>
  <c r="CE138" i="2"/>
  <c r="CE139" i="2"/>
  <c r="CE140" i="2"/>
  <c r="CE143" i="2"/>
  <c r="CE144" i="2"/>
  <c r="CE145" i="2"/>
  <c r="CE146" i="2"/>
  <c r="CE147" i="2"/>
  <c r="CE150" i="2"/>
  <c r="CE151" i="2"/>
  <c r="CE152" i="2"/>
  <c r="CE153" i="2"/>
  <c r="CE154" i="2"/>
  <c r="CE127" i="2" l="1"/>
  <c r="CE134" i="2"/>
  <c r="CE85" i="2"/>
  <c r="CE106" i="2"/>
  <c r="CE92" i="2"/>
  <c r="CE15" i="2"/>
  <c r="CE99" i="2"/>
  <c r="CE113" i="2"/>
  <c r="CC127" i="3"/>
  <c r="CC92" i="3"/>
  <c r="AU71" i="2"/>
  <c r="CE71" i="2" s="1"/>
  <c r="AU64" i="2"/>
  <c r="CE64" i="2" s="1"/>
  <c r="AU57" i="2"/>
  <c r="CE57" i="2" s="1"/>
  <c r="AU50" i="2"/>
  <c r="CE50" i="2" s="1"/>
  <c r="AU43" i="2"/>
  <c r="CE43" i="2" s="1"/>
  <c r="AU36" i="2"/>
  <c r="CE36" i="2" s="1"/>
  <c r="AU29" i="2"/>
  <c r="CE29" i="2" s="1"/>
  <c r="CE18" i="2"/>
  <c r="AU15" i="2"/>
  <c r="AU22" i="2" l="1"/>
  <c r="CE22" i="2" s="1"/>
  <c r="CD10" i="2"/>
  <c r="CD11" i="2"/>
  <c r="CD12" i="2"/>
  <c r="CD13" i="2"/>
  <c r="CD14" i="2"/>
  <c r="CD17" i="2"/>
  <c r="CD18" i="2"/>
  <c r="CD19" i="2"/>
  <c r="CD20" i="2"/>
  <c r="CD21" i="2"/>
  <c r="CD24" i="2"/>
  <c r="CD25" i="2"/>
  <c r="CD26" i="2"/>
  <c r="CD27" i="2"/>
  <c r="CD28" i="2"/>
  <c r="CD31" i="2"/>
  <c r="CD32" i="2"/>
  <c r="CD33" i="2"/>
  <c r="CD34" i="2"/>
  <c r="CD35" i="2"/>
  <c r="CD38" i="2"/>
  <c r="CD39" i="2"/>
  <c r="CD40" i="2"/>
  <c r="CD41" i="2"/>
  <c r="CD42" i="2"/>
  <c r="CD45" i="2"/>
  <c r="CD46" i="2"/>
  <c r="CD47" i="2"/>
  <c r="CD48" i="2"/>
  <c r="CD49" i="2"/>
  <c r="CD52" i="2"/>
  <c r="CD53" i="2"/>
  <c r="CD54" i="2"/>
  <c r="CD55" i="2"/>
  <c r="CD56" i="2"/>
  <c r="CD59" i="2"/>
  <c r="CD60" i="2"/>
  <c r="CD61" i="2"/>
  <c r="CD62" i="2"/>
  <c r="CD63" i="2"/>
  <c r="CD66" i="2"/>
  <c r="CD67" i="2"/>
  <c r="CD68" i="2"/>
  <c r="CD69" i="2"/>
  <c r="CD70" i="2"/>
  <c r="CD73" i="2"/>
  <c r="CD74" i="2"/>
  <c r="CD75" i="2"/>
  <c r="CD76" i="2"/>
  <c r="CD77" i="2"/>
  <c r="CD80" i="2"/>
  <c r="CD81" i="2"/>
  <c r="CD82" i="2"/>
  <c r="CD83" i="2"/>
  <c r="CD84" i="2"/>
  <c r="CD87" i="2"/>
  <c r="CD88" i="2"/>
  <c r="CD89" i="2"/>
  <c r="CD90" i="2"/>
  <c r="CD91" i="2"/>
  <c r="CD94" i="2"/>
  <c r="CD95" i="2"/>
  <c r="CD96" i="2"/>
  <c r="CD97" i="2"/>
  <c r="CD98" i="2"/>
  <c r="CD101" i="2"/>
  <c r="CD102" i="2"/>
  <c r="CD103" i="2"/>
  <c r="CD104" i="2"/>
  <c r="CD105" i="2"/>
  <c r="CD108" i="2"/>
  <c r="CD109" i="2"/>
  <c r="CD110" i="2"/>
  <c r="CD111" i="2"/>
  <c r="CD112" i="2"/>
  <c r="CD122" i="2"/>
  <c r="CD123" i="2"/>
  <c r="CD124" i="2"/>
  <c r="CD125" i="2"/>
  <c r="CD126" i="2"/>
  <c r="CD129" i="2"/>
  <c r="CD130" i="2"/>
  <c r="CD131" i="2"/>
  <c r="CD132" i="2"/>
  <c r="CD133" i="2"/>
  <c r="CD136" i="2"/>
  <c r="CD137" i="2"/>
  <c r="CD138" i="2"/>
  <c r="CD139" i="2"/>
  <c r="CD140" i="2"/>
  <c r="CD143" i="2"/>
  <c r="CD144" i="2"/>
  <c r="CD145" i="2"/>
  <c r="CD146" i="2"/>
  <c r="CD147" i="2"/>
  <c r="CD150" i="2"/>
  <c r="CD151" i="2"/>
  <c r="CD152" i="2"/>
  <c r="CD153" i="2"/>
  <c r="CD154" i="2"/>
  <c r="CB10" i="3"/>
  <c r="CB11" i="3"/>
  <c r="CB12" i="3"/>
  <c r="CB13" i="3"/>
  <c r="CB14" i="3"/>
  <c r="CB17" i="3"/>
  <c r="CB18" i="3"/>
  <c r="CB19" i="3"/>
  <c r="CB20" i="3"/>
  <c r="CB21" i="3"/>
  <c r="CB24" i="3"/>
  <c r="CB25" i="3"/>
  <c r="CB26" i="3"/>
  <c r="CB27" i="3"/>
  <c r="CB28" i="3"/>
  <c r="CB31" i="3"/>
  <c r="CB32" i="3"/>
  <c r="CB33" i="3"/>
  <c r="CB34" i="3"/>
  <c r="CB35" i="3"/>
  <c r="CB38" i="3"/>
  <c r="CB43" i="3" s="1"/>
  <c r="CB39" i="3"/>
  <c r="CB40" i="3"/>
  <c r="CB41" i="3"/>
  <c r="CB42" i="3"/>
  <c r="CB45" i="3"/>
  <c r="CB46" i="3"/>
  <c r="CB47" i="3"/>
  <c r="CB48" i="3"/>
  <c r="CB49" i="3"/>
  <c r="CB52" i="3"/>
  <c r="CB53" i="3"/>
  <c r="CB54" i="3"/>
  <c r="CB55" i="3"/>
  <c r="CB56" i="3"/>
  <c r="CB59" i="3"/>
  <c r="CB60" i="3"/>
  <c r="CB61" i="3"/>
  <c r="CB62" i="3"/>
  <c r="CB63" i="3"/>
  <c r="CB66" i="3"/>
  <c r="CB71" i="3" s="1"/>
  <c r="CB67" i="3"/>
  <c r="CB68" i="3"/>
  <c r="CB69" i="3"/>
  <c r="CB70" i="3"/>
  <c r="CB73" i="3"/>
  <c r="CB74" i="3"/>
  <c r="CB75" i="3"/>
  <c r="CB76" i="3"/>
  <c r="CB77" i="3"/>
  <c r="CB80" i="3"/>
  <c r="CB81" i="3"/>
  <c r="CB82" i="3"/>
  <c r="CB83" i="3"/>
  <c r="CB84" i="3"/>
  <c r="CB87" i="3"/>
  <c r="CB88" i="3"/>
  <c r="CB89" i="3"/>
  <c r="CB90" i="3"/>
  <c r="CB91" i="3"/>
  <c r="CB101" i="3"/>
  <c r="CB102" i="3"/>
  <c r="CB103" i="3"/>
  <c r="CB104" i="3"/>
  <c r="CB105" i="3"/>
  <c r="CB108" i="3"/>
  <c r="CB109" i="3"/>
  <c r="CB110" i="3"/>
  <c r="CB111" i="3"/>
  <c r="CB112" i="3"/>
  <c r="CB122" i="3"/>
  <c r="CB123" i="3"/>
  <c r="CB124" i="3"/>
  <c r="CB125" i="3"/>
  <c r="CB126" i="3"/>
  <c r="CB129" i="3"/>
  <c r="CB130" i="3"/>
  <c r="CB134" i="3" s="1"/>
  <c r="CB131" i="3"/>
  <c r="CB132" i="3"/>
  <c r="CB133" i="3"/>
  <c r="CB136" i="3"/>
  <c r="CB137" i="3"/>
  <c r="CB138" i="3"/>
  <c r="CB139" i="3"/>
  <c r="CB140" i="3"/>
  <c r="CB143" i="3"/>
  <c r="CB144" i="3"/>
  <c r="CB145" i="3"/>
  <c r="CB146" i="3"/>
  <c r="CB147" i="3"/>
  <c r="CB150" i="3"/>
  <c r="CB151" i="3"/>
  <c r="CB152" i="3"/>
  <c r="CB153" i="3"/>
  <c r="CB154" i="3"/>
  <c r="CD134" i="2" l="1"/>
  <c r="CB57" i="3"/>
  <c r="CB113" i="3"/>
  <c r="CB36" i="3"/>
  <c r="CB22" i="3"/>
  <c r="CD113" i="2"/>
  <c r="CB106" i="3"/>
  <c r="CB64" i="3"/>
  <c r="CD106" i="2"/>
  <c r="CB50" i="3"/>
  <c r="CB29" i="3"/>
  <c r="CD127" i="2"/>
  <c r="CB92" i="3"/>
  <c r="CB85" i="3"/>
  <c r="CB78" i="3"/>
  <c r="CD92" i="2"/>
  <c r="CD78" i="2"/>
  <c r="CD85" i="2"/>
  <c r="CD99" i="2"/>
  <c r="CB15" i="3"/>
  <c r="CD15" i="2"/>
  <c r="CB127" i="3"/>
  <c r="AT71" i="2"/>
  <c r="CD71" i="2" s="1"/>
  <c r="AT64" i="2"/>
  <c r="CD64" i="2" s="1"/>
  <c r="AT57" i="2"/>
  <c r="CD57" i="2" s="1"/>
  <c r="AT50" i="2"/>
  <c r="CD50" i="2" s="1"/>
  <c r="AT43" i="2"/>
  <c r="CD43" i="2" s="1"/>
  <c r="AT36" i="2"/>
  <c r="CD36" i="2" s="1"/>
  <c r="AT29" i="2"/>
  <c r="CD29" i="2" s="1"/>
  <c r="AT22" i="2"/>
  <c r="CD22" i="2" s="1"/>
  <c r="AS71" i="2" l="1"/>
  <c r="AS64" i="2"/>
  <c r="AS57" i="2"/>
  <c r="AS50" i="2"/>
  <c r="AS43" i="2"/>
  <c r="AS36" i="2"/>
  <c r="AS29" i="2"/>
  <c r="AS22" i="2"/>
  <c r="CA10" i="3" l="1"/>
  <c r="CA11" i="3"/>
  <c r="CA12" i="3"/>
  <c r="CA13" i="3"/>
  <c r="CA14" i="3"/>
  <c r="CA17" i="3"/>
  <c r="CA18" i="3"/>
  <c r="CA19" i="3"/>
  <c r="CA20" i="3"/>
  <c r="CA21" i="3"/>
  <c r="CA24" i="3"/>
  <c r="CA25" i="3"/>
  <c r="CA26" i="3"/>
  <c r="CA27" i="3"/>
  <c r="CA28" i="3"/>
  <c r="CA31" i="3"/>
  <c r="CA32" i="3"/>
  <c r="CA33" i="3"/>
  <c r="CA34" i="3"/>
  <c r="CA35" i="3"/>
  <c r="CA38" i="3"/>
  <c r="CA39" i="3"/>
  <c r="CA40" i="3"/>
  <c r="CA41" i="3"/>
  <c r="CA42" i="3"/>
  <c r="CA45" i="3"/>
  <c r="CA46" i="3"/>
  <c r="CA47" i="3"/>
  <c r="CA48" i="3"/>
  <c r="CA49" i="3"/>
  <c r="CA52" i="3"/>
  <c r="CA53" i="3"/>
  <c r="CA54" i="3"/>
  <c r="CA55" i="3"/>
  <c r="CA56" i="3"/>
  <c r="CA57" i="3"/>
  <c r="CA59" i="3"/>
  <c r="CA64" i="3" s="1"/>
  <c r="CA60" i="3"/>
  <c r="CA61" i="3"/>
  <c r="CA62" i="3"/>
  <c r="CA63" i="3"/>
  <c r="CA66" i="3"/>
  <c r="CA67" i="3"/>
  <c r="CA68" i="3"/>
  <c r="CA69" i="3"/>
  <c r="CA70" i="3"/>
  <c r="CA73" i="3"/>
  <c r="CA74" i="3"/>
  <c r="CA75" i="3"/>
  <c r="CA76" i="3"/>
  <c r="CA77" i="3"/>
  <c r="CA80" i="3"/>
  <c r="CA81" i="3"/>
  <c r="CA82" i="3"/>
  <c r="CA85" i="3" s="1"/>
  <c r="CA83" i="3"/>
  <c r="CA84" i="3"/>
  <c r="CA87" i="3"/>
  <c r="CA88" i="3"/>
  <c r="CA89" i="3"/>
  <c r="CA90" i="3"/>
  <c r="CA91" i="3"/>
  <c r="CA101" i="3"/>
  <c r="CA102" i="3"/>
  <c r="CA103" i="3"/>
  <c r="CA104" i="3"/>
  <c r="CA105" i="3"/>
  <c r="CA108" i="3"/>
  <c r="CA109" i="3"/>
  <c r="CA110" i="3"/>
  <c r="CA111" i="3"/>
  <c r="CA112" i="3"/>
  <c r="CA122" i="3"/>
  <c r="CA123" i="3"/>
  <c r="CA124" i="3"/>
  <c r="CA125" i="3"/>
  <c r="CA126" i="3"/>
  <c r="CA129" i="3"/>
  <c r="CA130" i="3"/>
  <c r="CA131" i="3"/>
  <c r="CA132" i="3"/>
  <c r="CA133" i="3"/>
  <c r="CA136" i="3"/>
  <c r="CA137" i="3"/>
  <c r="CA138" i="3"/>
  <c r="CA139" i="3"/>
  <c r="CA140" i="3"/>
  <c r="CA143" i="3"/>
  <c r="CA144" i="3"/>
  <c r="CA145" i="3"/>
  <c r="CA146" i="3"/>
  <c r="CA147" i="3"/>
  <c r="CA150" i="3"/>
  <c r="CA151" i="3"/>
  <c r="CA152" i="3"/>
  <c r="CA153" i="3"/>
  <c r="CA154" i="3"/>
  <c r="CC10" i="2"/>
  <c r="CC11" i="2"/>
  <c r="CC12" i="2"/>
  <c r="CC13" i="2"/>
  <c r="CC14" i="2"/>
  <c r="CC17" i="2"/>
  <c r="CC18" i="2"/>
  <c r="CC19" i="2"/>
  <c r="CC20" i="2"/>
  <c r="CC21" i="2"/>
  <c r="CC22" i="2"/>
  <c r="CC24" i="2"/>
  <c r="CC25" i="2"/>
  <c r="CC26" i="2"/>
  <c r="CC27" i="2"/>
  <c r="CC28" i="2"/>
  <c r="CC29" i="2"/>
  <c r="CC31" i="2"/>
  <c r="CC32" i="2"/>
  <c r="CC33" i="2"/>
  <c r="CC34" i="2"/>
  <c r="CC35" i="2"/>
  <c r="CC36" i="2"/>
  <c r="CC38" i="2"/>
  <c r="CC39" i="2"/>
  <c r="CC40" i="2"/>
  <c r="CC41" i="2"/>
  <c r="CC42" i="2"/>
  <c r="CC43" i="2"/>
  <c r="CC45" i="2"/>
  <c r="CC46" i="2"/>
  <c r="CC47" i="2"/>
  <c r="CC48" i="2"/>
  <c r="CC49" i="2"/>
  <c r="CC50" i="2"/>
  <c r="CC52" i="2"/>
  <c r="CC53" i="2"/>
  <c r="CC54" i="2"/>
  <c r="CC55" i="2"/>
  <c r="CC56" i="2"/>
  <c r="CC57" i="2"/>
  <c r="CC59" i="2"/>
  <c r="CC60" i="2"/>
  <c r="CC61" i="2"/>
  <c r="CC62" i="2"/>
  <c r="CC63" i="2"/>
  <c r="CC64" i="2"/>
  <c r="CC66" i="2"/>
  <c r="CC67" i="2"/>
  <c r="CC68" i="2"/>
  <c r="CC69" i="2"/>
  <c r="CC70" i="2"/>
  <c r="CC71" i="2"/>
  <c r="CC73" i="2"/>
  <c r="CC74" i="2"/>
  <c r="CC75" i="2"/>
  <c r="CC76" i="2"/>
  <c r="CC77" i="2"/>
  <c r="CC80" i="2"/>
  <c r="CC81" i="2"/>
  <c r="CC82" i="2"/>
  <c r="CC83" i="2"/>
  <c r="CC84" i="2"/>
  <c r="CC87" i="2"/>
  <c r="CC88" i="2"/>
  <c r="CC89" i="2"/>
  <c r="CC90" i="2"/>
  <c r="CC91" i="2"/>
  <c r="CC94" i="2"/>
  <c r="CC95" i="2"/>
  <c r="CC96" i="2"/>
  <c r="CC97" i="2"/>
  <c r="CC98" i="2"/>
  <c r="CC101" i="2"/>
  <c r="CC102" i="2"/>
  <c r="CC103" i="2"/>
  <c r="CC104" i="2"/>
  <c r="CC105" i="2"/>
  <c r="CC108" i="2"/>
  <c r="CC109" i="2"/>
  <c r="CC110" i="2"/>
  <c r="CC111" i="2"/>
  <c r="CC112" i="2"/>
  <c r="CC122" i="2"/>
  <c r="CC123" i="2"/>
  <c r="CC124" i="2"/>
  <c r="CC125" i="2"/>
  <c r="CC126" i="2"/>
  <c r="CC129" i="2"/>
  <c r="CC130" i="2"/>
  <c r="CC131" i="2"/>
  <c r="CC132" i="2"/>
  <c r="CC133" i="2"/>
  <c r="CC136" i="2"/>
  <c r="CC137" i="2"/>
  <c r="CC138" i="2"/>
  <c r="CC139" i="2"/>
  <c r="CC140" i="2"/>
  <c r="CC143" i="2"/>
  <c r="CC144" i="2"/>
  <c r="CC145" i="2"/>
  <c r="CC146" i="2"/>
  <c r="CC147" i="2"/>
  <c r="CC150" i="2"/>
  <c r="CC151" i="2"/>
  <c r="CC152" i="2"/>
  <c r="CC153" i="2"/>
  <c r="CC154" i="2"/>
  <c r="BI123" i="2"/>
  <c r="BJ123" i="2"/>
  <c r="BK123" i="2"/>
  <c r="BL123" i="2"/>
  <c r="BM123" i="2"/>
  <c r="BN123" i="2"/>
  <c r="BO123" i="2"/>
  <c r="BP123" i="2"/>
  <c r="BQ123" i="2"/>
  <c r="BR123" i="2"/>
  <c r="BS123" i="2"/>
  <c r="BT123" i="2"/>
  <c r="BU123" i="2"/>
  <c r="BV123" i="2"/>
  <c r="BW123" i="2"/>
  <c r="BX123" i="2"/>
  <c r="BY123" i="2"/>
  <c r="BZ123" i="2"/>
  <c r="CA123" i="2"/>
  <c r="CB123" i="2"/>
  <c r="AS141" i="2"/>
  <c r="AT141" i="2"/>
  <c r="AU141" i="2"/>
  <c r="AV141" i="2"/>
  <c r="AM141" i="2"/>
  <c r="AN141" i="2"/>
  <c r="AO141" i="2"/>
  <c r="AP141" i="2"/>
  <c r="AQ141" i="2"/>
  <c r="AR141" i="2"/>
  <c r="CC99" i="2" l="1"/>
  <c r="CA92" i="3"/>
  <c r="CC92" i="2"/>
  <c r="CA36" i="3"/>
  <c r="CA29" i="3"/>
  <c r="CC134" i="2"/>
  <c r="CC127" i="2"/>
  <c r="CA134" i="3"/>
  <c r="CA127" i="3"/>
  <c r="CA15" i="3"/>
  <c r="CA43" i="3"/>
  <c r="CA78" i="3"/>
  <c r="CA71" i="3"/>
  <c r="CA22" i="3"/>
  <c r="CA50" i="3"/>
  <c r="CC85" i="2"/>
  <c r="CC78" i="2"/>
  <c r="CC15" i="2"/>
  <c r="CA106" i="3"/>
  <c r="CA113" i="3"/>
  <c r="CC113" i="2"/>
  <c r="CC106" i="2"/>
  <c r="AR71" i="2"/>
  <c r="AR64" i="2"/>
  <c r="AR57" i="2"/>
  <c r="AR50" i="2"/>
  <c r="AR43" i="2"/>
  <c r="AR36" i="2"/>
  <c r="AR29" i="2"/>
  <c r="AR22" i="2"/>
  <c r="BY10" i="3" l="1"/>
  <c r="BZ10" i="3"/>
  <c r="BY11" i="3"/>
  <c r="BZ11" i="3"/>
  <c r="BY12" i="3"/>
  <c r="BZ12" i="3"/>
  <c r="BZ15" i="3" s="1"/>
  <c r="BY13" i="3"/>
  <c r="BZ13" i="3"/>
  <c r="BY14" i="3"/>
  <c r="BZ14" i="3"/>
  <c r="BY17" i="3"/>
  <c r="BZ17" i="3"/>
  <c r="BY18" i="3"/>
  <c r="BZ18" i="3"/>
  <c r="BY19" i="3"/>
  <c r="BZ19" i="3"/>
  <c r="BY20" i="3"/>
  <c r="BZ20" i="3"/>
  <c r="BY21" i="3"/>
  <c r="BZ21" i="3"/>
  <c r="BY24" i="3"/>
  <c r="BZ24" i="3"/>
  <c r="BZ29" i="3" s="1"/>
  <c r="BY25" i="3"/>
  <c r="BZ25" i="3"/>
  <c r="BY26" i="3"/>
  <c r="BZ26" i="3"/>
  <c r="BY27" i="3"/>
  <c r="BZ27" i="3"/>
  <c r="BY28" i="3"/>
  <c r="BZ28" i="3"/>
  <c r="BY31" i="3"/>
  <c r="BZ31" i="3"/>
  <c r="BY32" i="3"/>
  <c r="BZ32" i="3"/>
  <c r="BY33" i="3"/>
  <c r="BZ33" i="3"/>
  <c r="BY34" i="3"/>
  <c r="BZ34" i="3"/>
  <c r="BY35" i="3"/>
  <c r="BZ35" i="3"/>
  <c r="BY38" i="3"/>
  <c r="BZ38" i="3"/>
  <c r="BY39" i="3"/>
  <c r="BZ39" i="3"/>
  <c r="BY40" i="3"/>
  <c r="BZ40" i="3"/>
  <c r="BY41" i="3"/>
  <c r="BZ41" i="3"/>
  <c r="BY42" i="3"/>
  <c r="BZ42" i="3"/>
  <c r="BY45" i="3"/>
  <c r="BZ45" i="3"/>
  <c r="BY46" i="3"/>
  <c r="BZ46" i="3"/>
  <c r="BY47" i="3"/>
  <c r="BZ47" i="3"/>
  <c r="BY48" i="3"/>
  <c r="BZ48" i="3"/>
  <c r="BZ50" i="3" s="1"/>
  <c r="BY49" i="3"/>
  <c r="BZ49" i="3"/>
  <c r="BY52" i="3"/>
  <c r="BZ52" i="3"/>
  <c r="BY53" i="3"/>
  <c r="BZ53" i="3"/>
  <c r="BY54" i="3"/>
  <c r="BZ54" i="3"/>
  <c r="BY55" i="3"/>
  <c r="BZ55" i="3"/>
  <c r="BY56" i="3"/>
  <c r="BZ56" i="3"/>
  <c r="BY59" i="3"/>
  <c r="BZ59" i="3"/>
  <c r="BY60" i="3"/>
  <c r="BZ60" i="3"/>
  <c r="BY61" i="3"/>
  <c r="BZ61" i="3"/>
  <c r="BY62" i="3"/>
  <c r="BZ62" i="3"/>
  <c r="BY63" i="3"/>
  <c r="BZ63" i="3"/>
  <c r="BY66" i="3"/>
  <c r="BZ66" i="3"/>
  <c r="BZ71" i="3" s="1"/>
  <c r="BY67" i="3"/>
  <c r="BZ67" i="3"/>
  <c r="BY68" i="3"/>
  <c r="BZ68" i="3"/>
  <c r="BY69" i="3"/>
  <c r="BZ69" i="3"/>
  <c r="BY70" i="3"/>
  <c r="BZ70" i="3"/>
  <c r="BY73" i="3"/>
  <c r="BZ73" i="3"/>
  <c r="BY74" i="3"/>
  <c r="BZ74" i="3"/>
  <c r="BY75" i="3"/>
  <c r="BY78" i="3" s="1"/>
  <c r="BZ75" i="3"/>
  <c r="BY76" i="3"/>
  <c r="BZ76" i="3"/>
  <c r="BY77" i="3"/>
  <c r="BZ77" i="3"/>
  <c r="BY80" i="3"/>
  <c r="BZ80" i="3"/>
  <c r="BY81" i="3"/>
  <c r="BZ81" i="3"/>
  <c r="BY82" i="3"/>
  <c r="BZ82" i="3"/>
  <c r="BY83" i="3"/>
  <c r="BZ83" i="3"/>
  <c r="BY84" i="3"/>
  <c r="BZ84" i="3"/>
  <c r="BY87" i="3"/>
  <c r="BZ87" i="3"/>
  <c r="BY88" i="3"/>
  <c r="BZ88" i="3"/>
  <c r="BY89" i="3"/>
  <c r="BZ89" i="3"/>
  <c r="BY90" i="3"/>
  <c r="BZ90" i="3"/>
  <c r="BZ92" i="3" s="1"/>
  <c r="BY91" i="3"/>
  <c r="BZ91" i="3"/>
  <c r="BY101" i="3"/>
  <c r="BZ101" i="3"/>
  <c r="BY102" i="3"/>
  <c r="BZ102" i="3"/>
  <c r="BY103" i="3"/>
  <c r="BY106" i="3" s="1"/>
  <c r="BZ103" i="3"/>
  <c r="BY104" i="3"/>
  <c r="BZ104" i="3"/>
  <c r="BY105" i="3"/>
  <c r="BZ105" i="3"/>
  <c r="BY108" i="3"/>
  <c r="BY113" i="3" s="1"/>
  <c r="BZ108" i="3"/>
  <c r="BY109" i="3"/>
  <c r="BZ109" i="3"/>
  <c r="BY110" i="3"/>
  <c r="BZ110" i="3"/>
  <c r="BY111" i="3"/>
  <c r="BZ111" i="3"/>
  <c r="BY112" i="3"/>
  <c r="BZ112" i="3"/>
  <c r="BY122" i="3"/>
  <c r="BZ122" i="3"/>
  <c r="BY123" i="3"/>
  <c r="BZ123" i="3"/>
  <c r="BY124" i="3"/>
  <c r="BZ124" i="3"/>
  <c r="BY125" i="3"/>
  <c r="BZ125" i="3"/>
  <c r="BY126" i="3"/>
  <c r="BZ126" i="3"/>
  <c r="BY129" i="3"/>
  <c r="BZ129" i="3"/>
  <c r="BY130" i="3"/>
  <c r="BZ130" i="3"/>
  <c r="BY131" i="3"/>
  <c r="BZ131" i="3"/>
  <c r="BY132" i="3"/>
  <c r="BZ132" i="3"/>
  <c r="BY133" i="3"/>
  <c r="BZ133" i="3"/>
  <c r="BY136" i="3"/>
  <c r="BZ136" i="3"/>
  <c r="BY137" i="3"/>
  <c r="BZ137" i="3"/>
  <c r="BY138" i="3"/>
  <c r="BZ138" i="3"/>
  <c r="BY139" i="3"/>
  <c r="BZ139" i="3"/>
  <c r="BY140" i="3"/>
  <c r="BZ140" i="3"/>
  <c r="BY143" i="3"/>
  <c r="BZ143" i="3"/>
  <c r="BY144" i="3"/>
  <c r="BZ144" i="3"/>
  <c r="BY145" i="3"/>
  <c r="BZ145" i="3"/>
  <c r="BY146" i="3"/>
  <c r="BZ146" i="3"/>
  <c r="BY147" i="3"/>
  <c r="BZ147" i="3"/>
  <c r="BY150" i="3"/>
  <c r="BZ150" i="3"/>
  <c r="BY151" i="3"/>
  <c r="BZ151" i="3"/>
  <c r="BY152" i="3"/>
  <c r="BZ152" i="3"/>
  <c r="BY153" i="3"/>
  <c r="BZ153" i="3"/>
  <c r="BY154" i="3"/>
  <c r="BZ154" i="3"/>
  <c r="CA10" i="2"/>
  <c r="CA15" i="2" s="1"/>
  <c r="CB10" i="2"/>
  <c r="CA11" i="2"/>
  <c r="CB11" i="2"/>
  <c r="CA12" i="2"/>
  <c r="CB12" i="2"/>
  <c r="CA13" i="2"/>
  <c r="CB13" i="2"/>
  <c r="CA14" i="2"/>
  <c r="CB14" i="2"/>
  <c r="CA17" i="2"/>
  <c r="CB17" i="2"/>
  <c r="CA18" i="2"/>
  <c r="CB18" i="2"/>
  <c r="CA19" i="2"/>
  <c r="CB19" i="2"/>
  <c r="CA20" i="2"/>
  <c r="CB20" i="2"/>
  <c r="CA21" i="2"/>
  <c r="CB21" i="2"/>
  <c r="CB22" i="2"/>
  <c r="CA24" i="2"/>
  <c r="CB24" i="2"/>
  <c r="CA25" i="2"/>
  <c r="CB25" i="2"/>
  <c r="CA26" i="2"/>
  <c r="CB26" i="2"/>
  <c r="CA27" i="2"/>
  <c r="CB27" i="2"/>
  <c r="CA28" i="2"/>
  <c r="CB28" i="2"/>
  <c r="CB29" i="2"/>
  <c r="CA31" i="2"/>
  <c r="CB31" i="2"/>
  <c r="CA32" i="2"/>
  <c r="CB32" i="2"/>
  <c r="CA33" i="2"/>
  <c r="CB33" i="2"/>
  <c r="CA34" i="2"/>
  <c r="CB34" i="2"/>
  <c r="CA35" i="2"/>
  <c r="CB35" i="2"/>
  <c r="CB36" i="2"/>
  <c r="CA38" i="2"/>
  <c r="CB38" i="2"/>
  <c r="CA39" i="2"/>
  <c r="CB39" i="2"/>
  <c r="CA40" i="2"/>
  <c r="CB40" i="2"/>
  <c r="CA41" i="2"/>
  <c r="CB41" i="2"/>
  <c r="CA42" i="2"/>
  <c r="CB42" i="2"/>
  <c r="CB43" i="2"/>
  <c r="CA45" i="2"/>
  <c r="CB45" i="2"/>
  <c r="CA46" i="2"/>
  <c r="CB46" i="2"/>
  <c r="CA47" i="2"/>
  <c r="CB47" i="2"/>
  <c r="CA48" i="2"/>
  <c r="CB48" i="2"/>
  <c r="CA49" i="2"/>
  <c r="CB49" i="2"/>
  <c r="CB50" i="2"/>
  <c r="CA52" i="2"/>
  <c r="CB52" i="2"/>
  <c r="CA53" i="2"/>
  <c r="CB53" i="2"/>
  <c r="CA54" i="2"/>
  <c r="CB54" i="2"/>
  <c r="CA55" i="2"/>
  <c r="CB55" i="2"/>
  <c r="CA56" i="2"/>
  <c r="CB56" i="2"/>
  <c r="CB57" i="2"/>
  <c r="CA59" i="2"/>
  <c r="CB59" i="2"/>
  <c r="CA60" i="2"/>
  <c r="CB60" i="2"/>
  <c r="CA61" i="2"/>
  <c r="CB61" i="2"/>
  <c r="CA62" i="2"/>
  <c r="CB62" i="2"/>
  <c r="CA63" i="2"/>
  <c r="CB63" i="2"/>
  <c r="CB64" i="2"/>
  <c r="CA66" i="2"/>
  <c r="CB66" i="2"/>
  <c r="CA67" i="2"/>
  <c r="CB67" i="2"/>
  <c r="CA68" i="2"/>
  <c r="CB68" i="2"/>
  <c r="CA69" i="2"/>
  <c r="CB69" i="2"/>
  <c r="CA70" i="2"/>
  <c r="CB70" i="2"/>
  <c r="CB71" i="2"/>
  <c r="CA73" i="2"/>
  <c r="CB73" i="2"/>
  <c r="CA74" i="2"/>
  <c r="CB74" i="2"/>
  <c r="CA75" i="2"/>
  <c r="CB75" i="2"/>
  <c r="CA76" i="2"/>
  <c r="CB76" i="2"/>
  <c r="CA77" i="2"/>
  <c r="CB77" i="2"/>
  <c r="CA80" i="2"/>
  <c r="CB80" i="2"/>
  <c r="CA81" i="2"/>
  <c r="CB81" i="2"/>
  <c r="CA82" i="2"/>
  <c r="CB82" i="2"/>
  <c r="CA83" i="2"/>
  <c r="CB83" i="2"/>
  <c r="CA84" i="2"/>
  <c r="CB84" i="2"/>
  <c r="CA87" i="2"/>
  <c r="CB87" i="2"/>
  <c r="CA88" i="2"/>
  <c r="CB88" i="2"/>
  <c r="CA89" i="2"/>
  <c r="CB89" i="2"/>
  <c r="CA90" i="2"/>
  <c r="CB90" i="2"/>
  <c r="CA91" i="2"/>
  <c r="CB91" i="2"/>
  <c r="CA94" i="2"/>
  <c r="CB94" i="2"/>
  <c r="CA95" i="2"/>
  <c r="CB95" i="2"/>
  <c r="CA96" i="2"/>
  <c r="CB96" i="2"/>
  <c r="CA97" i="2"/>
  <c r="CB97" i="2"/>
  <c r="CA98" i="2"/>
  <c r="CB98" i="2"/>
  <c r="CA101" i="2"/>
  <c r="CB101" i="2"/>
  <c r="CA102" i="2"/>
  <c r="CB102" i="2"/>
  <c r="CA103" i="2"/>
  <c r="CB103" i="2"/>
  <c r="CA104" i="2"/>
  <c r="CB104" i="2"/>
  <c r="CA105" i="2"/>
  <c r="CB105" i="2"/>
  <c r="CA108" i="2"/>
  <c r="CB108" i="2"/>
  <c r="CA109" i="2"/>
  <c r="CB109" i="2"/>
  <c r="CA110" i="2"/>
  <c r="CB110" i="2"/>
  <c r="CA111" i="2"/>
  <c r="CB111" i="2"/>
  <c r="CA112" i="2"/>
  <c r="CB112" i="2"/>
  <c r="CA122" i="2"/>
  <c r="CB122" i="2"/>
  <c r="CA124" i="2"/>
  <c r="CB124" i="2"/>
  <c r="CA125" i="2"/>
  <c r="CB125" i="2"/>
  <c r="CA126" i="2"/>
  <c r="CB126" i="2"/>
  <c r="CA129" i="2"/>
  <c r="CB129" i="2"/>
  <c r="CA130" i="2"/>
  <c r="CB130" i="2"/>
  <c r="CA131" i="2"/>
  <c r="CB131" i="2"/>
  <c r="CA132" i="2"/>
  <c r="CB132" i="2"/>
  <c r="CA133" i="2"/>
  <c r="CB133" i="2"/>
  <c r="CA136" i="2"/>
  <c r="CB136" i="2"/>
  <c r="CA137" i="2"/>
  <c r="CB137" i="2"/>
  <c r="CA138" i="2"/>
  <c r="CB138" i="2"/>
  <c r="CA139" i="2"/>
  <c r="CB139" i="2"/>
  <c r="CA140" i="2"/>
  <c r="CB140" i="2"/>
  <c r="CA143" i="2"/>
  <c r="CB143" i="2"/>
  <c r="CA144" i="2"/>
  <c r="CB144" i="2"/>
  <c r="CA145" i="2"/>
  <c r="CB145" i="2"/>
  <c r="CA146" i="2"/>
  <c r="CB146" i="2"/>
  <c r="CA147" i="2"/>
  <c r="CB147" i="2"/>
  <c r="CA150" i="2"/>
  <c r="CB150" i="2"/>
  <c r="CA151" i="2"/>
  <c r="CB151" i="2"/>
  <c r="CA152" i="2"/>
  <c r="CB152" i="2"/>
  <c r="CA153" i="2"/>
  <c r="CB153" i="2"/>
  <c r="CA154" i="2"/>
  <c r="CB154" i="2"/>
  <c r="CB85" i="2" l="1"/>
  <c r="CA134" i="2"/>
  <c r="CA92" i="2"/>
  <c r="CB92" i="2"/>
  <c r="CA113" i="2"/>
  <c r="CA85" i="2"/>
  <c r="BY134" i="3"/>
  <c r="BY127" i="3"/>
  <c r="BY71" i="3"/>
  <c r="BY36" i="3"/>
  <c r="BY29" i="3"/>
  <c r="BZ43" i="3"/>
  <c r="CA106" i="2"/>
  <c r="BY50" i="3"/>
  <c r="BZ85" i="3"/>
  <c r="BZ64" i="3"/>
  <c r="CA78" i="2"/>
  <c r="BY64" i="3"/>
  <c r="BY22" i="3"/>
  <c r="BZ134" i="3"/>
  <c r="BZ57" i="3"/>
  <c r="BZ36" i="3"/>
  <c r="BY43" i="3"/>
  <c r="CA99" i="2"/>
  <c r="BY57" i="3"/>
  <c r="BY85" i="3"/>
  <c r="CA127" i="2"/>
  <c r="CB78" i="2"/>
  <c r="BZ22" i="3"/>
  <c r="BY15" i="3"/>
  <c r="BY92" i="3"/>
  <c r="BZ78" i="3"/>
  <c r="CB134" i="2"/>
  <c r="BZ127" i="3"/>
  <c r="CB127" i="2"/>
  <c r="CB99" i="2"/>
  <c r="CB15" i="2"/>
  <c r="BZ106" i="3"/>
  <c r="BZ113" i="3"/>
  <c r="CB106" i="2"/>
  <c r="CB113" i="2"/>
  <c r="AQ127" i="2"/>
  <c r="AQ78" i="2" l="1"/>
  <c r="AQ71" i="2"/>
  <c r="CA71" i="2" s="1"/>
  <c r="AQ64" i="2"/>
  <c r="CA64" i="2" s="1"/>
  <c r="AQ57" i="2"/>
  <c r="CA57" i="2" s="1"/>
  <c r="AQ50" i="2"/>
  <c r="CA50" i="2" s="1"/>
  <c r="AQ43" i="2"/>
  <c r="CA43" i="2" s="1"/>
  <c r="AQ36" i="2"/>
  <c r="CA36" i="2" s="1"/>
  <c r="AQ29" i="2"/>
  <c r="CA29" i="2" s="1"/>
  <c r="AQ22" i="2"/>
  <c r="CA22" i="2" s="1"/>
  <c r="BZ10" i="2" l="1"/>
  <c r="BZ11" i="2"/>
  <c r="BZ12" i="2"/>
  <c r="BZ13" i="2"/>
  <c r="BZ14" i="2"/>
  <c r="BZ17" i="2"/>
  <c r="BZ18" i="2"/>
  <c r="BZ19" i="2"/>
  <c r="BZ20" i="2"/>
  <c r="BZ21" i="2"/>
  <c r="BZ24" i="2"/>
  <c r="BZ25" i="2"/>
  <c r="BZ26" i="2"/>
  <c r="BZ27" i="2"/>
  <c r="BZ28" i="2"/>
  <c r="BZ31" i="2"/>
  <c r="BZ32" i="2"/>
  <c r="BZ33" i="2"/>
  <c r="BZ34" i="2"/>
  <c r="BZ35" i="2"/>
  <c r="BZ38" i="2"/>
  <c r="BZ39" i="2"/>
  <c r="BZ40" i="2"/>
  <c r="BZ41" i="2"/>
  <c r="BZ42" i="2"/>
  <c r="BZ45" i="2"/>
  <c r="BZ46" i="2"/>
  <c r="BZ47" i="2"/>
  <c r="BZ48" i="2"/>
  <c r="BZ49" i="2"/>
  <c r="BZ52" i="2"/>
  <c r="BZ53" i="2"/>
  <c r="BZ54" i="2"/>
  <c r="BZ55" i="2"/>
  <c r="BZ56" i="2"/>
  <c r="BZ59" i="2"/>
  <c r="BZ60" i="2"/>
  <c r="BZ61" i="2"/>
  <c r="BZ62" i="2"/>
  <c r="BZ63" i="2"/>
  <c r="BZ66" i="2"/>
  <c r="BZ67" i="2"/>
  <c r="BZ68" i="2"/>
  <c r="BZ69" i="2"/>
  <c r="BZ70" i="2"/>
  <c r="BZ73" i="2"/>
  <c r="BZ74" i="2"/>
  <c r="BZ75" i="2"/>
  <c r="BZ76" i="2"/>
  <c r="BZ77" i="2"/>
  <c r="BZ80" i="2"/>
  <c r="BZ81" i="2"/>
  <c r="BZ82" i="2"/>
  <c r="BZ83" i="2"/>
  <c r="BZ84" i="2"/>
  <c r="BZ87" i="2"/>
  <c r="BZ88" i="2"/>
  <c r="BZ89" i="2"/>
  <c r="BZ90" i="2"/>
  <c r="BZ91" i="2"/>
  <c r="BZ94" i="2"/>
  <c r="BZ95" i="2"/>
  <c r="BZ96" i="2"/>
  <c r="BZ97" i="2"/>
  <c r="BZ98" i="2"/>
  <c r="BZ101" i="2"/>
  <c r="BZ102" i="2"/>
  <c r="BZ103" i="2"/>
  <c r="BZ104" i="2"/>
  <c r="BZ105" i="2"/>
  <c r="BZ108" i="2"/>
  <c r="BZ109" i="2"/>
  <c r="BZ110" i="2"/>
  <c r="BZ111" i="2"/>
  <c r="BZ112" i="2"/>
  <c r="BZ122" i="2"/>
  <c r="BZ124" i="2"/>
  <c r="BZ125" i="2"/>
  <c r="BZ126" i="2"/>
  <c r="BZ129" i="2"/>
  <c r="BZ130" i="2"/>
  <c r="BZ131" i="2"/>
  <c r="BZ132" i="2"/>
  <c r="BZ133" i="2"/>
  <c r="BZ136" i="2"/>
  <c r="BZ137" i="2"/>
  <c r="BZ138" i="2"/>
  <c r="BZ139" i="2"/>
  <c r="BZ140" i="2"/>
  <c r="BZ143" i="2"/>
  <c r="BZ144" i="2"/>
  <c r="BZ145" i="2"/>
  <c r="BZ146" i="2"/>
  <c r="BZ147" i="2"/>
  <c r="BZ150" i="2"/>
  <c r="BZ151" i="2"/>
  <c r="BZ152" i="2"/>
  <c r="BZ153" i="2"/>
  <c r="BZ154" i="2"/>
  <c r="BX10" i="3"/>
  <c r="BX15" i="3" s="1"/>
  <c r="BX11" i="3"/>
  <c r="BX12" i="3"/>
  <c r="BX13" i="3"/>
  <c r="BX14" i="3"/>
  <c r="BX17" i="3"/>
  <c r="BX18" i="3"/>
  <c r="BX19" i="3"/>
  <c r="BX20" i="3"/>
  <c r="BX21" i="3"/>
  <c r="BX24" i="3"/>
  <c r="BX25" i="3"/>
  <c r="BX26" i="3"/>
  <c r="BX27" i="3"/>
  <c r="BX28" i="3"/>
  <c r="BX31" i="3"/>
  <c r="BX32" i="3"/>
  <c r="BX33" i="3"/>
  <c r="BX34" i="3"/>
  <c r="BX35" i="3"/>
  <c r="BX38" i="3"/>
  <c r="BX39" i="3"/>
  <c r="BX40" i="3"/>
  <c r="BX41" i="3"/>
  <c r="BX43" i="3" s="1"/>
  <c r="BX42" i="3"/>
  <c r="BX45" i="3"/>
  <c r="BX46" i="3"/>
  <c r="BX47" i="3"/>
  <c r="BX48" i="3"/>
  <c r="BX49" i="3"/>
  <c r="BX52" i="3"/>
  <c r="BX53" i="3"/>
  <c r="BX54" i="3"/>
  <c r="BX55" i="3"/>
  <c r="BX56" i="3"/>
  <c r="BX59" i="3"/>
  <c r="BX60" i="3"/>
  <c r="BX61" i="3"/>
  <c r="BX62" i="3"/>
  <c r="BX63" i="3"/>
  <c r="BX66" i="3"/>
  <c r="BX71" i="3" s="1"/>
  <c r="BX67" i="3"/>
  <c r="BX68" i="3"/>
  <c r="BX69" i="3"/>
  <c r="BX70" i="3"/>
  <c r="BX73" i="3"/>
  <c r="BX74" i="3"/>
  <c r="BX75" i="3"/>
  <c r="BX76" i="3"/>
  <c r="BX77" i="3"/>
  <c r="BX80" i="3"/>
  <c r="BX81" i="3"/>
  <c r="BX82" i="3"/>
  <c r="BX83" i="3"/>
  <c r="BX84" i="3"/>
  <c r="BX87" i="3"/>
  <c r="BX88" i="3"/>
  <c r="BX89" i="3"/>
  <c r="BX92" i="3" s="1"/>
  <c r="BX90" i="3"/>
  <c r="BX91" i="3"/>
  <c r="BX101" i="3"/>
  <c r="BX102" i="3"/>
  <c r="BX103" i="3"/>
  <c r="BX104" i="3"/>
  <c r="BX105" i="3"/>
  <c r="BX108" i="3"/>
  <c r="BX109" i="3"/>
  <c r="BX110" i="3"/>
  <c r="BX111" i="3"/>
  <c r="BX112" i="3"/>
  <c r="BX122" i="3"/>
  <c r="BX123" i="3"/>
  <c r="BX124" i="3"/>
  <c r="BX125" i="3"/>
  <c r="BX126" i="3"/>
  <c r="BX129" i="3"/>
  <c r="BX130" i="3"/>
  <c r="BX131" i="3"/>
  <c r="BX132" i="3"/>
  <c r="BX133" i="3"/>
  <c r="BX136" i="3"/>
  <c r="BX137" i="3"/>
  <c r="BX138" i="3"/>
  <c r="BX139" i="3"/>
  <c r="BX140" i="3"/>
  <c r="BX143" i="3"/>
  <c r="BX144" i="3"/>
  <c r="BX145" i="3"/>
  <c r="BX146" i="3"/>
  <c r="BX147" i="3"/>
  <c r="BX150" i="3"/>
  <c r="BX151" i="3"/>
  <c r="BX152" i="3"/>
  <c r="BX153" i="3"/>
  <c r="BX154" i="3"/>
  <c r="BX36" i="3" l="1"/>
  <c r="BZ134" i="2"/>
  <c r="BZ113" i="2"/>
  <c r="BZ99" i="2"/>
  <c r="BX85" i="3"/>
  <c r="BX113" i="3"/>
  <c r="BX64" i="3"/>
  <c r="BZ78" i="2"/>
  <c r="BZ127" i="2"/>
  <c r="BX134" i="3"/>
  <c r="BX50" i="3"/>
  <c r="BX78" i="3"/>
  <c r="BX29" i="3"/>
  <c r="BZ92" i="2"/>
  <c r="BX22" i="3"/>
  <c r="BX106" i="3"/>
  <c r="BX57" i="3"/>
  <c r="BZ106" i="2"/>
  <c r="BZ85" i="2"/>
  <c r="BZ15" i="2"/>
  <c r="BX127" i="3"/>
  <c r="AP155" i="2"/>
  <c r="AP148" i="2"/>
  <c r="AP134" i="2"/>
  <c r="AP127" i="2"/>
  <c r="AR127" i="2"/>
  <c r="AS127" i="2"/>
  <c r="AT127" i="2"/>
  <c r="AU127" i="2"/>
  <c r="AV127" i="2"/>
  <c r="AW127" i="2"/>
  <c r="AX127" i="2"/>
  <c r="AN127" i="2"/>
  <c r="AP71" i="2"/>
  <c r="BZ71" i="2" s="1"/>
  <c r="AP64" i="2"/>
  <c r="BZ64" i="2" s="1"/>
  <c r="AP57" i="2"/>
  <c r="BZ57" i="2" s="1"/>
  <c r="AP50" i="2"/>
  <c r="BZ50" i="2" s="1"/>
  <c r="AP43" i="2"/>
  <c r="BZ43" i="2" s="1"/>
  <c r="AP36" i="2"/>
  <c r="BZ36" i="2" s="1"/>
  <c r="AP29" i="2"/>
  <c r="BZ29" i="2" s="1"/>
  <c r="AP22" i="2"/>
  <c r="BZ22" i="2" s="1"/>
  <c r="AP15" i="2"/>
  <c r="AP113" i="2" l="1"/>
  <c r="AP106" i="2"/>
  <c r="BX10" i="2" l="1"/>
  <c r="BY10" i="2"/>
  <c r="BX11" i="2"/>
  <c r="BY11" i="2"/>
  <c r="BX12" i="2"/>
  <c r="BY12" i="2"/>
  <c r="BX13" i="2"/>
  <c r="BY13" i="2"/>
  <c r="BX14" i="2"/>
  <c r="BY14" i="2"/>
  <c r="BX17" i="2"/>
  <c r="BY17" i="2"/>
  <c r="BX18" i="2"/>
  <c r="BY18" i="2"/>
  <c r="BX19" i="2"/>
  <c r="BY19" i="2"/>
  <c r="BX20" i="2"/>
  <c r="BY20" i="2"/>
  <c r="BX21" i="2"/>
  <c r="BY21" i="2"/>
  <c r="BY22" i="2"/>
  <c r="BX24" i="2"/>
  <c r="BY24" i="2"/>
  <c r="BX25" i="2"/>
  <c r="BY25" i="2"/>
  <c r="BX26" i="2"/>
  <c r="BY26" i="2"/>
  <c r="BX27" i="2"/>
  <c r="BY27" i="2"/>
  <c r="BX28" i="2"/>
  <c r="BY28" i="2"/>
  <c r="BY29" i="2"/>
  <c r="BX31" i="2"/>
  <c r="BY31" i="2"/>
  <c r="BX32" i="2"/>
  <c r="BY32" i="2"/>
  <c r="BX33" i="2"/>
  <c r="BY33" i="2"/>
  <c r="BX34" i="2"/>
  <c r="BY34" i="2"/>
  <c r="BX35" i="2"/>
  <c r="BY35" i="2"/>
  <c r="BX38" i="2"/>
  <c r="BY38" i="2"/>
  <c r="BX39" i="2"/>
  <c r="BY39" i="2"/>
  <c r="BX40" i="2"/>
  <c r="BY40" i="2"/>
  <c r="BX41" i="2"/>
  <c r="BY41" i="2"/>
  <c r="BX42" i="2"/>
  <c r="BY42" i="2"/>
  <c r="BY43" i="2"/>
  <c r="BX45" i="2"/>
  <c r="BY45" i="2"/>
  <c r="BX46" i="2"/>
  <c r="BY46" i="2"/>
  <c r="BX47" i="2"/>
  <c r="BY47" i="2"/>
  <c r="BX48" i="2"/>
  <c r="BY48" i="2"/>
  <c r="BX49" i="2"/>
  <c r="BY49" i="2"/>
  <c r="BY50" i="2"/>
  <c r="BX52" i="2"/>
  <c r="BY52" i="2"/>
  <c r="BX53" i="2"/>
  <c r="BY53" i="2"/>
  <c r="BX54" i="2"/>
  <c r="BY54" i="2"/>
  <c r="BX55" i="2"/>
  <c r="BY55" i="2"/>
  <c r="BX56" i="2"/>
  <c r="BY56" i="2"/>
  <c r="BY57" i="2"/>
  <c r="BX59" i="2"/>
  <c r="BY59" i="2"/>
  <c r="BX60" i="2"/>
  <c r="BY60" i="2"/>
  <c r="BX61" i="2"/>
  <c r="BY61" i="2"/>
  <c r="BX62" i="2"/>
  <c r="BY62" i="2"/>
  <c r="BX63" i="2"/>
  <c r="BY63" i="2"/>
  <c r="BY64" i="2"/>
  <c r="BX66" i="2"/>
  <c r="BY66" i="2"/>
  <c r="BX67" i="2"/>
  <c r="BY67" i="2"/>
  <c r="BX68" i="2"/>
  <c r="BY68" i="2"/>
  <c r="BX69" i="2"/>
  <c r="BY69" i="2"/>
  <c r="BX70" i="2"/>
  <c r="BY70" i="2"/>
  <c r="BY71" i="2"/>
  <c r="BX73" i="2"/>
  <c r="BY73" i="2"/>
  <c r="BX74" i="2"/>
  <c r="BY74" i="2"/>
  <c r="BX75" i="2"/>
  <c r="BY75" i="2"/>
  <c r="BX76" i="2"/>
  <c r="BY76" i="2"/>
  <c r="BX77" i="2"/>
  <c r="BY77" i="2"/>
  <c r="BX80" i="2"/>
  <c r="BY80" i="2"/>
  <c r="BX81" i="2"/>
  <c r="BY81" i="2"/>
  <c r="BX82" i="2"/>
  <c r="BY82" i="2"/>
  <c r="BX83" i="2"/>
  <c r="BY83" i="2"/>
  <c r="BX84" i="2"/>
  <c r="BY84" i="2"/>
  <c r="BX87" i="2"/>
  <c r="BY87" i="2"/>
  <c r="BX88" i="2"/>
  <c r="BY88" i="2"/>
  <c r="BX89" i="2"/>
  <c r="BY89" i="2"/>
  <c r="BX90" i="2"/>
  <c r="BY90" i="2"/>
  <c r="BX91" i="2"/>
  <c r="BY91" i="2"/>
  <c r="BX101" i="2"/>
  <c r="BY101" i="2"/>
  <c r="BX102" i="2"/>
  <c r="BY102" i="2"/>
  <c r="BX103" i="2"/>
  <c r="BY103" i="2"/>
  <c r="BX104" i="2"/>
  <c r="BY104" i="2"/>
  <c r="BX105" i="2"/>
  <c r="BY105" i="2"/>
  <c r="BX108" i="2"/>
  <c r="BY108" i="2"/>
  <c r="BX109" i="2"/>
  <c r="BY109" i="2"/>
  <c r="BX110" i="2"/>
  <c r="BY110" i="2"/>
  <c r="BX111" i="2"/>
  <c r="BY111" i="2"/>
  <c r="BX112" i="2"/>
  <c r="BY112" i="2"/>
  <c r="BX122" i="2"/>
  <c r="BY122" i="2"/>
  <c r="BX124" i="2"/>
  <c r="BY124" i="2"/>
  <c r="BX125" i="2"/>
  <c r="BY125" i="2"/>
  <c r="BX126" i="2"/>
  <c r="BY126" i="2"/>
  <c r="BX129" i="2"/>
  <c r="BY129" i="2"/>
  <c r="BX130" i="2"/>
  <c r="BY130" i="2"/>
  <c r="BX131" i="2"/>
  <c r="BY131" i="2"/>
  <c r="BX132" i="2"/>
  <c r="BY132" i="2"/>
  <c r="BX133" i="2"/>
  <c r="BY133" i="2"/>
  <c r="BX136" i="2"/>
  <c r="BY136" i="2"/>
  <c r="BX137" i="2"/>
  <c r="BY137" i="2"/>
  <c r="BX138" i="2"/>
  <c r="BY138" i="2"/>
  <c r="BX139" i="2"/>
  <c r="BY139" i="2"/>
  <c r="BX140" i="2"/>
  <c r="BY140" i="2"/>
  <c r="BX143" i="2"/>
  <c r="BY143" i="2"/>
  <c r="BX144" i="2"/>
  <c r="BY144" i="2"/>
  <c r="BX145" i="2"/>
  <c r="BY145" i="2"/>
  <c r="BX146" i="2"/>
  <c r="BY146" i="2"/>
  <c r="BX147" i="2"/>
  <c r="BY147" i="2"/>
  <c r="BX150" i="2"/>
  <c r="BY150" i="2"/>
  <c r="BX151" i="2"/>
  <c r="BY151" i="2"/>
  <c r="BX152" i="2"/>
  <c r="BY152" i="2"/>
  <c r="BX153" i="2"/>
  <c r="BY153" i="2"/>
  <c r="BX154" i="2"/>
  <c r="BY154" i="2"/>
  <c r="AO155" i="2"/>
  <c r="AO148" i="2"/>
  <c r="AO134" i="2"/>
  <c r="AO127" i="2"/>
  <c r="AO119" i="2"/>
  <c r="AO118" i="2"/>
  <c r="AO117" i="2"/>
  <c r="AO116" i="2"/>
  <c r="AO115" i="2"/>
  <c r="AO113" i="2"/>
  <c r="AO106" i="2"/>
  <c r="AO15" i="2"/>
  <c r="AO155" i="3"/>
  <c r="AO148" i="3"/>
  <c r="AO141" i="3"/>
  <c r="AO134" i="3"/>
  <c r="AO113" i="3"/>
  <c r="AO106" i="3"/>
  <c r="AO98" i="3"/>
  <c r="AO119" i="3" s="1"/>
  <c r="AO97" i="3"/>
  <c r="AO118" i="3" s="1"/>
  <c r="AO96" i="3"/>
  <c r="AO117" i="3" s="1"/>
  <c r="AO95" i="3"/>
  <c r="AO94" i="3"/>
  <c r="BV10" i="3"/>
  <c r="BW10" i="3"/>
  <c r="BV11" i="3"/>
  <c r="BW11" i="3"/>
  <c r="BW15" i="3" s="1"/>
  <c r="BV12" i="3"/>
  <c r="BW12" i="3"/>
  <c r="BV13" i="3"/>
  <c r="BW13" i="3"/>
  <c r="BV14" i="3"/>
  <c r="BW14" i="3"/>
  <c r="BV17" i="3"/>
  <c r="BW17" i="3"/>
  <c r="BV18" i="3"/>
  <c r="BW18" i="3"/>
  <c r="BV19" i="3"/>
  <c r="BW19" i="3"/>
  <c r="BV20" i="3"/>
  <c r="BW20" i="3"/>
  <c r="BV21" i="3"/>
  <c r="BW21" i="3"/>
  <c r="BV24" i="3"/>
  <c r="BW24" i="3"/>
  <c r="BV25" i="3"/>
  <c r="BW25" i="3"/>
  <c r="BV26" i="3"/>
  <c r="BW26" i="3"/>
  <c r="BV27" i="3"/>
  <c r="BW27" i="3"/>
  <c r="BW29" i="3" s="1"/>
  <c r="BV28" i="3"/>
  <c r="BW28" i="3"/>
  <c r="BV31" i="3"/>
  <c r="BW31" i="3"/>
  <c r="BV32" i="3"/>
  <c r="BW32" i="3"/>
  <c r="BV33" i="3"/>
  <c r="BW33" i="3"/>
  <c r="BV34" i="3"/>
  <c r="BW34" i="3"/>
  <c r="BV35" i="3"/>
  <c r="BW35" i="3"/>
  <c r="BV38" i="3"/>
  <c r="BW38" i="3"/>
  <c r="BV39" i="3"/>
  <c r="BW39" i="3"/>
  <c r="BV40" i="3"/>
  <c r="BW40" i="3"/>
  <c r="BV41" i="3"/>
  <c r="BW41" i="3"/>
  <c r="BV42" i="3"/>
  <c r="BW42" i="3"/>
  <c r="BV45" i="3"/>
  <c r="BW45" i="3"/>
  <c r="BV46" i="3"/>
  <c r="BW46" i="3"/>
  <c r="BV47" i="3"/>
  <c r="BW47" i="3"/>
  <c r="BV48" i="3"/>
  <c r="BW48" i="3"/>
  <c r="BV49" i="3"/>
  <c r="BW49" i="3"/>
  <c r="BV52" i="3"/>
  <c r="BW52" i="3"/>
  <c r="BV53" i="3"/>
  <c r="BW53" i="3"/>
  <c r="BV54" i="3"/>
  <c r="BW54" i="3"/>
  <c r="BV55" i="3"/>
  <c r="BW55" i="3"/>
  <c r="BV56" i="3"/>
  <c r="BW56" i="3"/>
  <c r="BV59" i="3"/>
  <c r="BW59" i="3"/>
  <c r="BV60" i="3"/>
  <c r="BW60" i="3"/>
  <c r="BV61" i="3"/>
  <c r="BV64" i="3" s="1"/>
  <c r="BW61" i="3"/>
  <c r="BV62" i="3"/>
  <c r="BW62" i="3"/>
  <c r="BV63" i="3"/>
  <c r="BW63" i="3"/>
  <c r="BV66" i="3"/>
  <c r="BW66" i="3"/>
  <c r="BV67" i="3"/>
  <c r="BW67" i="3"/>
  <c r="BV68" i="3"/>
  <c r="BW68" i="3"/>
  <c r="BV69" i="3"/>
  <c r="BW69" i="3"/>
  <c r="BV70" i="3"/>
  <c r="BW70" i="3"/>
  <c r="BV73" i="3"/>
  <c r="BW73" i="3"/>
  <c r="BV74" i="3"/>
  <c r="BW74" i="3"/>
  <c r="BV75" i="3"/>
  <c r="BW75" i="3"/>
  <c r="BV76" i="3"/>
  <c r="BW76" i="3"/>
  <c r="BV77" i="3"/>
  <c r="BW77" i="3"/>
  <c r="BV80" i="3"/>
  <c r="BW80" i="3"/>
  <c r="BV81" i="3"/>
  <c r="BW81" i="3"/>
  <c r="BV82" i="3"/>
  <c r="BW82" i="3"/>
  <c r="BV83" i="3"/>
  <c r="BW83" i="3"/>
  <c r="BV84" i="3"/>
  <c r="BW84" i="3"/>
  <c r="BV87" i="3"/>
  <c r="BW87" i="3"/>
  <c r="BV88" i="3"/>
  <c r="BW88" i="3"/>
  <c r="BV89" i="3"/>
  <c r="BW89" i="3"/>
  <c r="BV90" i="3"/>
  <c r="BW90" i="3"/>
  <c r="BV91" i="3"/>
  <c r="BW91" i="3"/>
  <c r="BV101" i="3"/>
  <c r="BW101" i="3"/>
  <c r="BV102" i="3"/>
  <c r="BW102" i="3"/>
  <c r="BV103" i="3"/>
  <c r="BW103" i="3"/>
  <c r="BV104" i="3"/>
  <c r="BW104" i="3"/>
  <c r="BV105" i="3"/>
  <c r="BW105" i="3"/>
  <c r="BV108" i="3"/>
  <c r="BW108" i="3"/>
  <c r="BV109" i="3"/>
  <c r="BW109" i="3"/>
  <c r="BV110" i="3"/>
  <c r="BW110" i="3"/>
  <c r="BV111" i="3"/>
  <c r="BW111" i="3"/>
  <c r="BV112" i="3"/>
  <c r="BW112" i="3"/>
  <c r="BV122" i="3"/>
  <c r="BW122" i="3"/>
  <c r="BV123" i="3"/>
  <c r="BW123" i="3"/>
  <c r="BV124" i="3"/>
  <c r="BW124" i="3"/>
  <c r="BV125" i="3"/>
  <c r="BW125" i="3"/>
  <c r="BV126" i="3"/>
  <c r="BW126" i="3"/>
  <c r="BV129" i="3"/>
  <c r="BW129" i="3"/>
  <c r="BV130" i="3"/>
  <c r="BW130" i="3"/>
  <c r="BV131" i="3"/>
  <c r="BW131" i="3"/>
  <c r="BV132" i="3"/>
  <c r="BW132" i="3"/>
  <c r="BV133" i="3"/>
  <c r="BW133" i="3"/>
  <c r="BV136" i="3"/>
  <c r="BW136" i="3"/>
  <c r="BV137" i="3"/>
  <c r="BW137" i="3"/>
  <c r="BV138" i="3"/>
  <c r="BW138" i="3"/>
  <c r="BV139" i="3"/>
  <c r="BW139" i="3"/>
  <c r="BV140" i="3"/>
  <c r="BW140" i="3"/>
  <c r="BV143" i="3"/>
  <c r="BW143" i="3"/>
  <c r="BV144" i="3"/>
  <c r="BW144" i="3"/>
  <c r="BV145" i="3"/>
  <c r="BW145" i="3"/>
  <c r="BV146" i="3"/>
  <c r="BW146" i="3"/>
  <c r="BV147" i="3"/>
  <c r="BW147" i="3"/>
  <c r="BV150" i="3"/>
  <c r="BW150" i="3"/>
  <c r="BV151" i="3"/>
  <c r="BW151" i="3"/>
  <c r="BV152" i="3"/>
  <c r="BW152" i="3"/>
  <c r="BV153" i="3"/>
  <c r="BW153" i="3"/>
  <c r="BV154" i="3"/>
  <c r="BW154" i="3"/>
  <c r="BY92" i="2" l="1"/>
  <c r="BX78" i="2"/>
  <c r="BY134" i="2"/>
  <c r="BY85" i="2"/>
  <c r="BX127" i="2"/>
  <c r="BX85" i="2"/>
  <c r="BY127" i="2"/>
  <c r="BX92" i="2"/>
  <c r="BY106" i="2"/>
  <c r="BV127" i="3"/>
  <c r="BV29" i="3"/>
  <c r="BX134" i="2"/>
  <c r="BX15" i="2"/>
  <c r="BW43" i="3"/>
  <c r="BY78" i="2"/>
  <c r="BV92" i="3"/>
  <c r="BX106" i="2"/>
  <c r="BV36" i="3"/>
  <c r="BY113" i="2"/>
  <c r="BY15" i="2"/>
  <c r="BX113" i="2"/>
  <c r="AO120" i="2"/>
  <c r="BW78" i="3"/>
  <c r="BV134" i="3"/>
  <c r="BV71" i="3"/>
  <c r="BV43" i="3"/>
  <c r="BW85" i="3"/>
  <c r="BW57" i="3"/>
  <c r="BV15" i="3"/>
  <c r="BW36" i="3"/>
  <c r="BW113" i="3"/>
  <c r="BW106" i="3"/>
  <c r="BV78" i="3"/>
  <c r="BV50" i="3"/>
  <c r="AO99" i="3"/>
  <c r="BV113" i="3"/>
  <c r="BW127" i="3"/>
  <c r="BV106" i="3"/>
  <c r="BV22" i="3"/>
  <c r="BV85" i="3"/>
  <c r="BV57" i="3"/>
  <c r="AO116" i="3"/>
  <c r="BW50" i="3"/>
  <c r="BW22" i="3"/>
  <c r="AO115" i="3"/>
  <c r="BW92" i="3"/>
  <c r="BW64" i="3"/>
  <c r="BW134" i="3"/>
  <c r="BW71" i="3"/>
  <c r="AP155" i="3"/>
  <c r="AQ155" i="3"/>
  <c r="AR155" i="3"/>
  <c r="AS155" i="3"/>
  <c r="AT155" i="3"/>
  <c r="AU155" i="3"/>
  <c r="AV155" i="3"/>
  <c r="AW155" i="3"/>
  <c r="AX155" i="3"/>
  <c r="AY155" i="3"/>
  <c r="AZ155" i="3"/>
  <c r="BA155" i="3"/>
  <c r="BB155" i="3"/>
  <c r="BC155" i="3"/>
  <c r="BD155" i="3"/>
  <c r="BE155" i="3"/>
  <c r="BF155" i="3"/>
  <c r="BG155" i="3"/>
  <c r="BH155" i="3"/>
  <c r="BI155" i="3"/>
  <c r="BJ155" i="3"/>
  <c r="BK155" i="3"/>
  <c r="BL155" i="3"/>
  <c r="AP148" i="3"/>
  <c r="AQ148" i="3"/>
  <c r="AR148" i="3"/>
  <c r="AS148" i="3"/>
  <c r="AT148" i="3"/>
  <c r="AU148" i="3"/>
  <c r="AV148" i="3"/>
  <c r="AW148" i="3"/>
  <c r="AX148" i="3"/>
  <c r="AY148" i="3"/>
  <c r="AZ148" i="3"/>
  <c r="BA148" i="3"/>
  <c r="BB148" i="3"/>
  <c r="BC148" i="3"/>
  <c r="BD148" i="3"/>
  <c r="BE148" i="3"/>
  <c r="BF148" i="3"/>
  <c r="BG148" i="3"/>
  <c r="BH148" i="3"/>
  <c r="BI148" i="3"/>
  <c r="BJ148" i="3"/>
  <c r="BK148" i="3"/>
  <c r="BL148" i="3"/>
  <c r="AP141" i="3"/>
  <c r="AQ141" i="3"/>
  <c r="AR141" i="3"/>
  <c r="AS141" i="3"/>
  <c r="AT141" i="3"/>
  <c r="AU141" i="3"/>
  <c r="AV141" i="3"/>
  <c r="AP134" i="3"/>
  <c r="AQ134" i="3"/>
  <c r="AR134" i="3"/>
  <c r="AS134" i="3"/>
  <c r="AT134" i="3"/>
  <c r="AU134" i="3"/>
  <c r="AV134" i="3"/>
  <c r="AP116" i="3"/>
  <c r="AR117" i="3"/>
  <c r="AP94" i="3"/>
  <c r="AQ94" i="3"/>
  <c r="AR94" i="3"/>
  <c r="AS94" i="3"/>
  <c r="AT94" i="3"/>
  <c r="AU94" i="3"/>
  <c r="AV94" i="3"/>
  <c r="AV115" i="3" s="1"/>
  <c r="AP95" i="3"/>
  <c r="BX95" i="3" s="1"/>
  <c r="AQ95" i="3"/>
  <c r="AR95" i="3"/>
  <c r="BZ95" i="3" s="1"/>
  <c r="AS95" i="3"/>
  <c r="AT95" i="3"/>
  <c r="AU95" i="3"/>
  <c r="AV95" i="3"/>
  <c r="AV116" i="3" s="1"/>
  <c r="AP96" i="3"/>
  <c r="AQ96" i="3"/>
  <c r="AR96" i="3"/>
  <c r="BZ96" i="3" s="1"/>
  <c r="AS96" i="3"/>
  <c r="CA96" i="3" s="1"/>
  <c r="AT96" i="3"/>
  <c r="AU96" i="3"/>
  <c r="CC96" i="3" s="1"/>
  <c r="AV96" i="3"/>
  <c r="AV117" i="3" s="1"/>
  <c r="AP97" i="3"/>
  <c r="AQ97" i="3"/>
  <c r="BY97" i="3" s="1"/>
  <c r="AR97" i="3"/>
  <c r="AS97" i="3"/>
  <c r="AT97" i="3"/>
  <c r="AU97" i="3"/>
  <c r="AV97" i="3"/>
  <c r="AV118" i="3" s="1"/>
  <c r="AP98" i="3"/>
  <c r="AQ98" i="3"/>
  <c r="AR98" i="3"/>
  <c r="BZ98" i="3" s="1"/>
  <c r="AS98" i="3"/>
  <c r="CA98" i="3" s="1"/>
  <c r="AT98" i="3"/>
  <c r="AU98" i="3"/>
  <c r="AV98" i="3"/>
  <c r="AV119" i="3" s="1"/>
  <c r="AQ155" i="2"/>
  <c r="AR155" i="2"/>
  <c r="AS155" i="2"/>
  <c r="AT155" i="2"/>
  <c r="AU155" i="2"/>
  <c r="AV155" i="2"/>
  <c r="AW155" i="2"/>
  <c r="AX155" i="2"/>
  <c r="AY155" i="2"/>
  <c r="AZ155" i="2"/>
  <c r="BA155" i="2"/>
  <c r="BB155" i="2"/>
  <c r="BC155" i="2"/>
  <c r="BD155" i="2"/>
  <c r="BE155" i="2"/>
  <c r="BF155" i="2"/>
  <c r="BG155" i="2"/>
  <c r="BH155" i="2"/>
  <c r="BI155" i="2"/>
  <c r="BJ155" i="2"/>
  <c r="BK155" i="2"/>
  <c r="BL155" i="2"/>
  <c r="BM155" i="2"/>
  <c r="BN155" i="2"/>
  <c r="AQ134" i="2"/>
  <c r="AR134" i="2"/>
  <c r="AS134" i="2"/>
  <c r="AT134" i="2"/>
  <c r="AU134" i="2"/>
  <c r="AV134" i="2"/>
  <c r="AW134" i="2"/>
  <c r="AX134" i="2"/>
  <c r="AP115" i="2"/>
  <c r="AQ115" i="2"/>
  <c r="AR115" i="2"/>
  <c r="AS115" i="2"/>
  <c r="AT115" i="2"/>
  <c r="AU115" i="2"/>
  <c r="AV115" i="2"/>
  <c r="AW115" i="2"/>
  <c r="AX115" i="2"/>
  <c r="AP116" i="2"/>
  <c r="AQ116" i="2"/>
  <c r="AR116" i="2"/>
  <c r="AS116" i="2"/>
  <c r="AT116" i="2"/>
  <c r="AU116" i="2"/>
  <c r="AV116" i="2"/>
  <c r="AW116" i="2"/>
  <c r="AX116" i="2"/>
  <c r="AP117" i="2"/>
  <c r="AQ117" i="2"/>
  <c r="AR117" i="2"/>
  <c r="AS117" i="2"/>
  <c r="AT117" i="2"/>
  <c r="AU117" i="2"/>
  <c r="AV117" i="2"/>
  <c r="AW117" i="2"/>
  <c r="AX117" i="2"/>
  <c r="AP118" i="2"/>
  <c r="AQ118" i="2"/>
  <c r="AR118" i="2"/>
  <c r="AS118" i="2"/>
  <c r="AT118" i="2"/>
  <c r="AU118" i="2"/>
  <c r="AV118" i="2"/>
  <c r="AW118" i="2"/>
  <c r="AX118" i="2"/>
  <c r="AP119" i="2"/>
  <c r="AQ119" i="2"/>
  <c r="AR119" i="2"/>
  <c r="AS119" i="2"/>
  <c r="AT119" i="2"/>
  <c r="AU119" i="2"/>
  <c r="AV119" i="2"/>
  <c r="AW119" i="2"/>
  <c r="AX119" i="2"/>
  <c r="AQ15" i="2"/>
  <c r="AR15" i="2"/>
  <c r="AS15" i="2"/>
  <c r="AT15" i="2"/>
  <c r="AV15" i="2"/>
  <c r="AW15" i="2"/>
  <c r="AX15" i="2"/>
  <c r="AP118" i="3" l="1"/>
  <c r="BX97" i="3"/>
  <c r="AP119" i="3"/>
  <c r="BX98" i="3"/>
  <c r="AP117" i="3"/>
  <c r="BX96" i="3"/>
  <c r="AP115" i="3"/>
  <c r="BX94" i="3"/>
  <c r="AU115" i="3"/>
  <c r="CC94" i="3"/>
  <c r="AU116" i="3"/>
  <c r="CC95" i="3"/>
  <c r="AU118" i="3"/>
  <c r="CC97" i="3"/>
  <c r="AU119" i="3"/>
  <c r="CC98" i="3"/>
  <c r="AU120" i="2"/>
  <c r="AT115" i="3"/>
  <c r="CB94" i="3"/>
  <c r="AT116" i="3"/>
  <c r="CB95" i="3"/>
  <c r="AT117" i="3"/>
  <c r="CB96" i="3"/>
  <c r="AT118" i="3"/>
  <c r="CB97" i="3"/>
  <c r="AT119" i="3"/>
  <c r="CB98" i="3"/>
  <c r="AT120" i="2"/>
  <c r="AS118" i="3"/>
  <c r="CA97" i="3"/>
  <c r="AS116" i="3"/>
  <c r="CA95" i="3"/>
  <c r="AS115" i="3"/>
  <c r="CA94" i="3"/>
  <c r="AS117" i="3"/>
  <c r="AQ116" i="3"/>
  <c r="BY95" i="3"/>
  <c r="AQ119" i="3"/>
  <c r="BY98" i="3"/>
  <c r="AQ115" i="3"/>
  <c r="BY94" i="3"/>
  <c r="AQ117" i="3"/>
  <c r="BY96" i="3"/>
  <c r="AR115" i="3"/>
  <c r="BZ94" i="3"/>
  <c r="AR118" i="3"/>
  <c r="BZ97" i="3"/>
  <c r="AR119" i="3"/>
  <c r="AR120" i="2"/>
  <c r="AQ120" i="2"/>
  <c r="AP120" i="2"/>
  <c r="AX120" i="2"/>
  <c r="AW120" i="2"/>
  <c r="AV120" i="2"/>
  <c r="AS120" i="2"/>
  <c r="AQ99" i="3"/>
  <c r="AS99" i="3"/>
  <c r="AU99" i="3"/>
  <c r="AR99" i="3"/>
  <c r="AV120" i="3"/>
  <c r="AT99" i="3"/>
  <c r="AV99" i="3"/>
  <c r="AP99" i="3"/>
  <c r="AQ118" i="3"/>
  <c r="AS119" i="3"/>
  <c r="AU117" i="3"/>
  <c r="AR116" i="3"/>
  <c r="AO120" i="3"/>
  <c r="AN15" i="2"/>
  <c r="BX99" i="3" l="1"/>
  <c r="AP120" i="3"/>
  <c r="CA99" i="3"/>
  <c r="AU120" i="3"/>
  <c r="CC99" i="3"/>
  <c r="AT120" i="3"/>
  <c r="CB99" i="3"/>
  <c r="AS120" i="3"/>
  <c r="AQ120" i="3"/>
  <c r="BY99" i="3"/>
  <c r="BZ99" i="3"/>
  <c r="AR120" i="3"/>
  <c r="BU10" i="3"/>
  <c r="BU11" i="3"/>
  <c r="BU12" i="3"/>
  <c r="BU13" i="3"/>
  <c r="BU14" i="3"/>
  <c r="BU17" i="3"/>
  <c r="BU18" i="3"/>
  <c r="BU19" i="3"/>
  <c r="BU20" i="3"/>
  <c r="BU21" i="3"/>
  <c r="BU24" i="3"/>
  <c r="BU25" i="3"/>
  <c r="BU26" i="3"/>
  <c r="BU27" i="3"/>
  <c r="BU28" i="3"/>
  <c r="BU31" i="3"/>
  <c r="BU32" i="3"/>
  <c r="BU33" i="3"/>
  <c r="BU34" i="3"/>
  <c r="BU35" i="3"/>
  <c r="BU38" i="3"/>
  <c r="BU39" i="3"/>
  <c r="BU40" i="3"/>
  <c r="BU41" i="3"/>
  <c r="BU42" i="3"/>
  <c r="BU45" i="3"/>
  <c r="BU46" i="3"/>
  <c r="BU47" i="3"/>
  <c r="BU48" i="3"/>
  <c r="BU49" i="3"/>
  <c r="BU50" i="3" s="1"/>
  <c r="BU52" i="3"/>
  <c r="BU53" i="3"/>
  <c r="BU54" i="3"/>
  <c r="BU55" i="3"/>
  <c r="BU56" i="3"/>
  <c r="BU59" i="3"/>
  <c r="BU60" i="3"/>
  <c r="BU61" i="3"/>
  <c r="BU62" i="3"/>
  <c r="BU63" i="3"/>
  <c r="BU66" i="3"/>
  <c r="BU67" i="3"/>
  <c r="BU68" i="3"/>
  <c r="BU69" i="3"/>
  <c r="BU70" i="3"/>
  <c r="BU73" i="3"/>
  <c r="BU74" i="3"/>
  <c r="BU75" i="3"/>
  <c r="BU76" i="3"/>
  <c r="BU77" i="3"/>
  <c r="BU80" i="3"/>
  <c r="BU81" i="3"/>
  <c r="BU82" i="3"/>
  <c r="BU83" i="3"/>
  <c r="BU84" i="3"/>
  <c r="BU87" i="3"/>
  <c r="BU88" i="3"/>
  <c r="BU89" i="3"/>
  <c r="BU90" i="3"/>
  <c r="BU91" i="3"/>
  <c r="BU101" i="3"/>
  <c r="BU102" i="3"/>
  <c r="BU103" i="3"/>
  <c r="BU104" i="3"/>
  <c r="BU105" i="3"/>
  <c r="BU106" i="3" s="1"/>
  <c r="BU108" i="3"/>
  <c r="BU109" i="3"/>
  <c r="BU110" i="3"/>
  <c r="BU111" i="3"/>
  <c r="BU112" i="3"/>
  <c r="BU122" i="3"/>
  <c r="BU123" i="3"/>
  <c r="BU124" i="3"/>
  <c r="BU125" i="3"/>
  <c r="BU126" i="3"/>
  <c r="BU129" i="3"/>
  <c r="BU130" i="3"/>
  <c r="BU131" i="3"/>
  <c r="BU132" i="3"/>
  <c r="BU133" i="3"/>
  <c r="BU136" i="3"/>
  <c r="BU137" i="3"/>
  <c r="BU138" i="3"/>
  <c r="BU139" i="3"/>
  <c r="BU140" i="3"/>
  <c r="BU143" i="3"/>
  <c r="BU144" i="3"/>
  <c r="BU145" i="3"/>
  <c r="BU146" i="3"/>
  <c r="BU147" i="3"/>
  <c r="BU150" i="3"/>
  <c r="BU151" i="3"/>
  <c r="BU152" i="3"/>
  <c r="BU153" i="3"/>
  <c r="BU154" i="3"/>
  <c r="BW10" i="2"/>
  <c r="BW11" i="2"/>
  <c r="BW12" i="2"/>
  <c r="BW13" i="2"/>
  <c r="BW14" i="2"/>
  <c r="BW17" i="2"/>
  <c r="BW18" i="2"/>
  <c r="BW19" i="2"/>
  <c r="BW20" i="2"/>
  <c r="BW21" i="2"/>
  <c r="BW22" i="2"/>
  <c r="BW24" i="2"/>
  <c r="BW25" i="2"/>
  <c r="BW26" i="2"/>
  <c r="BW27" i="2"/>
  <c r="BW28" i="2"/>
  <c r="BW29" i="2"/>
  <c r="BW31" i="2"/>
  <c r="BW32" i="2"/>
  <c r="BW33" i="2"/>
  <c r="BW34" i="2"/>
  <c r="BW35" i="2"/>
  <c r="BW36" i="2"/>
  <c r="BW38" i="2"/>
  <c r="BW39" i="2"/>
  <c r="BW40" i="2"/>
  <c r="BW41" i="2"/>
  <c r="BW42" i="2"/>
  <c r="BW43" i="2"/>
  <c r="BW45" i="2"/>
  <c r="BW46" i="2"/>
  <c r="BW47" i="2"/>
  <c r="BW48" i="2"/>
  <c r="BW49" i="2"/>
  <c r="BW50" i="2"/>
  <c r="BW52" i="2"/>
  <c r="BW53" i="2"/>
  <c r="BW54" i="2"/>
  <c r="BW55" i="2"/>
  <c r="BW56" i="2"/>
  <c r="BW57" i="2"/>
  <c r="BW59" i="2"/>
  <c r="BW60" i="2"/>
  <c r="BW61" i="2"/>
  <c r="BW62" i="2"/>
  <c r="BW63" i="2"/>
  <c r="BW64" i="2"/>
  <c r="BW66" i="2"/>
  <c r="BW67" i="2"/>
  <c r="BW68" i="2"/>
  <c r="BW69" i="2"/>
  <c r="BW70" i="2"/>
  <c r="BW71" i="2"/>
  <c r="BW73" i="2"/>
  <c r="BW74" i="2"/>
  <c r="BW75" i="2"/>
  <c r="BW76" i="2"/>
  <c r="BW77" i="2"/>
  <c r="BW80" i="2"/>
  <c r="BW81" i="2"/>
  <c r="BW82" i="2"/>
  <c r="BW83" i="2"/>
  <c r="BW84" i="2"/>
  <c r="BW87" i="2"/>
  <c r="BW88" i="2"/>
  <c r="BW89" i="2"/>
  <c r="BW90" i="2"/>
  <c r="BW91" i="2"/>
  <c r="BW94" i="2"/>
  <c r="BW95" i="2"/>
  <c r="BW96" i="2"/>
  <c r="BW97" i="2"/>
  <c r="BW98" i="2"/>
  <c r="BW101" i="2"/>
  <c r="BW102" i="2"/>
  <c r="BW103" i="2"/>
  <c r="BW104" i="2"/>
  <c r="BW105" i="2"/>
  <c r="BW108" i="2"/>
  <c r="BW109" i="2"/>
  <c r="BW110" i="2"/>
  <c r="BW111" i="2"/>
  <c r="BW112" i="2"/>
  <c r="BW122" i="2"/>
  <c r="BW124" i="2"/>
  <c r="BW125" i="2"/>
  <c r="BW126" i="2"/>
  <c r="BW129" i="2"/>
  <c r="BW130" i="2"/>
  <c r="BW131" i="2"/>
  <c r="BW132" i="2"/>
  <c r="BW133" i="2"/>
  <c r="BW136" i="2"/>
  <c r="BW137" i="2"/>
  <c r="BW138" i="2"/>
  <c r="BW139" i="2"/>
  <c r="BW140" i="2"/>
  <c r="BW143" i="2"/>
  <c r="BW144" i="2"/>
  <c r="BW145" i="2"/>
  <c r="BW146" i="2"/>
  <c r="BW147" i="2"/>
  <c r="BW150" i="2"/>
  <c r="BW151" i="2"/>
  <c r="BW152" i="2"/>
  <c r="BW153" i="2"/>
  <c r="BW154" i="2"/>
  <c r="BU134" i="3" l="1"/>
  <c r="BU64" i="3"/>
  <c r="BU22" i="3"/>
  <c r="BU113" i="3"/>
  <c r="BU15" i="3"/>
  <c r="BU92" i="3"/>
  <c r="BU43" i="3"/>
  <c r="BU57" i="3"/>
  <c r="BU71" i="3"/>
  <c r="BU85" i="3"/>
  <c r="BU36" i="3"/>
  <c r="BU29" i="3"/>
  <c r="BU78" i="3"/>
  <c r="BW92" i="2"/>
  <c r="BU127" i="3"/>
  <c r="BW127" i="2"/>
  <c r="BW99" i="2"/>
  <c r="BW134" i="2"/>
  <c r="BW113" i="2"/>
  <c r="BW78" i="2"/>
  <c r="BW15" i="2"/>
  <c r="BW106" i="2"/>
  <c r="BW85" i="2"/>
  <c r="AM94" i="3"/>
  <c r="BU94" i="3" s="1"/>
  <c r="AM95" i="3"/>
  <c r="BU95" i="3" s="1"/>
  <c r="AM96" i="3"/>
  <c r="BU96" i="3" s="1"/>
  <c r="AM97" i="3"/>
  <c r="BU97" i="3" s="1"/>
  <c r="AM98" i="3"/>
  <c r="AM106" i="3"/>
  <c r="AM113" i="3"/>
  <c r="AM115" i="3"/>
  <c r="AM116" i="3"/>
  <c r="AM117" i="3"/>
  <c r="AM127" i="3"/>
  <c r="AM134" i="3"/>
  <c r="AM141" i="3"/>
  <c r="AM148" i="3"/>
  <c r="AM99" i="3" l="1"/>
  <c r="AM118" i="3"/>
  <c r="AM119" i="3"/>
  <c r="AM120" i="3" s="1"/>
  <c r="BU98" i="3"/>
  <c r="BU99" i="3" s="1"/>
  <c r="BT10" i="3"/>
  <c r="BT11" i="3"/>
  <c r="BT12" i="3"/>
  <c r="BT13" i="3"/>
  <c r="BT14" i="3"/>
  <c r="BT17" i="3"/>
  <c r="BT18" i="3"/>
  <c r="BT19" i="3"/>
  <c r="BT20" i="3"/>
  <c r="BT21" i="3"/>
  <c r="BT24" i="3"/>
  <c r="BT25" i="3"/>
  <c r="BT26" i="3"/>
  <c r="BT27" i="3"/>
  <c r="BT28" i="3"/>
  <c r="BT31" i="3"/>
  <c r="BT32" i="3"/>
  <c r="BT33" i="3"/>
  <c r="BT34" i="3"/>
  <c r="BT35" i="3"/>
  <c r="BT38" i="3"/>
  <c r="BT39" i="3"/>
  <c r="BT40" i="3"/>
  <c r="BT41" i="3"/>
  <c r="BT42" i="3"/>
  <c r="BT45" i="3"/>
  <c r="BT46" i="3"/>
  <c r="BT47" i="3"/>
  <c r="BT48" i="3"/>
  <c r="BT49" i="3"/>
  <c r="BT52" i="3"/>
  <c r="BT53" i="3"/>
  <c r="BT54" i="3"/>
  <c r="BT55" i="3"/>
  <c r="BT56" i="3"/>
  <c r="BT59" i="3"/>
  <c r="BT60" i="3"/>
  <c r="BT61" i="3"/>
  <c r="BT62" i="3"/>
  <c r="BT63" i="3"/>
  <c r="BT66" i="3"/>
  <c r="BT67" i="3"/>
  <c r="BT68" i="3"/>
  <c r="BT69" i="3"/>
  <c r="BT70" i="3"/>
  <c r="BT73" i="3"/>
  <c r="BT74" i="3"/>
  <c r="BT75" i="3"/>
  <c r="BT76" i="3"/>
  <c r="BT77" i="3"/>
  <c r="BT80" i="3"/>
  <c r="BT81" i="3"/>
  <c r="BT82" i="3"/>
  <c r="BT83" i="3"/>
  <c r="BT84" i="3"/>
  <c r="BT87" i="3"/>
  <c r="BT88" i="3"/>
  <c r="BT89" i="3"/>
  <c r="BT90" i="3"/>
  <c r="BT91" i="3"/>
  <c r="BT94" i="3"/>
  <c r="BT95" i="3"/>
  <c r="BT96" i="3"/>
  <c r="BT97" i="3"/>
  <c r="BT98" i="3"/>
  <c r="BT101" i="3"/>
  <c r="BT102" i="3"/>
  <c r="BT103" i="3"/>
  <c r="BT104" i="3"/>
  <c r="BT105" i="3"/>
  <c r="BT108" i="3"/>
  <c r="BT109" i="3"/>
  <c r="BT110" i="3"/>
  <c r="BT111" i="3"/>
  <c r="BT112" i="3"/>
  <c r="BT122" i="3"/>
  <c r="BT123" i="3"/>
  <c r="BT124" i="3"/>
  <c r="BT125" i="3"/>
  <c r="BT126" i="3"/>
  <c r="BT129" i="3"/>
  <c r="BT130" i="3"/>
  <c r="BT131" i="3"/>
  <c r="BT132" i="3"/>
  <c r="BT133" i="3"/>
  <c r="BT136" i="3"/>
  <c r="BT137" i="3"/>
  <c r="BT138" i="3"/>
  <c r="BT139" i="3"/>
  <c r="BT140" i="3"/>
  <c r="BT143" i="3"/>
  <c r="BT144" i="3"/>
  <c r="BT145" i="3"/>
  <c r="BT146" i="3"/>
  <c r="BT147" i="3"/>
  <c r="BT150" i="3"/>
  <c r="BT151" i="3"/>
  <c r="BT152" i="3"/>
  <c r="BT153" i="3"/>
  <c r="BT154" i="3"/>
  <c r="BV10" i="2"/>
  <c r="BV11" i="2"/>
  <c r="BV12" i="2"/>
  <c r="BV13" i="2"/>
  <c r="BV14" i="2"/>
  <c r="BV17" i="2"/>
  <c r="BV18" i="2"/>
  <c r="BV19" i="2"/>
  <c r="BV20" i="2"/>
  <c r="BV21" i="2"/>
  <c r="BV22" i="2"/>
  <c r="BV24" i="2"/>
  <c r="BV25" i="2"/>
  <c r="BV26" i="2"/>
  <c r="BV27" i="2"/>
  <c r="BV28" i="2"/>
  <c r="BV29" i="2"/>
  <c r="BV31" i="2"/>
  <c r="BV32" i="2"/>
  <c r="BV33" i="2"/>
  <c r="BV34" i="2"/>
  <c r="BV35" i="2"/>
  <c r="BV36" i="2"/>
  <c r="BV38" i="2"/>
  <c r="BV39" i="2"/>
  <c r="BV40" i="2"/>
  <c r="BV41" i="2"/>
  <c r="BV42" i="2"/>
  <c r="BV43" i="2"/>
  <c r="BV45" i="2"/>
  <c r="BV46" i="2"/>
  <c r="BV47" i="2"/>
  <c r="BV48" i="2"/>
  <c r="BV49" i="2"/>
  <c r="BV50" i="2"/>
  <c r="BV52" i="2"/>
  <c r="BV53" i="2"/>
  <c r="BV54" i="2"/>
  <c r="BV55" i="2"/>
  <c r="BV56" i="2"/>
  <c r="BV57" i="2"/>
  <c r="BV59" i="2"/>
  <c r="BV60" i="2"/>
  <c r="BV61" i="2"/>
  <c r="BV62" i="2"/>
  <c r="BV63" i="2"/>
  <c r="BV64" i="2"/>
  <c r="BV66" i="2"/>
  <c r="BV67" i="2"/>
  <c r="BV68" i="2"/>
  <c r="BV69" i="2"/>
  <c r="BV70" i="2"/>
  <c r="BV71" i="2"/>
  <c r="BV73" i="2"/>
  <c r="BV74" i="2"/>
  <c r="BV75" i="2"/>
  <c r="BV76" i="2"/>
  <c r="BV77" i="2"/>
  <c r="BV80" i="2"/>
  <c r="BV81" i="2"/>
  <c r="BV82" i="2"/>
  <c r="BV83" i="2"/>
  <c r="BV84" i="2"/>
  <c r="BV87" i="2"/>
  <c r="BV88" i="2"/>
  <c r="BV89" i="2"/>
  <c r="BV90" i="2"/>
  <c r="BV91" i="2"/>
  <c r="BV94" i="2"/>
  <c r="BV95" i="2"/>
  <c r="BV96" i="2"/>
  <c r="BV97" i="2"/>
  <c r="BV98" i="2"/>
  <c r="BV101" i="2"/>
  <c r="BV102" i="2"/>
  <c r="BV103" i="2"/>
  <c r="BV104" i="2"/>
  <c r="BV105" i="2"/>
  <c r="BV108" i="2"/>
  <c r="BV109" i="2"/>
  <c r="BV110" i="2"/>
  <c r="BV111" i="2"/>
  <c r="BV112" i="2"/>
  <c r="BV122" i="2"/>
  <c r="BV124" i="2"/>
  <c r="BV125" i="2"/>
  <c r="BV126" i="2"/>
  <c r="BV129" i="2"/>
  <c r="BV130" i="2"/>
  <c r="BV131" i="2"/>
  <c r="BV132" i="2"/>
  <c r="BV133" i="2"/>
  <c r="BV136" i="2"/>
  <c r="BV137" i="2"/>
  <c r="BV138" i="2"/>
  <c r="BV139" i="2"/>
  <c r="BV140" i="2"/>
  <c r="BV143" i="2"/>
  <c r="BV144" i="2"/>
  <c r="BV145" i="2"/>
  <c r="BV146" i="2"/>
  <c r="BV147" i="2"/>
  <c r="BV150" i="2"/>
  <c r="BV151" i="2"/>
  <c r="BV152" i="2"/>
  <c r="BV153" i="2"/>
  <c r="BV154" i="2"/>
  <c r="BV78" i="2" l="1"/>
  <c r="BT50" i="3"/>
  <c r="BT64" i="3"/>
  <c r="BV85" i="2"/>
  <c r="BT29" i="3"/>
  <c r="BT78" i="3"/>
  <c r="BT92" i="3"/>
  <c r="BT57" i="3"/>
  <c r="BT85" i="3"/>
  <c r="BT99" i="3"/>
  <c r="BV92" i="2"/>
  <c r="BV99" i="2"/>
  <c r="BT127" i="3"/>
  <c r="BV127" i="2"/>
  <c r="BT43" i="3"/>
  <c r="BT71" i="3"/>
  <c r="BT22" i="3"/>
  <c r="BT36" i="3"/>
  <c r="BT15" i="3"/>
  <c r="BV15" i="2"/>
  <c r="BT134" i="3"/>
  <c r="BV134" i="2"/>
  <c r="BT113" i="3"/>
  <c r="BT106" i="3"/>
  <c r="BV106" i="2"/>
  <c r="BV113" i="2"/>
  <c r="AN155" i="3"/>
  <c r="AM155" i="3"/>
  <c r="AL155" i="3"/>
  <c r="AK155" i="3"/>
  <c r="AJ155" i="3"/>
  <c r="AI155" i="3"/>
  <c r="AH155" i="3"/>
  <c r="AG155" i="3"/>
  <c r="AF155" i="3"/>
  <c r="AE155" i="3"/>
  <c r="BS154" i="3"/>
  <c r="BR154" i="3"/>
  <c r="BQ154" i="3"/>
  <c r="BP154" i="3"/>
  <c r="BO154" i="3"/>
  <c r="BN154" i="3"/>
  <c r="BM154" i="3"/>
  <c r="BS153" i="3"/>
  <c r="BR153" i="3"/>
  <c r="BQ153" i="3"/>
  <c r="BP153" i="3"/>
  <c r="BO153" i="3"/>
  <c r="BN153" i="3"/>
  <c r="BM153" i="3"/>
  <c r="BS152" i="3"/>
  <c r="BR152" i="3"/>
  <c r="BQ152" i="3"/>
  <c r="BP152" i="3"/>
  <c r="BO152" i="3"/>
  <c r="BN152" i="3"/>
  <c r="BM152" i="3"/>
  <c r="BS151" i="3"/>
  <c r="BR151" i="3"/>
  <c r="BQ151" i="3"/>
  <c r="BP151" i="3"/>
  <c r="BO151" i="3"/>
  <c r="BN151" i="3"/>
  <c r="BM151" i="3"/>
  <c r="BS150" i="3"/>
  <c r="BR150" i="3"/>
  <c r="BQ150" i="3"/>
  <c r="BP150" i="3"/>
  <c r="BO150" i="3"/>
  <c r="BO155" i="3" s="1"/>
  <c r="BN150" i="3"/>
  <c r="BN155" i="3" s="1"/>
  <c r="BM150" i="3"/>
  <c r="AN155" i="2"/>
  <c r="AM155" i="2"/>
  <c r="AL155" i="2"/>
  <c r="AK155" i="2"/>
  <c r="AJ155" i="2"/>
  <c r="AI155" i="2"/>
  <c r="AH155" i="2"/>
  <c r="AG155" i="2"/>
  <c r="AF155" i="2"/>
  <c r="AE155" i="2"/>
  <c r="BU154" i="2"/>
  <c r="BT154" i="2"/>
  <c r="BS154" i="2"/>
  <c r="BR154" i="2"/>
  <c r="BQ154" i="2"/>
  <c r="BP154" i="2"/>
  <c r="BO154" i="2"/>
  <c r="BU153" i="2"/>
  <c r="BT153" i="2"/>
  <c r="BS153" i="2"/>
  <c r="BR153" i="2"/>
  <c r="BQ153" i="2"/>
  <c r="BP153" i="2"/>
  <c r="BO153" i="2"/>
  <c r="BU152" i="2"/>
  <c r="BT152" i="2"/>
  <c r="BS152" i="2"/>
  <c r="BR152" i="2"/>
  <c r="BQ152" i="2"/>
  <c r="BP152" i="2"/>
  <c r="BO152" i="2"/>
  <c r="BU151" i="2"/>
  <c r="BT151" i="2"/>
  <c r="BS151" i="2"/>
  <c r="BR151" i="2"/>
  <c r="BQ151" i="2"/>
  <c r="BP151" i="2"/>
  <c r="BO151" i="2"/>
  <c r="BU150" i="2"/>
  <c r="BT150" i="2"/>
  <c r="BS150" i="2"/>
  <c r="BR150" i="2"/>
  <c r="BQ150" i="2"/>
  <c r="BP150" i="2"/>
  <c r="BO150" i="2"/>
  <c r="BR155" i="2" l="1"/>
  <c r="BO155" i="2"/>
  <c r="BP155" i="2"/>
  <c r="BQ155" i="2"/>
  <c r="BS155" i="2"/>
  <c r="BT155" i="2"/>
  <c r="BQ155" i="3"/>
  <c r="BP155" i="3"/>
  <c r="BR155" i="3"/>
  <c r="BM155" i="3"/>
  <c r="BS70" i="3"/>
  <c r="BS69" i="3"/>
  <c r="BS68" i="3"/>
  <c r="BS67" i="3"/>
  <c r="BS66" i="3"/>
  <c r="BS63" i="3"/>
  <c r="BS62" i="3"/>
  <c r="BS61" i="3"/>
  <c r="BS60" i="3"/>
  <c r="BS59" i="3"/>
  <c r="BS56" i="3"/>
  <c r="BS55" i="3"/>
  <c r="BS54" i="3"/>
  <c r="BS53" i="3"/>
  <c r="BS52" i="3"/>
  <c r="BS49" i="3"/>
  <c r="BS48" i="3"/>
  <c r="BS47" i="3"/>
  <c r="BS46" i="3"/>
  <c r="BS45" i="3"/>
  <c r="BS42" i="3"/>
  <c r="BS41" i="3"/>
  <c r="BS40" i="3"/>
  <c r="BS39" i="3"/>
  <c r="BS38" i="3"/>
  <c r="BS35" i="3"/>
  <c r="BS34" i="3"/>
  <c r="BS33" i="3"/>
  <c r="BS32" i="3"/>
  <c r="BS31" i="3"/>
  <c r="BS28" i="3"/>
  <c r="BS27" i="3"/>
  <c r="BS26" i="3"/>
  <c r="BS25" i="3"/>
  <c r="BS24" i="3"/>
  <c r="BS21" i="3"/>
  <c r="BS20" i="3"/>
  <c r="BS19" i="3"/>
  <c r="BS18" i="3"/>
  <c r="BS17" i="3"/>
  <c r="BS10" i="3"/>
  <c r="BS11" i="3"/>
  <c r="BS12" i="3"/>
  <c r="BS13" i="3"/>
  <c r="BS14" i="3"/>
  <c r="BS73" i="3"/>
  <c r="BS74" i="3"/>
  <c r="BS75" i="3"/>
  <c r="BS76" i="3"/>
  <c r="BS77" i="3"/>
  <c r="BS80" i="3"/>
  <c r="BS81" i="3"/>
  <c r="BS82" i="3"/>
  <c r="BS83" i="3"/>
  <c r="BS84" i="3"/>
  <c r="BS87" i="3"/>
  <c r="BS88" i="3"/>
  <c r="BS89" i="3"/>
  <c r="BS90" i="3"/>
  <c r="BS91" i="3"/>
  <c r="BS94" i="3"/>
  <c r="BS95" i="3"/>
  <c r="BS96" i="3"/>
  <c r="BS97" i="3"/>
  <c r="BS98" i="3"/>
  <c r="BS101" i="3"/>
  <c r="BS102" i="3"/>
  <c r="BS103" i="3"/>
  <c r="BS104" i="3"/>
  <c r="BS105" i="3"/>
  <c r="BS108" i="3"/>
  <c r="BS109" i="3"/>
  <c r="BS110" i="3"/>
  <c r="BS111" i="3"/>
  <c r="BS112" i="3"/>
  <c r="BS122" i="3"/>
  <c r="BS123" i="3"/>
  <c r="BS124" i="3"/>
  <c r="BS125" i="3"/>
  <c r="BS126" i="3"/>
  <c r="BS129" i="3"/>
  <c r="BS130" i="3"/>
  <c r="BS131" i="3"/>
  <c r="BS132" i="3"/>
  <c r="BS133" i="3"/>
  <c r="BS136" i="3"/>
  <c r="BS137" i="3"/>
  <c r="BS138" i="3"/>
  <c r="BS139" i="3"/>
  <c r="BS140" i="3"/>
  <c r="BS143" i="3"/>
  <c r="BS144" i="3"/>
  <c r="BS145" i="3"/>
  <c r="BS146" i="3"/>
  <c r="BS147" i="3"/>
  <c r="AK148" i="3"/>
  <c r="AL148" i="3"/>
  <c r="AN148" i="3"/>
  <c r="AK117" i="3"/>
  <c r="AK118" i="3"/>
  <c r="AL119" i="3"/>
  <c r="AN141" i="3"/>
  <c r="AL141" i="3"/>
  <c r="AK141" i="3"/>
  <c r="AN134" i="3"/>
  <c r="AL134" i="3"/>
  <c r="AK134" i="3"/>
  <c r="AV127" i="3"/>
  <c r="AU127" i="3"/>
  <c r="AT127" i="3"/>
  <c r="AS127" i="3"/>
  <c r="AR127" i="3"/>
  <c r="AQ127" i="3"/>
  <c r="AP127" i="3"/>
  <c r="AN127" i="3"/>
  <c r="AL127" i="3"/>
  <c r="AK127" i="3"/>
  <c r="AK119" i="3"/>
  <c r="AL118" i="3"/>
  <c r="AL117" i="3"/>
  <c r="AL116" i="3"/>
  <c r="AK116" i="3"/>
  <c r="AL115" i="3"/>
  <c r="AV113" i="3"/>
  <c r="AU113" i="3"/>
  <c r="AT113" i="3"/>
  <c r="AS113" i="3"/>
  <c r="AR113" i="3"/>
  <c r="AQ113" i="3"/>
  <c r="AP113" i="3"/>
  <c r="AN113" i="3"/>
  <c r="AL113" i="3"/>
  <c r="AK113" i="3"/>
  <c r="AV106" i="3"/>
  <c r="AU106" i="3"/>
  <c r="AT106" i="3"/>
  <c r="AS106" i="3"/>
  <c r="AR106" i="3"/>
  <c r="AQ106" i="3"/>
  <c r="AP106" i="3"/>
  <c r="AN106" i="3"/>
  <c r="AL106" i="3"/>
  <c r="AK106" i="3"/>
  <c r="AN98" i="3"/>
  <c r="AN97" i="3"/>
  <c r="AN96" i="3"/>
  <c r="AN95" i="3"/>
  <c r="AN94" i="3"/>
  <c r="BT143" i="2"/>
  <c r="BU143" i="2"/>
  <c r="BT144" i="2"/>
  <c r="BU144" i="2"/>
  <c r="BT145" i="2"/>
  <c r="BU145" i="2"/>
  <c r="BT146" i="2"/>
  <c r="BU146" i="2"/>
  <c r="BT147" i="2"/>
  <c r="BU147" i="2"/>
  <c r="BU10" i="2"/>
  <c r="BU11" i="2"/>
  <c r="BU12" i="2"/>
  <c r="BU13" i="2"/>
  <c r="BU14" i="2"/>
  <c r="BU17" i="2"/>
  <c r="BU18" i="2"/>
  <c r="BU19" i="2"/>
  <c r="BU20" i="2"/>
  <c r="BU21" i="2"/>
  <c r="BU22" i="2"/>
  <c r="BU24" i="2"/>
  <c r="BU25" i="2"/>
  <c r="BU26" i="2"/>
  <c r="BU27" i="2"/>
  <c r="BU28" i="2"/>
  <c r="BU29" i="2"/>
  <c r="BU31" i="2"/>
  <c r="BU32" i="2"/>
  <c r="BU33" i="2"/>
  <c r="BU34" i="2"/>
  <c r="BU35" i="2"/>
  <c r="BU36" i="2"/>
  <c r="BU38" i="2"/>
  <c r="BU39" i="2"/>
  <c r="BU40" i="2"/>
  <c r="BU41" i="2"/>
  <c r="BU42" i="2"/>
  <c r="BU43" i="2"/>
  <c r="BU45" i="2"/>
  <c r="BU46" i="2"/>
  <c r="BU47" i="2"/>
  <c r="BU48" i="2"/>
  <c r="BU49" i="2"/>
  <c r="BU50" i="2"/>
  <c r="BU52" i="2"/>
  <c r="BU53" i="2"/>
  <c r="BU54" i="2"/>
  <c r="BU55" i="2"/>
  <c r="BU56" i="2"/>
  <c r="BU57" i="2"/>
  <c r="BU59" i="2"/>
  <c r="BU60" i="2"/>
  <c r="BU61" i="2"/>
  <c r="BU62" i="2"/>
  <c r="BU63" i="2"/>
  <c r="BU64" i="2"/>
  <c r="BU66" i="2"/>
  <c r="BU67" i="2"/>
  <c r="BU68" i="2"/>
  <c r="BU69" i="2"/>
  <c r="BU70" i="2"/>
  <c r="BU73" i="2"/>
  <c r="BU74" i="2"/>
  <c r="BU75" i="2"/>
  <c r="BU76" i="2"/>
  <c r="BU77" i="2"/>
  <c r="BU80" i="2"/>
  <c r="BU81" i="2"/>
  <c r="BU82" i="2"/>
  <c r="BU83" i="2"/>
  <c r="BU84" i="2"/>
  <c r="BU87" i="2"/>
  <c r="BU88" i="2"/>
  <c r="BU89" i="2"/>
  <c r="BU90" i="2"/>
  <c r="BU91" i="2"/>
  <c r="BU94" i="2"/>
  <c r="BU95" i="2"/>
  <c r="BU96" i="2"/>
  <c r="BU97" i="2"/>
  <c r="BU98" i="2"/>
  <c r="BU101" i="2"/>
  <c r="BU102" i="2"/>
  <c r="BU103" i="2"/>
  <c r="BU104" i="2"/>
  <c r="BU105" i="2"/>
  <c r="BU108" i="2"/>
  <c r="BU109" i="2"/>
  <c r="BU110" i="2"/>
  <c r="BU111" i="2"/>
  <c r="BU112" i="2"/>
  <c r="BU122" i="2"/>
  <c r="BU124" i="2"/>
  <c r="BU125" i="2"/>
  <c r="BU126" i="2"/>
  <c r="BU129" i="2"/>
  <c r="BU130" i="2"/>
  <c r="BU131" i="2"/>
  <c r="BU132" i="2"/>
  <c r="BU133" i="2"/>
  <c r="BU136" i="2"/>
  <c r="BU137" i="2"/>
  <c r="BU138" i="2"/>
  <c r="BU139" i="2"/>
  <c r="BU140" i="2"/>
  <c r="AK148" i="2"/>
  <c r="AL148" i="2"/>
  <c r="AM148" i="2"/>
  <c r="AN148" i="2"/>
  <c r="AV148" i="2"/>
  <c r="AU148" i="2"/>
  <c r="AT148" i="2"/>
  <c r="AS148" i="2"/>
  <c r="AR148" i="2"/>
  <c r="AQ148" i="2"/>
  <c r="AL141" i="2"/>
  <c r="AK141" i="2"/>
  <c r="AN134" i="2"/>
  <c r="AM134" i="2"/>
  <c r="AL134" i="2"/>
  <c r="AK134" i="2"/>
  <c r="AM127" i="2"/>
  <c r="AL127" i="2"/>
  <c r="AK127" i="2"/>
  <c r="AN119" i="2"/>
  <c r="AM119" i="2"/>
  <c r="AL119" i="2"/>
  <c r="AK119" i="2"/>
  <c r="AM118" i="2"/>
  <c r="AL118" i="2"/>
  <c r="AK118" i="2"/>
  <c r="AM117" i="2"/>
  <c r="AL117" i="2"/>
  <c r="AK117" i="2"/>
  <c r="AM116" i="2"/>
  <c r="AL116" i="2"/>
  <c r="AK116" i="2"/>
  <c r="AN115" i="2"/>
  <c r="AM115" i="2"/>
  <c r="AL115" i="2"/>
  <c r="AK115" i="2"/>
  <c r="AV113" i="2"/>
  <c r="AU113" i="2"/>
  <c r="AT113" i="2"/>
  <c r="AS113" i="2"/>
  <c r="AR113" i="2"/>
  <c r="AQ113" i="2"/>
  <c r="AN113" i="2"/>
  <c r="AM113" i="2"/>
  <c r="AL113" i="2"/>
  <c r="AK113" i="2"/>
  <c r="AV106" i="2"/>
  <c r="AU106" i="2"/>
  <c r="AT106" i="2"/>
  <c r="AS106" i="2"/>
  <c r="AR106" i="2"/>
  <c r="AQ106" i="2"/>
  <c r="AN106" i="2"/>
  <c r="AM106" i="2"/>
  <c r="AL106" i="2"/>
  <c r="AK106" i="2"/>
  <c r="AN118" i="2"/>
  <c r="AN117" i="2"/>
  <c r="AN116" i="2"/>
  <c r="BS85" i="3" l="1"/>
  <c r="AN117" i="3"/>
  <c r="AN118" i="3"/>
  <c r="AN116" i="3"/>
  <c r="AN119" i="3"/>
  <c r="BS134" i="3"/>
  <c r="BS57" i="3"/>
  <c r="BS43" i="3"/>
  <c r="BU92" i="2"/>
  <c r="AN99" i="3"/>
  <c r="BS113" i="3"/>
  <c r="BS106" i="3"/>
  <c r="BU113" i="2"/>
  <c r="BU106" i="2"/>
  <c r="BS127" i="3"/>
  <c r="BU127" i="2"/>
  <c r="BU134" i="2"/>
  <c r="BS29" i="3"/>
  <c r="BS64" i="3"/>
  <c r="BS78" i="3"/>
  <c r="BS50" i="3"/>
  <c r="BS15" i="3"/>
  <c r="BS36" i="3"/>
  <c r="BS99" i="3"/>
  <c r="BS22" i="3"/>
  <c r="BS71" i="3"/>
  <c r="BS92" i="3"/>
  <c r="BU99" i="2"/>
  <c r="BU78" i="2"/>
  <c r="BU85" i="2"/>
  <c r="BU15" i="2"/>
  <c r="AK115" i="3"/>
  <c r="AL120" i="3"/>
  <c r="AN115" i="3"/>
  <c r="AL120" i="2"/>
  <c r="AM120" i="2"/>
  <c r="AK120" i="2"/>
  <c r="AN120" i="2"/>
  <c r="BR143" i="3"/>
  <c r="BR148" i="3" s="1"/>
  <c r="BR144" i="3"/>
  <c r="BR145" i="3"/>
  <c r="BR146" i="3"/>
  <c r="AJ115" i="3"/>
  <c r="AJ116" i="3"/>
  <c r="AJ117" i="3"/>
  <c r="AJ118" i="3"/>
  <c r="AJ119" i="3"/>
  <c r="AJ120" i="3" l="1"/>
  <c r="AN120" i="3"/>
  <c r="AK120" i="3"/>
  <c r="AJ113" i="3"/>
  <c r="AJ106" i="3"/>
  <c r="AJ113" i="2"/>
  <c r="AJ106" i="2"/>
  <c r="AJ148" i="2" l="1"/>
  <c r="AJ134" i="2"/>
  <c r="AJ134" i="3" l="1"/>
  <c r="AJ148" i="3"/>
  <c r="AJ141" i="3"/>
  <c r="AJ141" i="2"/>
  <c r="AJ127" i="3" l="1"/>
  <c r="AJ127" i="2"/>
  <c r="AI15" i="2" l="1"/>
  <c r="AI148" i="2" l="1"/>
  <c r="AI141" i="2"/>
  <c r="AI134" i="2"/>
  <c r="AI127" i="2"/>
  <c r="AI115" i="2"/>
  <c r="CE115" i="2" s="1"/>
  <c r="AI116" i="2"/>
  <c r="CE116" i="2" s="1"/>
  <c r="AI117" i="2"/>
  <c r="CE117" i="2" s="1"/>
  <c r="AI118" i="2"/>
  <c r="CE118" i="2" s="1"/>
  <c r="AI119" i="2"/>
  <c r="CE119" i="2" s="1"/>
  <c r="AI113" i="2"/>
  <c r="AI106" i="2"/>
  <c r="BS143" i="2"/>
  <c r="BS144" i="2"/>
  <c r="BS145" i="2"/>
  <c r="BS146" i="2"/>
  <c r="BS147" i="2"/>
  <c r="AI148" i="3"/>
  <c r="AI141" i="3"/>
  <c r="AI134" i="3"/>
  <c r="AI127" i="3"/>
  <c r="AI115" i="3"/>
  <c r="CC115" i="3" s="1"/>
  <c r="AI116" i="3"/>
  <c r="CC116" i="3" s="1"/>
  <c r="AI117" i="3"/>
  <c r="CC117" i="3" s="1"/>
  <c r="AI118" i="3"/>
  <c r="CC118" i="3" s="1"/>
  <c r="AI119" i="3"/>
  <c r="CC119" i="3" s="1"/>
  <c r="AI113" i="3"/>
  <c r="AI106" i="3"/>
  <c r="BQ143" i="3"/>
  <c r="BQ144" i="3"/>
  <c r="BQ145" i="3"/>
  <c r="BQ146" i="3"/>
  <c r="CE120" i="2" l="1"/>
  <c r="CC120" i="3"/>
  <c r="BQ148" i="3"/>
  <c r="AI120" i="3"/>
  <c r="AI120" i="2"/>
  <c r="BS148" i="2"/>
  <c r="BP143" i="3"/>
  <c r="BP144" i="3"/>
  <c r="BP145" i="3"/>
  <c r="BP146" i="3"/>
  <c r="AH115" i="3"/>
  <c r="CB115" i="3" s="1"/>
  <c r="AH116" i="3"/>
  <c r="CB116" i="3" s="1"/>
  <c r="AH117" i="3"/>
  <c r="CB117" i="3" s="1"/>
  <c r="AH118" i="3"/>
  <c r="CB118" i="3" s="1"/>
  <c r="AH119" i="3"/>
  <c r="CB119" i="3" s="1"/>
  <c r="BQ143" i="2"/>
  <c r="BR143" i="2"/>
  <c r="BQ144" i="2"/>
  <c r="BR144" i="2"/>
  <c r="BQ145" i="2"/>
  <c r="BR145" i="2"/>
  <c r="BQ146" i="2"/>
  <c r="BR146" i="2"/>
  <c r="BQ147" i="2"/>
  <c r="BR147" i="2"/>
  <c r="BR10" i="2"/>
  <c r="BS10" i="2"/>
  <c r="BT10" i="2"/>
  <c r="BR11" i="2"/>
  <c r="BS11" i="2"/>
  <c r="BT11" i="2"/>
  <c r="BR12" i="2"/>
  <c r="BS12" i="2"/>
  <c r="BT12" i="2"/>
  <c r="BR13" i="2"/>
  <c r="BS13" i="2"/>
  <c r="BT13" i="2"/>
  <c r="BR14" i="2"/>
  <c r="BS14" i="2"/>
  <c r="BT14" i="2"/>
  <c r="BR17" i="2"/>
  <c r="BS17" i="2"/>
  <c r="BT17" i="2"/>
  <c r="BR18" i="2"/>
  <c r="BS18" i="2"/>
  <c r="BT18" i="2"/>
  <c r="BR19" i="2"/>
  <c r="BS19" i="2"/>
  <c r="BT19" i="2"/>
  <c r="BR20" i="2"/>
  <c r="BS20" i="2"/>
  <c r="BT20" i="2"/>
  <c r="BR21" i="2"/>
  <c r="BS21" i="2"/>
  <c r="BT21" i="2"/>
  <c r="BS22" i="2"/>
  <c r="BT22" i="2"/>
  <c r="BR24" i="2"/>
  <c r="BS24" i="2"/>
  <c r="BT24" i="2"/>
  <c r="BR25" i="2"/>
  <c r="BS25" i="2"/>
  <c r="BT25" i="2"/>
  <c r="BR26" i="2"/>
  <c r="BS26" i="2"/>
  <c r="BT26" i="2"/>
  <c r="BR27" i="2"/>
  <c r="BS27" i="2"/>
  <c r="BT27" i="2"/>
  <c r="BR28" i="2"/>
  <c r="BS28" i="2"/>
  <c r="BT28" i="2"/>
  <c r="BS29" i="2"/>
  <c r="BT29" i="2"/>
  <c r="BR31" i="2"/>
  <c r="BS31" i="2"/>
  <c r="BT31" i="2"/>
  <c r="BR32" i="2"/>
  <c r="BS32" i="2"/>
  <c r="BT32" i="2"/>
  <c r="BR33" i="2"/>
  <c r="BS33" i="2"/>
  <c r="BT33" i="2"/>
  <c r="BR34" i="2"/>
  <c r="BS34" i="2"/>
  <c r="BT34" i="2"/>
  <c r="BR35" i="2"/>
  <c r="BS35" i="2"/>
  <c r="BT35" i="2"/>
  <c r="BS36" i="2"/>
  <c r="BT36" i="2"/>
  <c r="BR38" i="2"/>
  <c r="BS38" i="2"/>
  <c r="BT38" i="2"/>
  <c r="BR39" i="2"/>
  <c r="BS39" i="2"/>
  <c r="BT39" i="2"/>
  <c r="BR40" i="2"/>
  <c r="BS40" i="2"/>
  <c r="BT40" i="2"/>
  <c r="BR41" i="2"/>
  <c r="BS41" i="2"/>
  <c r="BT41" i="2"/>
  <c r="BR42" i="2"/>
  <c r="BS42" i="2"/>
  <c r="BT42" i="2"/>
  <c r="BS43" i="2"/>
  <c r="BT43" i="2"/>
  <c r="BR45" i="2"/>
  <c r="BS45" i="2"/>
  <c r="BT45" i="2"/>
  <c r="BR46" i="2"/>
  <c r="BS46" i="2"/>
  <c r="BT46" i="2"/>
  <c r="BR47" i="2"/>
  <c r="BS47" i="2"/>
  <c r="BT47" i="2"/>
  <c r="BR48" i="2"/>
  <c r="BS48" i="2"/>
  <c r="BT48" i="2"/>
  <c r="BR49" i="2"/>
  <c r="BS49" i="2"/>
  <c r="BT49" i="2"/>
  <c r="BS50" i="2"/>
  <c r="BT50" i="2"/>
  <c r="BR52" i="2"/>
  <c r="BS52" i="2"/>
  <c r="BT52" i="2"/>
  <c r="BR53" i="2"/>
  <c r="BS53" i="2"/>
  <c r="BT53" i="2"/>
  <c r="BR54" i="2"/>
  <c r="BS54" i="2"/>
  <c r="BT54" i="2"/>
  <c r="BR55" i="2"/>
  <c r="BS55" i="2"/>
  <c r="BT55" i="2"/>
  <c r="BR56" i="2"/>
  <c r="BS56" i="2"/>
  <c r="BT56" i="2"/>
  <c r="BS57" i="2"/>
  <c r="BT57" i="2"/>
  <c r="BR59" i="2"/>
  <c r="BS59" i="2"/>
  <c r="BT59" i="2"/>
  <c r="BR60" i="2"/>
  <c r="BS60" i="2"/>
  <c r="BT60" i="2"/>
  <c r="BR61" i="2"/>
  <c r="BS61" i="2"/>
  <c r="BT61" i="2"/>
  <c r="BR62" i="2"/>
  <c r="BS62" i="2"/>
  <c r="BT62" i="2"/>
  <c r="BR63" i="2"/>
  <c r="BS63" i="2"/>
  <c r="BT63" i="2"/>
  <c r="BS64" i="2"/>
  <c r="BT64" i="2"/>
  <c r="BR66" i="2"/>
  <c r="BR67" i="2"/>
  <c r="BR68" i="2"/>
  <c r="BR69" i="2"/>
  <c r="BR70" i="2"/>
  <c r="BR73" i="2"/>
  <c r="BS73" i="2"/>
  <c r="BT73" i="2"/>
  <c r="BR74" i="2"/>
  <c r="BS74" i="2"/>
  <c r="BT74" i="2"/>
  <c r="BR75" i="2"/>
  <c r="BS75" i="2"/>
  <c r="BT75" i="2"/>
  <c r="BR76" i="2"/>
  <c r="BS76" i="2"/>
  <c r="BT76" i="2"/>
  <c r="BR77" i="2"/>
  <c r="BS77" i="2"/>
  <c r="BT77" i="2"/>
  <c r="BR80" i="2"/>
  <c r="BS80" i="2"/>
  <c r="BT80" i="2"/>
  <c r="BR81" i="2"/>
  <c r="BS81" i="2"/>
  <c r="BT81" i="2"/>
  <c r="BR82" i="2"/>
  <c r="BS82" i="2"/>
  <c r="BT82" i="2"/>
  <c r="BR83" i="2"/>
  <c r="BS83" i="2"/>
  <c r="BT83" i="2"/>
  <c r="BR84" i="2"/>
  <c r="BS84" i="2"/>
  <c r="BT84" i="2"/>
  <c r="BR87" i="2"/>
  <c r="BS87" i="2"/>
  <c r="BT87" i="2"/>
  <c r="BR88" i="2"/>
  <c r="BS88" i="2"/>
  <c r="BT88" i="2"/>
  <c r="BR89" i="2"/>
  <c r="BS89" i="2"/>
  <c r="BT89" i="2"/>
  <c r="BR90" i="2"/>
  <c r="BS90" i="2"/>
  <c r="BT90" i="2"/>
  <c r="BR91" i="2"/>
  <c r="BS91" i="2"/>
  <c r="BT91" i="2"/>
  <c r="BS94" i="2"/>
  <c r="BT94" i="2"/>
  <c r="BS95" i="2"/>
  <c r="BT95" i="2"/>
  <c r="BS96" i="2"/>
  <c r="BT96" i="2"/>
  <c r="BS97" i="2"/>
  <c r="BS118" i="2" s="1"/>
  <c r="BT97" i="2"/>
  <c r="BS98" i="2"/>
  <c r="BT98" i="2"/>
  <c r="BR101" i="2"/>
  <c r="BS101" i="2"/>
  <c r="BT101" i="2"/>
  <c r="BR102" i="2"/>
  <c r="BS102" i="2"/>
  <c r="BT102" i="2"/>
  <c r="BR103" i="2"/>
  <c r="BS103" i="2"/>
  <c r="BT103" i="2"/>
  <c r="BR104" i="2"/>
  <c r="BS104" i="2"/>
  <c r="BT104" i="2"/>
  <c r="BR105" i="2"/>
  <c r="BS105" i="2"/>
  <c r="BT105" i="2"/>
  <c r="BR108" i="2"/>
  <c r="BS108" i="2"/>
  <c r="BT108" i="2"/>
  <c r="BR109" i="2"/>
  <c r="BS109" i="2"/>
  <c r="BT109" i="2"/>
  <c r="BR110" i="2"/>
  <c r="BS110" i="2"/>
  <c r="BT110" i="2"/>
  <c r="BR111" i="2"/>
  <c r="BS111" i="2"/>
  <c r="BT111" i="2"/>
  <c r="BR112" i="2"/>
  <c r="BS112" i="2"/>
  <c r="BT112" i="2"/>
  <c r="BR122" i="2"/>
  <c r="BS122" i="2"/>
  <c r="BT122" i="2"/>
  <c r="BR124" i="2"/>
  <c r="BS124" i="2"/>
  <c r="BT124" i="2"/>
  <c r="BT127" i="2" s="1"/>
  <c r="BR125" i="2"/>
  <c r="BS125" i="2"/>
  <c r="BT125" i="2"/>
  <c r="BR126" i="2"/>
  <c r="BS126" i="2"/>
  <c r="BT126" i="2"/>
  <c r="BR129" i="2"/>
  <c r="BS129" i="2"/>
  <c r="BT129" i="2"/>
  <c r="BR130" i="2"/>
  <c r="BS130" i="2"/>
  <c r="BT130" i="2"/>
  <c r="BR131" i="2"/>
  <c r="BS131" i="2"/>
  <c r="BT131" i="2"/>
  <c r="BR132" i="2"/>
  <c r="BS132" i="2"/>
  <c r="BT132" i="2"/>
  <c r="BR133" i="2"/>
  <c r="BS133" i="2"/>
  <c r="BT133" i="2"/>
  <c r="BR136" i="2"/>
  <c r="BS136" i="2"/>
  <c r="BT136" i="2"/>
  <c r="BR137" i="2"/>
  <c r="BS137" i="2"/>
  <c r="BT137" i="2"/>
  <c r="BR138" i="2"/>
  <c r="BS138" i="2"/>
  <c r="BT138" i="2"/>
  <c r="BR139" i="2"/>
  <c r="BS139" i="2"/>
  <c r="BT139" i="2"/>
  <c r="AH115" i="2"/>
  <c r="CD115" i="2" s="1"/>
  <c r="AJ115" i="2"/>
  <c r="CF115" i="2" s="1"/>
  <c r="AH116" i="2"/>
  <c r="CD116" i="2" s="1"/>
  <c r="AJ116" i="2"/>
  <c r="CF116" i="2" s="1"/>
  <c r="AH117" i="2"/>
  <c r="CD117" i="2" s="1"/>
  <c r="AJ117" i="2"/>
  <c r="CF117" i="2" s="1"/>
  <c r="AH118" i="2"/>
  <c r="CD118" i="2" s="1"/>
  <c r="AJ118" i="2"/>
  <c r="CF118" i="2" s="1"/>
  <c r="AH119" i="2"/>
  <c r="CD119" i="2" s="1"/>
  <c r="AJ119" i="2"/>
  <c r="CF119" i="2" s="1"/>
  <c r="BR141" i="2" l="1"/>
  <c r="CF120" i="2"/>
  <c r="CB120" i="3"/>
  <c r="BT116" i="2"/>
  <c r="BR78" i="2"/>
  <c r="BR113" i="2"/>
  <c r="BP148" i="3"/>
  <c r="BS127" i="2"/>
  <c r="BS119" i="2"/>
  <c r="BR15" i="2"/>
  <c r="CD120" i="2"/>
  <c r="BR127" i="2"/>
  <c r="BS117" i="2"/>
  <c r="BQ148" i="2"/>
  <c r="BR106" i="2"/>
  <c r="BS116" i="2"/>
  <c r="BR85" i="2"/>
  <c r="BT134" i="2"/>
  <c r="BT119" i="2"/>
  <c r="BT115" i="2"/>
  <c r="BR92" i="2"/>
  <c r="BS134" i="2"/>
  <c r="BS115" i="2"/>
  <c r="BT15" i="2"/>
  <c r="BR134" i="2"/>
  <c r="BT118" i="2"/>
  <c r="BS78" i="2"/>
  <c r="BS15" i="2"/>
  <c r="BT117" i="2"/>
  <c r="BT92" i="2"/>
  <c r="BT85" i="2"/>
  <c r="AH120" i="3"/>
  <c r="AH120" i="2"/>
  <c r="BR148" i="2"/>
  <c r="BT113" i="2"/>
  <c r="AJ120" i="2"/>
  <c r="BT106" i="2"/>
  <c r="BT78" i="2"/>
  <c r="BT99" i="2"/>
  <c r="BT148" i="2"/>
  <c r="BS106" i="2"/>
  <c r="BS92" i="2"/>
  <c r="BS85" i="2"/>
  <c r="BS99" i="2"/>
  <c r="BS113" i="2"/>
  <c r="AH148" i="3"/>
  <c r="AH134" i="3"/>
  <c r="BT120" i="2" l="1"/>
  <c r="BS120" i="2"/>
  <c r="AH127" i="3"/>
  <c r="AH148" i="2"/>
  <c r="AH127" i="2"/>
  <c r="AH134" i="2"/>
  <c r="AG115" i="3" l="1"/>
  <c r="CA115" i="3" s="1"/>
  <c r="AG116" i="3"/>
  <c r="CA116" i="3" s="1"/>
  <c r="AG117" i="3"/>
  <c r="CA117" i="3" s="1"/>
  <c r="AG118" i="3"/>
  <c r="CA118" i="3" s="1"/>
  <c r="AG119" i="3"/>
  <c r="CA119" i="3" s="1"/>
  <c r="CA120" i="3" s="1"/>
  <c r="BO143" i="3"/>
  <c r="BO144" i="3"/>
  <c r="BO145" i="3"/>
  <c r="BO146" i="3"/>
  <c r="BN143" i="3"/>
  <c r="BN144" i="3"/>
  <c r="BN145" i="3"/>
  <c r="BN146" i="3"/>
  <c r="AG115" i="2"/>
  <c r="CC115" i="2" s="1"/>
  <c r="AG116" i="2"/>
  <c r="CC116" i="2" s="1"/>
  <c r="AG117" i="2"/>
  <c r="CC117" i="2" s="1"/>
  <c r="AG118" i="2"/>
  <c r="CC118" i="2" s="1"/>
  <c r="AG119" i="2"/>
  <c r="CC119" i="2" s="1"/>
  <c r="BN148" i="3" l="1"/>
  <c r="BO148" i="3"/>
  <c r="CC120" i="2"/>
  <c r="AG120" i="2"/>
  <c r="AG120" i="3"/>
  <c r="AG134" i="3"/>
  <c r="AG134" i="2" l="1"/>
  <c r="AG148" i="3"/>
  <c r="AG148" i="2"/>
  <c r="AG127" i="2"/>
  <c r="AG127" i="3"/>
  <c r="AF148" i="3" l="1"/>
  <c r="AF134" i="3" l="1"/>
  <c r="AF127" i="3"/>
  <c r="AF115" i="3"/>
  <c r="BZ115" i="3" s="1"/>
  <c r="AF116" i="3"/>
  <c r="BZ116" i="3" s="1"/>
  <c r="AF117" i="3"/>
  <c r="BZ117" i="3" s="1"/>
  <c r="AF118" i="3"/>
  <c r="BZ118" i="3" s="1"/>
  <c r="AF119" i="3"/>
  <c r="BZ119" i="3" s="1"/>
  <c r="AF148" i="2"/>
  <c r="AF134" i="2"/>
  <c r="AF127" i="2"/>
  <c r="AF115" i="2"/>
  <c r="CB115" i="2" s="1"/>
  <c r="AF116" i="2"/>
  <c r="CB116" i="2" s="1"/>
  <c r="AF117" i="2"/>
  <c r="CB117" i="2" s="1"/>
  <c r="AF118" i="2"/>
  <c r="CB118" i="2" s="1"/>
  <c r="AF119" i="2"/>
  <c r="CB119" i="2" s="1"/>
  <c r="BO143" i="2"/>
  <c r="BP143" i="2"/>
  <c r="BP144" i="2"/>
  <c r="BP145" i="2"/>
  <c r="BP146" i="2"/>
  <c r="BP147" i="2"/>
  <c r="BP10" i="2"/>
  <c r="BQ10" i="2"/>
  <c r="BP11" i="2"/>
  <c r="BQ11" i="2"/>
  <c r="BP12" i="2"/>
  <c r="BQ12" i="2"/>
  <c r="BP13" i="2"/>
  <c r="BQ13" i="2"/>
  <c r="BP14" i="2"/>
  <c r="BQ14" i="2"/>
  <c r="BP17" i="2"/>
  <c r="BQ17" i="2"/>
  <c r="BP18" i="2"/>
  <c r="BQ18" i="2"/>
  <c r="BP19" i="2"/>
  <c r="BQ19" i="2"/>
  <c r="BP20" i="2"/>
  <c r="BQ20" i="2"/>
  <c r="BP21" i="2"/>
  <c r="BQ21" i="2"/>
  <c r="BP24" i="2"/>
  <c r="BQ24" i="2"/>
  <c r="BP25" i="2"/>
  <c r="BQ25" i="2"/>
  <c r="BP26" i="2"/>
  <c r="BQ26" i="2"/>
  <c r="BP27" i="2"/>
  <c r="BQ27" i="2"/>
  <c r="BP28" i="2"/>
  <c r="BQ28" i="2"/>
  <c r="BP31" i="2"/>
  <c r="BQ31" i="2"/>
  <c r="BP32" i="2"/>
  <c r="BQ32" i="2"/>
  <c r="BP33" i="2"/>
  <c r="BQ33" i="2"/>
  <c r="BP34" i="2"/>
  <c r="BQ34" i="2"/>
  <c r="BP35" i="2"/>
  <c r="BQ35" i="2"/>
  <c r="BP38" i="2"/>
  <c r="BQ38" i="2"/>
  <c r="BP39" i="2"/>
  <c r="BQ39" i="2"/>
  <c r="BP40" i="2"/>
  <c r="BQ40" i="2"/>
  <c r="BP41" i="2"/>
  <c r="BQ41" i="2"/>
  <c r="BP42" i="2"/>
  <c r="BQ42" i="2"/>
  <c r="BP45" i="2"/>
  <c r="BQ45" i="2"/>
  <c r="BP46" i="2"/>
  <c r="BQ46" i="2"/>
  <c r="BP47" i="2"/>
  <c r="BQ47" i="2"/>
  <c r="BP48" i="2"/>
  <c r="BQ48" i="2"/>
  <c r="BP49" i="2"/>
  <c r="BQ49" i="2"/>
  <c r="BP52" i="2"/>
  <c r="BQ52" i="2"/>
  <c r="BP53" i="2"/>
  <c r="BQ53" i="2"/>
  <c r="BP54" i="2"/>
  <c r="BQ54" i="2"/>
  <c r="BP55" i="2"/>
  <c r="BQ55" i="2"/>
  <c r="BP56" i="2"/>
  <c r="BQ56" i="2"/>
  <c r="BP59" i="2"/>
  <c r="BQ59" i="2"/>
  <c r="BP60" i="2"/>
  <c r="BQ60" i="2"/>
  <c r="BP61" i="2"/>
  <c r="BQ61" i="2"/>
  <c r="BP62" i="2"/>
  <c r="BQ62" i="2"/>
  <c r="BP63" i="2"/>
  <c r="BQ63" i="2"/>
  <c r="BP66" i="2"/>
  <c r="BQ66" i="2"/>
  <c r="BP67" i="2"/>
  <c r="BQ67" i="2"/>
  <c r="BP68" i="2"/>
  <c r="BQ68" i="2"/>
  <c r="BP69" i="2"/>
  <c r="BQ69" i="2"/>
  <c r="BP70" i="2"/>
  <c r="BQ70" i="2"/>
  <c r="BP73" i="2"/>
  <c r="BQ73" i="2"/>
  <c r="BP74" i="2"/>
  <c r="BQ74" i="2"/>
  <c r="BP75" i="2"/>
  <c r="BQ75" i="2"/>
  <c r="BP76" i="2"/>
  <c r="BQ76" i="2"/>
  <c r="BP77" i="2"/>
  <c r="BQ77" i="2"/>
  <c r="BP80" i="2"/>
  <c r="BQ80" i="2"/>
  <c r="BP81" i="2"/>
  <c r="BQ81" i="2"/>
  <c r="BP82" i="2"/>
  <c r="BQ82" i="2"/>
  <c r="BP83" i="2"/>
  <c r="BQ83" i="2"/>
  <c r="BP84" i="2"/>
  <c r="BQ84" i="2"/>
  <c r="BP87" i="2"/>
  <c r="BQ87" i="2"/>
  <c r="BP88" i="2"/>
  <c r="BQ88" i="2"/>
  <c r="BP89" i="2"/>
  <c r="BQ89" i="2"/>
  <c r="BP90" i="2"/>
  <c r="BQ90" i="2"/>
  <c r="BP91" i="2"/>
  <c r="BQ91" i="2"/>
  <c r="BP101" i="2"/>
  <c r="BQ101" i="2"/>
  <c r="BP102" i="2"/>
  <c r="BQ102" i="2"/>
  <c r="BP103" i="2"/>
  <c r="BQ103" i="2"/>
  <c r="BP104" i="2"/>
  <c r="BQ104" i="2"/>
  <c r="BP105" i="2"/>
  <c r="BQ105" i="2"/>
  <c r="BP108" i="2"/>
  <c r="BQ108" i="2"/>
  <c r="BP109" i="2"/>
  <c r="BQ109" i="2"/>
  <c r="BP110" i="2"/>
  <c r="BQ110" i="2"/>
  <c r="BP111" i="2"/>
  <c r="BQ111" i="2"/>
  <c r="BP112" i="2"/>
  <c r="BQ112" i="2"/>
  <c r="BP122" i="2"/>
  <c r="BQ122" i="2"/>
  <c r="BP124" i="2"/>
  <c r="BQ124" i="2"/>
  <c r="BP125" i="2"/>
  <c r="BQ125" i="2"/>
  <c r="BP126" i="2"/>
  <c r="BQ126" i="2"/>
  <c r="BP129" i="2"/>
  <c r="BQ129" i="2"/>
  <c r="BP130" i="2"/>
  <c r="BQ130" i="2"/>
  <c r="BP131" i="2"/>
  <c r="BQ131" i="2"/>
  <c r="BP132" i="2"/>
  <c r="BQ132" i="2"/>
  <c r="BP133" i="2"/>
  <c r="BQ133" i="2"/>
  <c r="BP136" i="2"/>
  <c r="BQ136" i="2"/>
  <c r="BP137" i="2"/>
  <c r="BQ137" i="2"/>
  <c r="BP138" i="2"/>
  <c r="BQ138" i="2"/>
  <c r="BP139" i="2"/>
  <c r="BQ139" i="2"/>
  <c r="BQ15" i="2" l="1"/>
  <c r="BQ127" i="2"/>
  <c r="BP127" i="2"/>
  <c r="CB120" i="2"/>
  <c r="BZ120" i="3"/>
  <c r="BP134" i="2"/>
  <c r="BQ141" i="2"/>
  <c r="BP15" i="2"/>
  <c r="BP141" i="2"/>
  <c r="BQ134" i="2"/>
  <c r="BQ85" i="2"/>
  <c r="BQ113" i="2"/>
  <c r="BQ106" i="2"/>
  <c r="BQ78" i="2"/>
  <c r="BQ92" i="2"/>
  <c r="BP148" i="2"/>
  <c r="BP113" i="2"/>
  <c r="AF120" i="2"/>
  <c r="BP106" i="2"/>
  <c r="AF120" i="3"/>
  <c r="BP92" i="2"/>
  <c r="BP78" i="2"/>
  <c r="BP85" i="2"/>
  <c r="BO147" i="2"/>
  <c r="BO146" i="2"/>
  <c r="BO145" i="2"/>
  <c r="BO144" i="2"/>
  <c r="BM146" i="3"/>
  <c r="BM145" i="3"/>
  <c r="BM144" i="3"/>
  <c r="BM143" i="3"/>
  <c r="BM148" i="3" s="1"/>
  <c r="BO148" i="2" l="1"/>
  <c r="AF113" i="3"/>
  <c r="AF106" i="3"/>
  <c r="AE148" i="3" l="1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R141" i="3"/>
  <c r="Q141" i="3"/>
  <c r="O141" i="3"/>
  <c r="AE148" i="2"/>
  <c r="AX141" i="2"/>
  <c r="AW141" i="2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AE115" i="2" l="1"/>
  <c r="CA115" i="2" s="1"/>
  <c r="AE116" i="2"/>
  <c r="CA116" i="2" s="1"/>
  <c r="AE117" i="2"/>
  <c r="CA117" i="2" s="1"/>
  <c r="AE118" i="2"/>
  <c r="CA118" i="2" s="1"/>
  <c r="AE119" i="2"/>
  <c r="CA119" i="2" s="1"/>
  <c r="CA120" i="2" l="1"/>
  <c r="AE134" i="3"/>
  <c r="AE127" i="3"/>
  <c r="AE115" i="3"/>
  <c r="BY115" i="3" s="1"/>
  <c r="AE116" i="3"/>
  <c r="BY116" i="3" s="1"/>
  <c r="AE117" i="3"/>
  <c r="BY117" i="3" s="1"/>
  <c r="AE118" i="3"/>
  <c r="BY118" i="3" s="1"/>
  <c r="AE119" i="3"/>
  <c r="BY119" i="3" s="1"/>
  <c r="AE134" i="2"/>
  <c r="AE127" i="2"/>
  <c r="BO73" i="2"/>
  <c r="BO10" i="2"/>
  <c r="BO11" i="2"/>
  <c r="BO12" i="2"/>
  <c r="BO13" i="2"/>
  <c r="BO14" i="2"/>
  <c r="BO17" i="2"/>
  <c r="BO18" i="2"/>
  <c r="BO19" i="2"/>
  <c r="BO20" i="2"/>
  <c r="BO21" i="2"/>
  <c r="BO24" i="2"/>
  <c r="BO25" i="2"/>
  <c r="BO26" i="2"/>
  <c r="BO27" i="2"/>
  <c r="BO28" i="2"/>
  <c r="BO31" i="2"/>
  <c r="BO32" i="2"/>
  <c r="BO33" i="2"/>
  <c r="BO34" i="2"/>
  <c r="BO35" i="2"/>
  <c r="BO38" i="2"/>
  <c r="BO39" i="2"/>
  <c r="BO40" i="2"/>
  <c r="BO41" i="2"/>
  <c r="BO42" i="2"/>
  <c r="BO45" i="2"/>
  <c r="BO46" i="2"/>
  <c r="BO47" i="2"/>
  <c r="BO48" i="2"/>
  <c r="BO49" i="2"/>
  <c r="BO52" i="2"/>
  <c r="BO53" i="2"/>
  <c r="BO54" i="2"/>
  <c r="BO55" i="2"/>
  <c r="BO56" i="2"/>
  <c r="BO59" i="2"/>
  <c r="BO60" i="2"/>
  <c r="BO61" i="2"/>
  <c r="BO62" i="2"/>
  <c r="BO63" i="2"/>
  <c r="BO66" i="2"/>
  <c r="BO67" i="2"/>
  <c r="BO68" i="2"/>
  <c r="BO69" i="2"/>
  <c r="BO70" i="2"/>
  <c r="BO74" i="2"/>
  <c r="BO75" i="2"/>
  <c r="BO76" i="2"/>
  <c r="BO77" i="2"/>
  <c r="BO80" i="2"/>
  <c r="BO81" i="2"/>
  <c r="BO82" i="2"/>
  <c r="BO83" i="2"/>
  <c r="BO84" i="2"/>
  <c r="BO87" i="2"/>
  <c r="BO88" i="2"/>
  <c r="BO89" i="2"/>
  <c r="BO90" i="2"/>
  <c r="BO91" i="2"/>
  <c r="BO94" i="2"/>
  <c r="BO95" i="2"/>
  <c r="BO96" i="2"/>
  <c r="BO97" i="2"/>
  <c r="BO98" i="2"/>
  <c r="BO101" i="2"/>
  <c r="BO102" i="2"/>
  <c r="BO103" i="2"/>
  <c r="BO104" i="2"/>
  <c r="BO105" i="2"/>
  <c r="BO108" i="2"/>
  <c r="BO109" i="2"/>
  <c r="BO110" i="2"/>
  <c r="BO111" i="2"/>
  <c r="BO112" i="2"/>
  <c r="BO122" i="2"/>
  <c r="BO124" i="2"/>
  <c r="BO125" i="2"/>
  <c r="BO126" i="2"/>
  <c r="BO129" i="2"/>
  <c r="BO130" i="2"/>
  <c r="BO131" i="2"/>
  <c r="BO132" i="2"/>
  <c r="BO133" i="2"/>
  <c r="BO136" i="2"/>
  <c r="BO137" i="2"/>
  <c r="BO138" i="2"/>
  <c r="BO139" i="2"/>
  <c r="BO127" i="2" l="1"/>
  <c r="BY120" i="3"/>
  <c r="BO117" i="2"/>
  <c r="BO134" i="2"/>
  <c r="BO116" i="2"/>
  <c r="BO115" i="2"/>
  <c r="BO15" i="2"/>
  <c r="BO119" i="2"/>
  <c r="BO118" i="2"/>
  <c r="BO141" i="2"/>
  <c r="BO113" i="2"/>
  <c r="AE120" i="3"/>
  <c r="BO92" i="2"/>
  <c r="BO85" i="2"/>
  <c r="BO99" i="2"/>
  <c r="BO106" i="2"/>
  <c r="AE120" i="2"/>
  <c r="BO78" i="2"/>
  <c r="AC94" i="3"/>
  <c r="AC95" i="3"/>
  <c r="BW95" i="3" s="1"/>
  <c r="AC96" i="3"/>
  <c r="BW96" i="3" s="1"/>
  <c r="AC97" i="3"/>
  <c r="BW97" i="3" s="1"/>
  <c r="AC98" i="3"/>
  <c r="BW98" i="3" s="1"/>
  <c r="AC78" i="3"/>
  <c r="AC85" i="3"/>
  <c r="BO120" i="2" l="1"/>
  <c r="AC99" i="3"/>
  <c r="BW94" i="3"/>
  <c r="BW99" i="3" s="1"/>
  <c r="AD115" i="3"/>
  <c r="BX115" i="3" s="1"/>
  <c r="AD116" i="3"/>
  <c r="BX116" i="3" s="1"/>
  <c r="BX120" i="3" s="1"/>
  <c r="AD117" i="3"/>
  <c r="BX117" i="3" s="1"/>
  <c r="AD118" i="3"/>
  <c r="BX118" i="3" s="1"/>
  <c r="AD119" i="3"/>
  <c r="BX119" i="3" s="1"/>
  <c r="AD120" i="3" l="1"/>
  <c r="AD127" i="2"/>
  <c r="AD134" i="2"/>
  <c r="AD127" i="3"/>
  <c r="AD134" i="3"/>
  <c r="AD115" i="2" l="1"/>
  <c r="BZ115" i="2" s="1"/>
  <c r="AD116" i="2"/>
  <c r="BZ116" i="2" s="1"/>
  <c r="AD117" i="2"/>
  <c r="BZ117" i="2" s="1"/>
  <c r="AD118" i="2"/>
  <c r="BZ118" i="2" s="1"/>
  <c r="AD119" i="2"/>
  <c r="BZ119" i="2" s="1"/>
  <c r="BZ120" i="2" l="1"/>
  <c r="AD120" i="2"/>
  <c r="AC78" i="2"/>
  <c r="AC85" i="2"/>
  <c r="AC92" i="2"/>
  <c r="AC94" i="2"/>
  <c r="BY94" i="2" s="1"/>
  <c r="AC95" i="2"/>
  <c r="BY95" i="2" s="1"/>
  <c r="AC96" i="2"/>
  <c r="BY96" i="2" s="1"/>
  <c r="AC97" i="2"/>
  <c r="BY97" i="2" s="1"/>
  <c r="AC98" i="2"/>
  <c r="BY98" i="2" s="1"/>
  <c r="BY99" i="2" l="1"/>
  <c r="AC99" i="2"/>
  <c r="BM138" i="2"/>
  <c r="BM139" i="2"/>
  <c r="AC134" i="3" l="1"/>
  <c r="AC127" i="3"/>
  <c r="AC115" i="3"/>
  <c r="BW115" i="3" s="1"/>
  <c r="AC119" i="3"/>
  <c r="BW119" i="3" s="1"/>
  <c r="AB15" i="3"/>
  <c r="AB43" i="3"/>
  <c r="AC117" i="3"/>
  <c r="BW117" i="3" s="1"/>
  <c r="AC118" i="3"/>
  <c r="BW118" i="3" s="1"/>
  <c r="BM10" i="2"/>
  <c r="BN10" i="2"/>
  <c r="BM11" i="2"/>
  <c r="BN11" i="2"/>
  <c r="BM12" i="2"/>
  <c r="BN12" i="2"/>
  <c r="BM13" i="2"/>
  <c r="BN13" i="2"/>
  <c r="BM14" i="2"/>
  <c r="BN14" i="2"/>
  <c r="BM17" i="2"/>
  <c r="BN17" i="2"/>
  <c r="BM18" i="2"/>
  <c r="BN18" i="2"/>
  <c r="BM19" i="2"/>
  <c r="BN19" i="2"/>
  <c r="BM20" i="2"/>
  <c r="BN20" i="2"/>
  <c r="BM21" i="2"/>
  <c r="BN21" i="2"/>
  <c r="BM24" i="2"/>
  <c r="BN24" i="2"/>
  <c r="BM25" i="2"/>
  <c r="BN25" i="2"/>
  <c r="BM26" i="2"/>
  <c r="BN26" i="2"/>
  <c r="BM27" i="2"/>
  <c r="BN27" i="2"/>
  <c r="BM28" i="2"/>
  <c r="BN28" i="2"/>
  <c r="BM31" i="2"/>
  <c r="BN31" i="2"/>
  <c r="BM32" i="2"/>
  <c r="BN32" i="2"/>
  <c r="BM33" i="2"/>
  <c r="BN33" i="2"/>
  <c r="BM34" i="2"/>
  <c r="BN34" i="2"/>
  <c r="BM35" i="2"/>
  <c r="BN35" i="2"/>
  <c r="BM38" i="2"/>
  <c r="BN38" i="2"/>
  <c r="BM39" i="2"/>
  <c r="BN39" i="2"/>
  <c r="BM40" i="2"/>
  <c r="BN40" i="2"/>
  <c r="BM41" i="2"/>
  <c r="BN41" i="2"/>
  <c r="BM42" i="2"/>
  <c r="BN42" i="2"/>
  <c r="BM45" i="2"/>
  <c r="BN45" i="2"/>
  <c r="BM46" i="2"/>
  <c r="BN46" i="2"/>
  <c r="BM47" i="2"/>
  <c r="BN47" i="2"/>
  <c r="BM48" i="2"/>
  <c r="BN48" i="2"/>
  <c r="BM49" i="2"/>
  <c r="BN49" i="2"/>
  <c r="BM52" i="2"/>
  <c r="BN52" i="2"/>
  <c r="BM53" i="2"/>
  <c r="BN53" i="2"/>
  <c r="BM54" i="2"/>
  <c r="BN54" i="2"/>
  <c r="BM55" i="2"/>
  <c r="BN55" i="2"/>
  <c r="BM56" i="2"/>
  <c r="BN56" i="2"/>
  <c r="BM59" i="2"/>
  <c r="BN59" i="2"/>
  <c r="BM60" i="2"/>
  <c r="BN60" i="2"/>
  <c r="BM61" i="2"/>
  <c r="BN61" i="2"/>
  <c r="BM62" i="2"/>
  <c r="BN62" i="2"/>
  <c r="BM63" i="2"/>
  <c r="BN63" i="2"/>
  <c r="BM66" i="2"/>
  <c r="BN66" i="2"/>
  <c r="BM67" i="2"/>
  <c r="BN67" i="2"/>
  <c r="BM68" i="2"/>
  <c r="BN68" i="2"/>
  <c r="BM69" i="2"/>
  <c r="BN69" i="2"/>
  <c r="BM70" i="2"/>
  <c r="BN70" i="2"/>
  <c r="BM73" i="2"/>
  <c r="BN73" i="2"/>
  <c r="BM74" i="2"/>
  <c r="BN74" i="2"/>
  <c r="BM75" i="2"/>
  <c r="BN75" i="2"/>
  <c r="BM76" i="2"/>
  <c r="BN76" i="2"/>
  <c r="BM77" i="2"/>
  <c r="BN77" i="2"/>
  <c r="BM80" i="2"/>
  <c r="BN80" i="2"/>
  <c r="BM81" i="2"/>
  <c r="BN81" i="2"/>
  <c r="BM82" i="2"/>
  <c r="BN82" i="2"/>
  <c r="BM83" i="2"/>
  <c r="BN83" i="2"/>
  <c r="BM84" i="2"/>
  <c r="BN84" i="2"/>
  <c r="BM87" i="2"/>
  <c r="BN87" i="2"/>
  <c r="BM88" i="2"/>
  <c r="BN88" i="2"/>
  <c r="BM89" i="2"/>
  <c r="BN89" i="2"/>
  <c r="BM90" i="2"/>
  <c r="BN90" i="2"/>
  <c r="BM91" i="2"/>
  <c r="BN91" i="2"/>
  <c r="BN94" i="2"/>
  <c r="BN95" i="2"/>
  <c r="BN116" i="2" s="1"/>
  <c r="BN96" i="2"/>
  <c r="BN97" i="2"/>
  <c r="BN98" i="2"/>
  <c r="BM101" i="2"/>
  <c r="BN101" i="2"/>
  <c r="BM102" i="2"/>
  <c r="BN102" i="2"/>
  <c r="BM103" i="2"/>
  <c r="BN103" i="2"/>
  <c r="BM104" i="2"/>
  <c r="BN104" i="2"/>
  <c r="BM105" i="2"/>
  <c r="BN105" i="2"/>
  <c r="BM108" i="2"/>
  <c r="BN108" i="2"/>
  <c r="BM109" i="2"/>
  <c r="BN109" i="2"/>
  <c r="BM110" i="2"/>
  <c r="BN110" i="2"/>
  <c r="BM111" i="2"/>
  <c r="BN111" i="2"/>
  <c r="BM112" i="2"/>
  <c r="BN112" i="2"/>
  <c r="BM122" i="2"/>
  <c r="BN122" i="2"/>
  <c r="BM124" i="2"/>
  <c r="BN124" i="2"/>
  <c r="BM125" i="2"/>
  <c r="BN125" i="2"/>
  <c r="BM126" i="2"/>
  <c r="BN126" i="2"/>
  <c r="BM129" i="2"/>
  <c r="BN129" i="2"/>
  <c r="BM130" i="2"/>
  <c r="BN130" i="2"/>
  <c r="BM131" i="2"/>
  <c r="BN131" i="2"/>
  <c r="BM132" i="2"/>
  <c r="BN132" i="2"/>
  <c r="BM133" i="2"/>
  <c r="BN133" i="2"/>
  <c r="BM136" i="2"/>
  <c r="BN136" i="2"/>
  <c r="BM137" i="2"/>
  <c r="BN137" i="2"/>
  <c r="BN138" i="2"/>
  <c r="BN139" i="2"/>
  <c r="AC134" i="2"/>
  <c r="AC127" i="2"/>
  <c r="AB15" i="2"/>
  <c r="AC36" i="2"/>
  <c r="BY36" i="2" s="1"/>
  <c r="AC116" i="2"/>
  <c r="BY116" i="2" s="1"/>
  <c r="BN118" i="2" l="1"/>
  <c r="BM127" i="2"/>
  <c r="BN127" i="2"/>
  <c r="BN134" i="2"/>
  <c r="BN119" i="2"/>
  <c r="BM134" i="2"/>
  <c r="BN117" i="2"/>
  <c r="BN15" i="2"/>
  <c r="BN115" i="2"/>
  <c r="BM15" i="2"/>
  <c r="BM141" i="2"/>
  <c r="BN141" i="2"/>
  <c r="BM92" i="2"/>
  <c r="BN92" i="2"/>
  <c r="BM78" i="2"/>
  <c r="BN78" i="2"/>
  <c r="BN85" i="2"/>
  <c r="BN99" i="2"/>
  <c r="BN113" i="2"/>
  <c r="BN106" i="2"/>
  <c r="AC119" i="2"/>
  <c r="BY119" i="2" s="1"/>
  <c r="AC118" i="2"/>
  <c r="BY118" i="2" s="1"/>
  <c r="BM85" i="2"/>
  <c r="AC117" i="2"/>
  <c r="BY117" i="2" s="1"/>
  <c r="AC115" i="2"/>
  <c r="BY115" i="2" s="1"/>
  <c r="BM106" i="2"/>
  <c r="BM113" i="2"/>
  <c r="AC116" i="3"/>
  <c r="AB98" i="3"/>
  <c r="BV98" i="3" s="1"/>
  <c r="AB97" i="3"/>
  <c r="BV97" i="3" s="1"/>
  <c r="AB96" i="3"/>
  <c r="BV96" i="3" s="1"/>
  <c r="AB95" i="3"/>
  <c r="BV95" i="3" s="1"/>
  <c r="AB94" i="3"/>
  <c r="BV94" i="3" s="1"/>
  <c r="BV99" i="3" s="1"/>
  <c r="AB85" i="3"/>
  <c r="AB78" i="3"/>
  <c r="BN120" i="2" l="1"/>
  <c r="BY120" i="2"/>
  <c r="AC120" i="3"/>
  <c r="BW116" i="3"/>
  <c r="BW120" i="3" s="1"/>
  <c r="AB99" i="3"/>
  <c r="AC120" i="2"/>
  <c r="AB92" i="2"/>
  <c r="AB85" i="2"/>
  <c r="AB78" i="2"/>
  <c r="AB98" i="2" l="1"/>
  <c r="BX98" i="2" s="1"/>
  <c r="AB97" i="2"/>
  <c r="BX97" i="2" s="1"/>
  <c r="AB96" i="2"/>
  <c r="BX96" i="2" s="1"/>
  <c r="AB95" i="2"/>
  <c r="BX95" i="2" s="1"/>
  <c r="AB94" i="2"/>
  <c r="BX94" i="2" s="1"/>
  <c r="AB71" i="2"/>
  <c r="BX71" i="2" s="1"/>
  <c r="AB64" i="2"/>
  <c r="BX64" i="2" s="1"/>
  <c r="AB57" i="2"/>
  <c r="BX57" i="2" s="1"/>
  <c r="AB50" i="2"/>
  <c r="BX50" i="2" s="1"/>
  <c r="AB43" i="2"/>
  <c r="BX43" i="2" s="1"/>
  <c r="AB36" i="2"/>
  <c r="BX36" i="2" s="1"/>
  <c r="AB29" i="2"/>
  <c r="BX29" i="2" s="1"/>
  <c r="AB22" i="2"/>
  <c r="BX22" i="2" s="1"/>
  <c r="BX99" i="2" l="1"/>
  <c r="AB99" i="2"/>
  <c r="BJ10" i="3"/>
  <c r="BK10" i="3"/>
  <c r="BL10" i="3"/>
  <c r="BM10" i="3"/>
  <c r="BN10" i="3"/>
  <c r="BO10" i="3"/>
  <c r="BP10" i="3"/>
  <c r="BQ10" i="3"/>
  <c r="BR10" i="3"/>
  <c r="BJ11" i="3"/>
  <c r="BK11" i="3"/>
  <c r="BL11" i="3"/>
  <c r="BM11" i="3"/>
  <c r="BN11" i="3"/>
  <c r="BO11" i="3"/>
  <c r="BP11" i="3"/>
  <c r="BQ11" i="3"/>
  <c r="BR11" i="3"/>
  <c r="BJ12" i="3"/>
  <c r="BK12" i="3"/>
  <c r="BL12" i="3"/>
  <c r="BM12" i="3"/>
  <c r="BN12" i="3"/>
  <c r="BO12" i="3"/>
  <c r="BP12" i="3"/>
  <c r="BQ12" i="3"/>
  <c r="BR12" i="3"/>
  <c r="BJ13" i="3"/>
  <c r="BK13" i="3"/>
  <c r="BL13" i="3"/>
  <c r="BM13" i="3"/>
  <c r="BN13" i="3"/>
  <c r="BO13" i="3"/>
  <c r="BP13" i="3"/>
  <c r="BQ13" i="3"/>
  <c r="BR13" i="3"/>
  <c r="BJ14" i="3"/>
  <c r="BK14" i="3"/>
  <c r="BL14" i="3"/>
  <c r="BM14" i="3"/>
  <c r="BN14" i="3"/>
  <c r="BO14" i="3"/>
  <c r="BP14" i="3"/>
  <c r="BQ14" i="3"/>
  <c r="BR14" i="3"/>
  <c r="BJ17" i="3"/>
  <c r="BK17" i="3"/>
  <c r="BL17" i="3"/>
  <c r="BM17" i="3"/>
  <c r="BN17" i="3"/>
  <c r="BO17" i="3"/>
  <c r="BP17" i="3"/>
  <c r="BQ17" i="3"/>
  <c r="BR17" i="3"/>
  <c r="BJ18" i="3"/>
  <c r="BK18" i="3"/>
  <c r="BL18" i="3"/>
  <c r="BM18" i="3"/>
  <c r="BN18" i="3"/>
  <c r="BO18" i="3"/>
  <c r="BP18" i="3"/>
  <c r="BQ18" i="3"/>
  <c r="BR18" i="3"/>
  <c r="BJ19" i="3"/>
  <c r="BK19" i="3"/>
  <c r="BL19" i="3"/>
  <c r="BM19" i="3"/>
  <c r="BN19" i="3"/>
  <c r="BO19" i="3"/>
  <c r="BP19" i="3"/>
  <c r="BQ19" i="3"/>
  <c r="BR19" i="3"/>
  <c r="BJ20" i="3"/>
  <c r="BK20" i="3"/>
  <c r="BL20" i="3"/>
  <c r="BM20" i="3"/>
  <c r="BN20" i="3"/>
  <c r="BO20" i="3"/>
  <c r="BP20" i="3"/>
  <c r="BQ20" i="3"/>
  <c r="BR20" i="3"/>
  <c r="BJ21" i="3"/>
  <c r="BK21" i="3"/>
  <c r="BL21" i="3"/>
  <c r="BM21" i="3"/>
  <c r="BN21" i="3"/>
  <c r="BO21" i="3"/>
  <c r="BP21" i="3"/>
  <c r="BQ21" i="3"/>
  <c r="BR21" i="3"/>
  <c r="BJ24" i="3"/>
  <c r="BK24" i="3"/>
  <c r="BL24" i="3"/>
  <c r="BM24" i="3"/>
  <c r="BN24" i="3"/>
  <c r="BO24" i="3"/>
  <c r="BP24" i="3"/>
  <c r="BQ24" i="3"/>
  <c r="BR24" i="3"/>
  <c r="BJ25" i="3"/>
  <c r="BK25" i="3"/>
  <c r="BL25" i="3"/>
  <c r="BM25" i="3"/>
  <c r="BN25" i="3"/>
  <c r="BO25" i="3"/>
  <c r="BP25" i="3"/>
  <c r="BQ25" i="3"/>
  <c r="BR25" i="3"/>
  <c r="BJ26" i="3"/>
  <c r="BK26" i="3"/>
  <c r="BL26" i="3"/>
  <c r="BM26" i="3"/>
  <c r="BN26" i="3"/>
  <c r="BO26" i="3"/>
  <c r="BP26" i="3"/>
  <c r="BQ26" i="3"/>
  <c r="BR26" i="3"/>
  <c r="BJ27" i="3"/>
  <c r="BK27" i="3"/>
  <c r="BL27" i="3"/>
  <c r="BM27" i="3"/>
  <c r="BN27" i="3"/>
  <c r="BO27" i="3"/>
  <c r="BP27" i="3"/>
  <c r="BQ27" i="3"/>
  <c r="BR27" i="3"/>
  <c r="BJ28" i="3"/>
  <c r="BK28" i="3"/>
  <c r="BL28" i="3"/>
  <c r="BM28" i="3"/>
  <c r="BN28" i="3"/>
  <c r="BO28" i="3"/>
  <c r="BP28" i="3"/>
  <c r="BQ28" i="3"/>
  <c r="BR28" i="3"/>
  <c r="BJ31" i="3"/>
  <c r="BK31" i="3"/>
  <c r="BL31" i="3"/>
  <c r="BM31" i="3"/>
  <c r="BN31" i="3"/>
  <c r="BO31" i="3"/>
  <c r="BP31" i="3"/>
  <c r="BQ31" i="3"/>
  <c r="BR31" i="3"/>
  <c r="BJ32" i="3"/>
  <c r="BK32" i="3"/>
  <c r="BL32" i="3"/>
  <c r="BM32" i="3"/>
  <c r="BN32" i="3"/>
  <c r="BO32" i="3"/>
  <c r="BP32" i="3"/>
  <c r="BQ32" i="3"/>
  <c r="BR32" i="3"/>
  <c r="BJ33" i="3"/>
  <c r="BK33" i="3"/>
  <c r="BL33" i="3"/>
  <c r="BM33" i="3"/>
  <c r="BN33" i="3"/>
  <c r="BO33" i="3"/>
  <c r="BP33" i="3"/>
  <c r="BQ33" i="3"/>
  <c r="BR33" i="3"/>
  <c r="BJ34" i="3"/>
  <c r="BK34" i="3"/>
  <c r="BL34" i="3"/>
  <c r="BM34" i="3"/>
  <c r="BN34" i="3"/>
  <c r="BO34" i="3"/>
  <c r="BP34" i="3"/>
  <c r="BQ34" i="3"/>
  <c r="BR34" i="3"/>
  <c r="BJ35" i="3"/>
  <c r="BK35" i="3"/>
  <c r="BL35" i="3"/>
  <c r="BM35" i="3"/>
  <c r="BN35" i="3"/>
  <c r="BO35" i="3"/>
  <c r="BP35" i="3"/>
  <c r="BQ35" i="3"/>
  <c r="BR35" i="3"/>
  <c r="BJ38" i="3"/>
  <c r="BK38" i="3"/>
  <c r="BL38" i="3"/>
  <c r="BM38" i="3"/>
  <c r="BN38" i="3"/>
  <c r="BO38" i="3"/>
  <c r="BP38" i="3"/>
  <c r="BQ38" i="3"/>
  <c r="BR38" i="3"/>
  <c r="BJ39" i="3"/>
  <c r="BK39" i="3"/>
  <c r="BL39" i="3"/>
  <c r="BM39" i="3"/>
  <c r="BN39" i="3"/>
  <c r="BO39" i="3"/>
  <c r="BP39" i="3"/>
  <c r="BQ39" i="3"/>
  <c r="BR39" i="3"/>
  <c r="BJ40" i="3"/>
  <c r="BK40" i="3"/>
  <c r="BL40" i="3"/>
  <c r="BM40" i="3"/>
  <c r="BN40" i="3"/>
  <c r="BO40" i="3"/>
  <c r="BP40" i="3"/>
  <c r="BQ40" i="3"/>
  <c r="BR40" i="3"/>
  <c r="BJ41" i="3"/>
  <c r="BK41" i="3"/>
  <c r="BL41" i="3"/>
  <c r="BM41" i="3"/>
  <c r="BN41" i="3"/>
  <c r="BO41" i="3"/>
  <c r="BP41" i="3"/>
  <c r="BQ41" i="3"/>
  <c r="BR41" i="3"/>
  <c r="BJ42" i="3"/>
  <c r="BK42" i="3"/>
  <c r="BL42" i="3"/>
  <c r="BM42" i="3"/>
  <c r="BN42" i="3"/>
  <c r="BO42" i="3"/>
  <c r="BP42" i="3"/>
  <c r="BQ42" i="3"/>
  <c r="BR42" i="3"/>
  <c r="BJ45" i="3"/>
  <c r="BK45" i="3"/>
  <c r="BL45" i="3"/>
  <c r="BM45" i="3"/>
  <c r="BN45" i="3"/>
  <c r="BO45" i="3"/>
  <c r="BP45" i="3"/>
  <c r="BQ45" i="3"/>
  <c r="BR45" i="3"/>
  <c r="BJ46" i="3"/>
  <c r="BK46" i="3"/>
  <c r="BL46" i="3"/>
  <c r="BM46" i="3"/>
  <c r="BN46" i="3"/>
  <c r="BO46" i="3"/>
  <c r="BP46" i="3"/>
  <c r="BQ46" i="3"/>
  <c r="BR46" i="3"/>
  <c r="BJ47" i="3"/>
  <c r="BK47" i="3"/>
  <c r="BL47" i="3"/>
  <c r="BM47" i="3"/>
  <c r="BN47" i="3"/>
  <c r="BO47" i="3"/>
  <c r="BP47" i="3"/>
  <c r="BQ47" i="3"/>
  <c r="BR47" i="3"/>
  <c r="BJ48" i="3"/>
  <c r="BK48" i="3"/>
  <c r="BL48" i="3"/>
  <c r="BM48" i="3"/>
  <c r="BN48" i="3"/>
  <c r="BO48" i="3"/>
  <c r="BP48" i="3"/>
  <c r="BQ48" i="3"/>
  <c r="BR48" i="3"/>
  <c r="BJ49" i="3"/>
  <c r="BK49" i="3"/>
  <c r="BL49" i="3"/>
  <c r="BM49" i="3"/>
  <c r="BN49" i="3"/>
  <c r="BO49" i="3"/>
  <c r="BP49" i="3"/>
  <c r="BQ49" i="3"/>
  <c r="BR49" i="3"/>
  <c r="BJ52" i="3"/>
  <c r="BK52" i="3"/>
  <c r="BL52" i="3"/>
  <c r="BM52" i="3"/>
  <c r="BN52" i="3"/>
  <c r="BO52" i="3"/>
  <c r="BP52" i="3"/>
  <c r="BQ52" i="3"/>
  <c r="BR52" i="3"/>
  <c r="BJ53" i="3"/>
  <c r="BK53" i="3"/>
  <c r="BL53" i="3"/>
  <c r="BM53" i="3"/>
  <c r="BN53" i="3"/>
  <c r="BO53" i="3"/>
  <c r="BP53" i="3"/>
  <c r="BQ53" i="3"/>
  <c r="BR53" i="3"/>
  <c r="BJ54" i="3"/>
  <c r="BK54" i="3"/>
  <c r="BL54" i="3"/>
  <c r="BM54" i="3"/>
  <c r="BN54" i="3"/>
  <c r="BO54" i="3"/>
  <c r="BP54" i="3"/>
  <c r="BQ54" i="3"/>
  <c r="BR54" i="3"/>
  <c r="BJ55" i="3"/>
  <c r="BK55" i="3"/>
  <c r="BL55" i="3"/>
  <c r="BM55" i="3"/>
  <c r="BN55" i="3"/>
  <c r="BO55" i="3"/>
  <c r="BP55" i="3"/>
  <c r="BQ55" i="3"/>
  <c r="BR55" i="3"/>
  <c r="BJ56" i="3"/>
  <c r="BK56" i="3"/>
  <c r="BL56" i="3"/>
  <c r="BM56" i="3"/>
  <c r="BN56" i="3"/>
  <c r="BO56" i="3"/>
  <c r="BP56" i="3"/>
  <c r="BQ56" i="3"/>
  <c r="BR56" i="3"/>
  <c r="BJ59" i="3"/>
  <c r="BK59" i="3"/>
  <c r="BL59" i="3"/>
  <c r="BM59" i="3"/>
  <c r="BN59" i="3"/>
  <c r="BO59" i="3"/>
  <c r="BP59" i="3"/>
  <c r="BQ59" i="3"/>
  <c r="BR59" i="3"/>
  <c r="BJ60" i="3"/>
  <c r="BK60" i="3"/>
  <c r="BL60" i="3"/>
  <c r="BM60" i="3"/>
  <c r="BN60" i="3"/>
  <c r="BO60" i="3"/>
  <c r="BP60" i="3"/>
  <c r="BQ60" i="3"/>
  <c r="BR60" i="3"/>
  <c r="BJ61" i="3"/>
  <c r="BK61" i="3"/>
  <c r="BL61" i="3"/>
  <c r="BM61" i="3"/>
  <c r="BN61" i="3"/>
  <c r="BO61" i="3"/>
  <c r="BP61" i="3"/>
  <c r="BQ61" i="3"/>
  <c r="BR61" i="3"/>
  <c r="BJ62" i="3"/>
  <c r="BK62" i="3"/>
  <c r="BL62" i="3"/>
  <c r="BM62" i="3"/>
  <c r="BN62" i="3"/>
  <c r="BO62" i="3"/>
  <c r="BP62" i="3"/>
  <c r="BQ62" i="3"/>
  <c r="BR62" i="3"/>
  <c r="BJ63" i="3"/>
  <c r="BK63" i="3"/>
  <c r="BL63" i="3"/>
  <c r="BM63" i="3"/>
  <c r="BN63" i="3"/>
  <c r="BO63" i="3"/>
  <c r="BP63" i="3"/>
  <c r="BQ63" i="3"/>
  <c r="BR63" i="3"/>
  <c r="BK66" i="3"/>
  <c r="BL66" i="3"/>
  <c r="BM66" i="3"/>
  <c r="BN66" i="3"/>
  <c r="BO66" i="3"/>
  <c r="BP66" i="3"/>
  <c r="BQ66" i="3"/>
  <c r="BR66" i="3"/>
  <c r="BK67" i="3"/>
  <c r="BL67" i="3"/>
  <c r="BM67" i="3"/>
  <c r="BN67" i="3"/>
  <c r="BO67" i="3"/>
  <c r="BP67" i="3"/>
  <c r="BQ67" i="3"/>
  <c r="BR67" i="3"/>
  <c r="BK68" i="3"/>
  <c r="BL68" i="3"/>
  <c r="BM68" i="3"/>
  <c r="BN68" i="3"/>
  <c r="BO68" i="3"/>
  <c r="BP68" i="3"/>
  <c r="BQ68" i="3"/>
  <c r="BR68" i="3"/>
  <c r="BK69" i="3"/>
  <c r="BL69" i="3"/>
  <c r="BM69" i="3"/>
  <c r="BN69" i="3"/>
  <c r="BO69" i="3"/>
  <c r="BP69" i="3"/>
  <c r="BQ69" i="3"/>
  <c r="BR69" i="3"/>
  <c r="BK70" i="3"/>
  <c r="BL70" i="3"/>
  <c r="BM70" i="3"/>
  <c r="BN70" i="3"/>
  <c r="BO70" i="3"/>
  <c r="BP70" i="3"/>
  <c r="BQ70" i="3"/>
  <c r="BR70" i="3"/>
  <c r="BJ73" i="3"/>
  <c r="BK73" i="3"/>
  <c r="BL73" i="3"/>
  <c r="BM73" i="3"/>
  <c r="BN73" i="3"/>
  <c r="BO73" i="3"/>
  <c r="BP73" i="3"/>
  <c r="BQ73" i="3"/>
  <c r="BR73" i="3"/>
  <c r="BJ74" i="3"/>
  <c r="BK74" i="3"/>
  <c r="BL74" i="3"/>
  <c r="BM74" i="3"/>
  <c r="BN74" i="3"/>
  <c r="BO74" i="3"/>
  <c r="BP74" i="3"/>
  <c r="BQ74" i="3"/>
  <c r="BR74" i="3"/>
  <c r="BJ75" i="3"/>
  <c r="BK75" i="3"/>
  <c r="BL75" i="3"/>
  <c r="BM75" i="3"/>
  <c r="BN75" i="3"/>
  <c r="BO75" i="3"/>
  <c r="BP75" i="3"/>
  <c r="BQ75" i="3"/>
  <c r="BR75" i="3"/>
  <c r="BJ76" i="3"/>
  <c r="BK76" i="3"/>
  <c r="BL76" i="3"/>
  <c r="BM76" i="3"/>
  <c r="BN76" i="3"/>
  <c r="BO76" i="3"/>
  <c r="BP76" i="3"/>
  <c r="BQ76" i="3"/>
  <c r="BR76" i="3"/>
  <c r="BJ77" i="3"/>
  <c r="BK77" i="3"/>
  <c r="BL77" i="3"/>
  <c r="BM77" i="3"/>
  <c r="BN77" i="3"/>
  <c r="BO77" i="3"/>
  <c r="BP77" i="3"/>
  <c r="BQ77" i="3"/>
  <c r="BR77" i="3"/>
  <c r="BJ80" i="3"/>
  <c r="BK80" i="3"/>
  <c r="BL80" i="3"/>
  <c r="BM80" i="3"/>
  <c r="BN80" i="3"/>
  <c r="BO80" i="3"/>
  <c r="BP80" i="3"/>
  <c r="BQ80" i="3"/>
  <c r="BR80" i="3"/>
  <c r="BR94" i="3" s="1"/>
  <c r="BJ81" i="3"/>
  <c r="BK81" i="3"/>
  <c r="BL81" i="3"/>
  <c r="BM81" i="3"/>
  <c r="BN81" i="3"/>
  <c r="BO81" i="3"/>
  <c r="BP81" i="3"/>
  <c r="BQ81" i="3"/>
  <c r="BQ95" i="3" s="1"/>
  <c r="BR81" i="3"/>
  <c r="BJ82" i="3"/>
  <c r="BK82" i="3"/>
  <c r="BL82" i="3"/>
  <c r="BM82" i="3"/>
  <c r="BN82" i="3"/>
  <c r="BO82" i="3"/>
  <c r="BP82" i="3"/>
  <c r="BQ82" i="3"/>
  <c r="BR82" i="3"/>
  <c r="BJ83" i="3"/>
  <c r="BK83" i="3"/>
  <c r="BL83" i="3"/>
  <c r="BM83" i="3"/>
  <c r="BN83" i="3"/>
  <c r="BO83" i="3"/>
  <c r="BO97" i="3" s="1"/>
  <c r="BP83" i="3"/>
  <c r="BQ83" i="3"/>
  <c r="BR83" i="3"/>
  <c r="BJ84" i="3"/>
  <c r="BK84" i="3"/>
  <c r="BL84" i="3"/>
  <c r="BM84" i="3"/>
  <c r="BN84" i="3"/>
  <c r="BN98" i="3" s="1"/>
  <c r="BO84" i="3"/>
  <c r="BP84" i="3"/>
  <c r="BQ84" i="3"/>
  <c r="BR84" i="3"/>
  <c r="BJ87" i="3"/>
  <c r="BK87" i="3"/>
  <c r="BL87" i="3"/>
  <c r="BM87" i="3"/>
  <c r="BN87" i="3"/>
  <c r="BO87" i="3"/>
  <c r="BP87" i="3"/>
  <c r="BQ87" i="3"/>
  <c r="BR87" i="3"/>
  <c r="BJ88" i="3"/>
  <c r="BK88" i="3"/>
  <c r="BL88" i="3"/>
  <c r="BM88" i="3"/>
  <c r="BN88" i="3"/>
  <c r="BO88" i="3"/>
  <c r="BP88" i="3"/>
  <c r="BQ88" i="3"/>
  <c r="BR88" i="3"/>
  <c r="BJ89" i="3"/>
  <c r="BK89" i="3"/>
  <c r="BL89" i="3"/>
  <c r="BM89" i="3"/>
  <c r="BN89" i="3"/>
  <c r="BO89" i="3"/>
  <c r="BP89" i="3"/>
  <c r="BQ89" i="3"/>
  <c r="BR89" i="3"/>
  <c r="BJ90" i="3"/>
  <c r="BK90" i="3"/>
  <c r="BL90" i="3"/>
  <c r="BM90" i="3"/>
  <c r="BN90" i="3"/>
  <c r="BO90" i="3"/>
  <c r="BP90" i="3"/>
  <c r="BQ90" i="3"/>
  <c r="BR90" i="3"/>
  <c r="BJ91" i="3"/>
  <c r="BK91" i="3"/>
  <c r="BL91" i="3"/>
  <c r="BM91" i="3"/>
  <c r="BN91" i="3"/>
  <c r="BO91" i="3"/>
  <c r="BP91" i="3"/>
  <c r="BQ91" i="3"/>
  <c r="BR91" i="3"/>
  <c r="BJ101" i="3"/>
  <c r="BK101" i="3"/>
  <c r="BL101" i="3"/>
  <c r="BM101" i="3"/>
  <c r="BN101" i="3"/>
  <c r="BO101" i="3"/>
  <c r="BP101" i="3"/>
  <c r="BQ101" i="3"/>
  <c r="BR101" i="3"/>
  <c r="BJ102" i="3"/>
  <c r="BK102" i="3"/>
  <c r="BL102" i="3"/>
  <c r="BM102" i="3"/>
  <c r="BN102" i="3"/>
  <c r="BO102" i="3"/>
  <c r="BP102" i="3"/>
  <c r="BQ102" i="3"/>
  <c r="BR102" i="3"/>
  <c r="BJ103" i="3"/>
  <c r="BK103" i="3"/>
  <c r="BL103" i="3"/>
  <c r="BM103" i="3"/>
  <c r="BN103" i="3"/>
  <c r="BO103" i="3"/>
  <c r="BP103" i="3"/>
  <c r="BQ103" i="3"/>
  <c r="BR103" i="3"/>
  <c r="BJ104" i="3"/>
  <c r="BK104" i="3"/>
  <c r="BL104" i="3"/>
  <c r="BM104" i="3"/>
  <c r="BN104" i="3"/>
  <c r="BO104" i="3"/>
  <c r="BP104" i="3"/>
  <c r="BQ104" i="3"/>
  <c r="BR104" i="3"/>
  <c r="BJ105" i="3"/>
  <c r="BK105" i="3"/>
  <c r="BL105" i="3"/>
  <c r="BM105" i="3"/>
  <c r="BN105" i="3"/>
  <c r="BO105" i="3"/>
  <c r="BP105" i="3"/>
  <c r="BQ105" i="3"/>
  <c r="BR105" i="3"/>
  <c r="BJ108" i="3"/>
  <c r="BK108" i="3"/>
  <c r="BL108" i="3"/>
  <c r="BM108" i="3"/>
  <c r="BN108" i="3"/>
  <c r="BO108" i="3"/>
  <c r="BP108" i="3"/>
  <c r="BQ108" i="3"/>
  <c r="BR108" i="3"/>
  <c r="BJ109" i="3"/>
  <c r="BK109" i="3"/>
  <c r="BL109" i="3"/>
  <c r="BM109" i="3"/>
  <c r="BN109" i="3"/>
  <c r="BO109" i="3"/>
  <c r="BP109" i="3"/>
  <c r="BQ109" i="3"/>
  <c r="BR109" i="3"/>
  <c r="BJ110" i="3"/>
  <c r="BK110" i="3"/>
  <c r="BL110" i="3"/>
  <c r="BM110" i="3"/>
  <c r="BN110" i="3"/>
  <c r="BO110" i="3"/>
  <c r="BP110" i="3"/>
  <c r="BQ110" i="3"/>
  <c r="BR110" i="3"/>
  <c r="BJ111" i="3"/>
  <c r="BK111" i="3"/>
  <c r="BL111" i="3"/>
  <c r="BM111" i="3"/>
  <c r="BN111" i="3"/>
  <c r="BO111" i="3"/>
  <c r="BP111" i="3"/>
  <c r="BQ111" i="3"/>
  <c r="BR111" i="3"/>
  <c r="BJ112" i="3"/>
  <c r="BK112" i="3"/>
  <c r="BL112" i="3"/>
  <c r="BM112" i="3"/>
  <c r="BN112" i="3"/>
  <c r="BO112" i="3"/>
  <c r="BP112" i="3"/>
  <c r="BQ112" i="3"/>
  <c r="BR112" i="3"/>
  <c r="BJ122" i="3"/>
  <c r="BK122" i="3"/>
  <c r="BL122" i="3"/>
  <c r="BM122" i="3"/>
  <c r="BN122" i="3"/>
  <c r="BO122" i="3"/>
  <c r="BP122" i="3"/>
  <c r="BQ122" i="3"/>
  <c r="BR122" i="3"/>
  <c r="BJ123" i="3"/>
  <c r="BK123" i="3"/>
  <c r="BL123" i="3"/>
  <c r="BM123" i="3"/>
  <c r="BN123" i="3"/>
  <c r="BO123" i="3"/>
  <c r="BP123" i="3"/>
  <c r="BQ123" i="3"/>
  <c r="BR123" i="3"/>
  <c r="BJ124" i="3"/>
  <c r="BK124" i="3"/>
  <c r="BL124" i="3"/>
  <c r="BM124" i="3"/>
  <c r="BN124" i="3"/>
  <c r="BO124" i="3"/>
  <c r="BP124" i="3"/>
  <c r="BQ124" i="3"/>
  <c r="BR124" i="3"/>
  <c r="BJ125" i="3"/>
  <c r="BK125" i="3"/>
  <c r="BL125" i="3"/>
  <c r="BM125" i="3"/>
  <c r="BN125" i="3"/>
  <c r="BO125" i="3"/>
  <c r="BP125" i="3"/>
  <c r="BQ125" i="3"/>
  <c r="BR125" i="3"/>
  <c r="BJ126" i="3"/>
  <c r="BK126" i="3"/>
  <c r="BL126" i="3"/>
  <c r="BM126" i="3"/>
  <c r="BN126" i="3"/>
  <c r="BO126" i="3"/>
  <c r="BP126" i="3"/>
  <c r="BQ126" i="3"/>
  <c r="BR126" i="3"/>
  <c r="BJ129" i="3"/>
  <c r="BK129" i="3"/>
  <c r="BL129" i="3"/>
  <c r="BM129" i="3"/>
  <c r="BN129" i="3"/>
  <c r="BO129" i="3"/>
  <c r="BP129" i="3"/>
  <c r="BQ129" i="3"/>
  <c r="BR129" i="3"/>
  <c r="BJ130" i="3"/>
  <c r="BK130" i="3"/>
  <c r="BL130" i="3"/>
  <c r="BM130" i="3"/>
  <c r="BN130" i="3"/>
  <c r="BO130" i="3"/>
  <c r="BP130" i="3"/>
  <c r="BQ130" i="3"/>
  <c r="BR130" i="3"/>
  <c r="BJ131" i="3"/>
  <c r="BK131" i="3"/>
  <c r="BL131" i="3"/>
  <c r="BM131" i="3"/>
  <c r="BN131" i="3"/>
  <c r="BO131" i="3"/>
  <c r="BP131" i="3"/>
  <c r="BQ131" i="3"/>
  <c r="BR131" i="3"/>
  <c r="BJ132" i="3"/>
  <c r="BK132" i="3"/>
  <c r="BL132" i="3"/>
  <c r="BM132" i="3"/>
  <c r="BN132" i="3"/>
  <c r="BO132" i="3"/>
  <c r="BP132" i="3"/>
  <c r="BQ132" i="3"/>
  <c r="BR132" i="3"/>
  <c r="BJ133" i="3"/>
  <c r="BK133" i="3"/>
  <c r="BL133" i="3"/>
  <c r="BM133" i="3"/>
  <c r="BN133" i="3"/>
  <c r="BO133" i="3"/>
  <c r="BP133" i="3"/>
  <c r="BQ133" i="3"/>
  <c r="BR133" i="3"/>
  <c r="BK136" i="3"/>
  <c r="BL136" i="3"/>
  <c r="BM136" i="3"/>
  <c r="BN136" i="3"/>
  <c r="BO136" i="3"/>
  <c r="BP136" i="3"/>
  <c r="BQ136" i="3"/>
  <c r="BR136" i="3"/>
  <c r="BK137" i="3"/>
  <c r="BL137" i="3"/>
  <c r="BM137" i="3"/>
  <c r="BN137" i="3"/>
  <c r="BO137" i="3"/>
  <c r="BP137" i="3"/>
  <c r="BQ137" i="3"/>
  <c r="BR137" i="3"/>
  <c r="BJ138" i="3"/>
  <c r="BK138" i="3"/>
  <c r="BL138" i="3"/>
  <c r="BM138" i="3"/>
  <c r="BN138" i="3"/>
  <c r="BO138" i="3"/>
  <c r="BP138" i="3"/>
  <c r="BQ138" i="3"/>
  <c r="BR138" i="3"/>
  <c r="BJ139" i="3"/>
  <c r="BK139" i="3"/>
  <c r="BL139" i="3"/>
  <c r="BM139" i="3"/>
  <c r="BN139" i="3"/>
  <c r="BO139" i="3"/>
  <c r="BP139" i="3"/>
  <c r="BQ139" i="3"/>
  <c r="BR139" i="3"/>
  <c r="BJ140" i="3"/>
  <c r="BK140" i="3"/>
  <c r="BL140" i="3"/>
  <c r="BM140" i="3"/>
  <c r="BN140" i="3"/>
  <c r="BO140" i="3"/>
  <c r="BP140" i="3"/>
  <c r="BQ140" i="3"/>
  <c r="BR140" i="3"/>
  <c r="BL10" i="2"/>
  <c r="BL11" i="2"/>
  <c r="BL12" i="2"/>
  <c r="BL13" i="2"/>
  <c r="BL14" i="2"/>
  <c r="BL17" i="2"/>
  <c r="BL18" i="2"/>
  <c r="BL19" i="2"/>
  <c r="BL20" i="2"/>
  <c r="BL21" i="2"/>
  <c r="BL24" i="2"/>
  <c r="BL25" i="2"/>
  <c r="BL26" i="2"/>
  <c r="BL27" i="2"/>
  <c r="BL28" i="2"/>
  <c r="BL31" i="2"/>
  <c r="BL32" i="2"/>
  <c r="BL33" i="2"/>
  <c r="BL34" i="2"/>
  <c r="BL35" i="2"/>
  <c r="BL38" i="2"/>
  <c r="BL39" i="2"/>
  <c r="BL40" i="2"/>
  <c r="BL41" i="2"/>
  <c r="BL42" i="2"/>
  <c r="BL45" i="2"/>
  <c r="BL46" i="2"/>
  <c r="BL47" i="2"/>
  <c r="BL48" i="2"/>
  <c r="BL49" i="2"/>
  <c r="BL52" i="2"/>
  <c r="BL53" i="2"/>
  <c r="BL54" i="2"/>
  <c r="BL55" i="2"/>
  <c r="BL56" i="2"/>
  <c r="BL59" i="2"/>
  <c r="BL60" i="2"/>
  <c r="BL61" i="2"/>
  <c r="BL62" i="2"/>
  <c r="BL63" i="2"/>
  <c r="BL73" i="2"/>
  <c r="BL74" i="2"/>
  <c r="BL75" i="2"/>
  <c r="BL76" i="2"/>
  <c r="BL77" i="2"/>
  <c r="BL80" i="2"/>
  <c r="BL81" i="2"/>
  <c r="BL82" i="2"/>
  <c r="BL83" i="2"/>
  <c r="BL84" i="2"/>
  <c r="BL87" i="2"/>
  <c r="BL88" i="2"/>
  <c r="BL89" i="2"/>
  <c r="BL90" i="2"/>
  <c r="BL91" i="2"/>
  <c r="BL101" i="2"/>
  <c r="BL102" i="2"/>
  <c r="BL103" i="2"/>
  <c r="BL104" i="2"/>
  <c r="BL105" i="2"/>
  <c r="BL108" i="2"/>
  <c r="BL109" i="2"/>
  <c r="BL110" i="2"/>
  <c r="BL111" i="2"/>
  <c r="BL112" i="2"/>
  <c r="BL122" i="2"/>
  <c r="BL124" i="2"/>
  <c r="BL125" i="2"/>
  <c r="BL126" i="2"/>
  <c r="BL129" i="2"/>
  <c r="BL130" i="2"/>
  <c r="BL131" i="2"/>
  <c r="BL132" i="2"/>
  <c r="BL133" i="2"/>
  <c r="BL136" i="2"/>
  <c r="BL137" i="2"/>
  <c r="BL138" i="2"/>
  <c r="BL139" i="2"/>
  <c r="BP98" i="3" l="1"/>
  <c r="BP119" i="3" s="1"/>
  <c r="BJ96" i="3"/>
  <c r="BJ117" i="3" s="1"/>
  <c r="BR96" i="3"/>
  <c r="BR117" i="3" s="1"/>
  <c r="BL94" i="3"/>
  <c r="BP96" i="3"/>
  <c r="BJ94" i="3"/>
  <c r="BJ115" i="3" s="1"/>
  <c r="BL15" i="2"/>
  <c r="BL127" i="2"/>
  <c r="BK134" i="3"/>
  <c r="BQ97" i="3"/>
  <c r="BQ118" i="3" s="1"/>
  <c r="BK95" i="3"/>
  <c r="BK116" i="3" s="1"/>
  <c r="BL134" i="2"/>
  <c r="BL115" i="3"/>
  <c r="BN141" i="3"/>
  <c r="BR134" i="3"/>
  <c r="BJ134" i="3"/>
  <c r="BO98" i="3"/>
  <c r="BO119" i="3" s="1"/>
  <c r="BP97" i="3"/>
  <c r="BP118" i="3" s="1"/>
  <c r="BQ96" i="3"/>
  <c r="BQ117" i="3" s="1"/>
  <c r="BR95" i="3"/>
  <c r="BR116" i="3" s="1"/>
  <c r="BJ95" i="3"/>
  <c r="BJ116" i="3" s="1"/>
  <c r="BK94" i="3"/>
  <c r="BO118" i="3"/>
  <c r="BO120" i="3" s="1"/>
  <c r="BL141" i="3"/>
  <c r="BP134" i="3"/>
  <c r="BM98" i="3"/>
  <c r="BM119" i="3" s="1"/>
  <c r="BN97" i="3"/>
  <c r="BN118" i="3" s="1"/>
  <c r="BO96" i="3"/>
  <c r="BO117" i="3" s="1"/>
  <c r="BP95" i="3"/>
  <c r="BQ94" i="3"/>
  <c r="BQ115" i="3" s="1"/>
  <c r="BN119" i="3"/>
  <c r="BR115" i="3"/>
  <c r="BK141" i="3"/>
  <c r="BO134" i="3"/>
  <c r="BL98" i="3"/>
  <c r="BL119" i="3" s="1"/>
  <c r="BM97" i="3"/>
  <c r="BM118" i="3" s="1"/>
  <c r="BN96" i="3"/>
  <c r="BN117" i="3" s="1"/>
  <c r="BO95" i="3"/>
  <c r="BO116" i="3" s="1"/>
  <c r="BP94" i="3"/>
  <c r="BP115" i="3" s="1"/>
  <c r="BM141" i="3"/>
  <c r="BQ134" i="3"/>
  <c r="BR141" i="3"/>
  <c r="BM96" i="3"/>
  <c r="BM117" i="3" s="1"/>
  <c r="BQ29" i="3"/>
  <c r="BP117" i="3"/>
  <c r="BN134" i="3"/>
  <c r="BK98" i="3"/>
  <c r="BK119" i="3" s="1"/>
  <c r="BO94" i="3"/>
  <c r="BO115" i="3" s="1"/>
  <c r="BQ141" i="3"/>
  <c r="BM134" i="3"/>
  <c r="BR98" i="3"/>
  <c r="BR119" i="3" s="1"/>
  <c r="BJ98" i="3"/>
  <c r="BJ119" i="3" s="1"/>
  <c r="BK97" i="3"/>
  <c r="BK118" i="3" s="1"/>
  <c r="BL96" i="3"/>
  <c r="BL117" i="3" s="1"/>
  <c r="BM95" i="3"/>
  <c r="BN94" i="3"/>
  <c r="BN115" i="3" s="1"/>
  <c r="BO141" i="3"/>
  <c r="BQ116" i="3"/>
  <c r="BL97" i="3"/>
  <c r="BL118" i="3" s="1"/>
  <c r="BN95" i="3"/>
  <c r="BP141" i="3"/>
  <c r="BL134" i="3"/>
  <c r="BQ98" i="3"/>
  <c r="BR97" i="3"/>
  <c r="BR118" i="3" s="1"/>
  <c r="BJ97" i="3"/>
  <c r="BJ118" i="3" s="1"/>
  <c r="BK96" i="3"/>
  <c r="BK117" i="3" s="1"/>
  <c r="BL95" i="3"/>
  <c r="BL116" i="3" s="1"/>
  <c r="BM94" i="3"/>
  <c r="BM115" i="3" s="1"/>
  <c r="BO78" i="3"/>
  <c r="BQ57" i="3"/>
  <c r="BQ113" i="3"/>
  <c r="BO106" i="3"/>
  <c r="BO50" i="3"/>
  <c r="BN43" i="3"/>
  <c r="BN15" i="3"/>
  <c r="BO22" i="3"/>
  <c r="BR113" i="3"/>
  <c r="BP106" i="3"/>
  <c r="BN71" i="3"/>
  <c r="BR106" i="3"/>
  <c r="BP15" i="3"/>
  <c r="BQ85" i="3"/>
  <c r="BO71" i="3"/>
  <c r="BQ106" i="3"/>
  <c r="BQ64" i="3"/>
  <c r="BO57" i="3"/>
  <c r="BP43" i="3"/>
  <c r="BQ43" i="3"/>
  <c r="BR43" i="3"/>
  <c r="BR92" i="3"/>
  <c r="BP85" i="3"/>
  <c r="BN78" i="3"/>
  <c r="BN64" i="3"/>
  <c r="BO64" i="3"/>
  <c r="BP64" i="3"/>
  <c r="BN57" i="3"/>
  <c r="BR50" i="3"/>
  <c r="BO15" i="3"/>
  <c r="BQ92" i="3"/>
  <c r="BO85" i="3"/>
  <c r="BP71" i="3"/>
  <c r="BQ71" i="3"/>
  <c r="BR71" i="3"/>
  <c r="BR29" i="3"/>
  <c r="BP22" i="3"/>
  <c r="BQ22" i="3"/>
  <c r="BN127" i="3"/>
  <c r="BP127" i="3"/>
  <c r="BQ127" i="3"/>
  <c r="BR127" i="3"/>
  <c r="BP113" i="3"/>
  <c r="BN92" i="3"/>
  <c r="BO92" i="3"/>
  <c r="BP92" i="3"/>
  <c r="BR85" i="3"/>
  <c r="BL85" i="3"/>
  <c r="BN85" i="3"/>
  <c r="BR78" i="3"/>
  <c r="BO43" i="3"/>
  <c r="BO113" i="3"/>
  <c r="BR57" i="3"/>
  <c r="BP50" i="3"/>
  <c r="BQ50" i="3"/>
  <c r="BR36" i="3"/>
  <c r="BP29" i="3"/>
  <c r="BN22" i="3"/>
  <c r="BO127" i="3"/>
  <c r="BP78" i="3"/>
  <c r="BQ78" i="3"/>
  <c r="BQ36" i="3"/>
  <c r="BO29" i="3"/>
  <c r="BQ15" i="3"/>
  <c r="BR15" i="3"/>
  <c r="BK92" i="3"/>
  <c r="BR64" i="3"/>
  <c r="BP57" i="3"/>
  <c r="BN50" i="3"/>
  <c r="BN36" i="3"/>
  <c r="BO36" i="3"/>
  <c r="BP36" i="3"/>
  <c r="BN29" i="3"/>
  <c r="BR22" i="3"/>
  <c r="BL141" i="2"/>
  <c r="BM15" i="3"/>
  <c r="BM106" i="3"/>
  <c r="BN113" i="3"/>
  <c r="BN106" i="3"/>
  <c r="BM71" i="3"/>
  <c r="BM43" i="3"/>
  <c r="BM29" i="3"/>
  <c r="BM85" i="3"/>
  <c r="BM127" i="3"/>
  <c r="BM36" i="3"/>
  <c r="BM78" i="3"/>
  <c r="BM50" i="3"/>
  <c r="BM92" i="3"/>
  <c r="BM22" i="3"/>
  <c r="BM64" i="3"/>
  <c r="BM57" i="3"/>
  <c r="BM113" i="3"/>
  <c r="BL64" i="3"/>
  <c r="BL71" i="3"/>
  <c r="BL127" i="3"/>
  <c r="BL57" i="3"/>
  <c r="BL78" i="3"/>
  <c r="BL43" i="3"/>
  <c r="BL36" i="3"/>
  <c r="BL29" i="3"/>
  <c r="BL50" i="3"/>
  <c r="BL92" i="3"/>
  <c r="BL15" i="3"/>
  <c r="BL22" i="3"/>
  <c r="BL113" i="3"/>
  <c r="BL106" i="3"/>
  <c r="BK22" i="3"/>
  <c r="BK78" i="3"/>
  <c r="BK64" i="3"/>
  <c r="BK85" i="3"/>
  <c r="BK57" i="3"/>
  <c r="BK71" i="3"/>
  <c r="BK36" i="3"/>
  <c r="BK15" i="3"/>
  <c r="BK127" i="3"/>
  <c r="BK50" i="3"/>
  <c r="BK43" i="3"/>
  <c r="BK29" i="3"/>
  <c r="BK106" i="3"/>
  <c r="BK113" i="3"/>
  <c r="BJ127" i="3"/>
  <c r="BL106" i="2"/>
  <c r="BJ57" i="3"/>
  <c r="BL85" i="2"/>
  <c r="BJ64" i="3"/>
  <c r="BJ50" i="3"/>
  <c r="BJ36" i="3"/>
  <c r="BJ29" i="3"/>
  <c r="BJ85" i="3"/>
  <c r="BJ43" i="3"/>
  <c r="BJ22" i="3"/>
  <c r="BJ92" i="3"/>
  <c r="BJ78" i="3"/>
  <c r="BJ15" i="3"/>
  <c r="BL92" i="2"/>
  <c r="BL78" i="2"/>
  <c r="BJ106" i="3"/>
  <c r="BJ113" i="3"/>
  <c r="BL113" i="2"/>
  <c r="AB134" i="3"/>
  <c r="AB115" i="3"/>
  <c r="BV115" i="3" s="1"/>
  <c r="AB116" i="3"/>
  <c r="BV116" i="3" s="1"/>
  <c r="AB117" i="3"/>
  <c r="BV117" i="3" s="1"/>
  <c r="AB118" i="3"/>
  <c r="BV118" i="3" s="1"/>
  <c r="AB119" i="3"/>
  <c r="BV119" i="3" s="1"/>
  <c r="AB127" i="3"/>
  <c r="AB134" i="2"/>
  <c r="AB115" i="2"/>
  <c r="BX115" i="2" s="1"/>
  <c r="AB116" i="2"/>
  <c r="BX116" i="2" s="1"/>
  <c r="AB117" i="2"/>
  <c r="BX117" i="2" s="1"/>
  <c r="AB118" i="2"/>
  <c r="BX118" i="2" s="1"/>
  <c r="AB119" i="2"/>
  <c r="BX119" i="2" s="1"/>
  <c r="AB127" i="2"/>
  <c r="BJ120" i="3" l="1"/>
  <c r="BX120" i="2"/>
  <c r="BV120" i="3"/>
  <c r="BP99" i="3"/>
  <c r="BP116" i="3"/>
  <c r="BN99" i="3"/>
  <c r="BN116" i="3"/>
  <c r="BN120" i="3" s="1"/>
  <c r="BO99" i="3"/>
  <c r="BK99" i="3"/>
  <c r="BK115" i="3"/>
  <c r="BK120" i="3" s="1"/>
  <c r="BL120" i="3"/>
  <c r="BL99" i="3"/>
  <c r="BR120" i="3"/>
  <c r="BQ99" i="3"/>
  <c r="BQ119" i="3"/>
  <c r="BQ120" i="3" s="1"/>
  <c r="BM99" i="3"/>
  <c r="BM116" i="3"/>
  <c r="BM120" i="3" s="1"/>
  <c r="BP120" i="3"/>
  <c r="BJ99" i="3"/>
  <c r="BR99" i="3"/>
  <c r="AB120" i="3"/>
  <c r="AB120" i="2"/>
  <c r="AA115" i="2"/>
  <c r="BW115" i="2" s="1"/>
  <c r="AA116" i="2"/>
  <c r="BW116" i="2" s="1"/>
  <c r="AA117" i="2"/>
  <c r="BW117" i="2" s="1"/>
  <c r="AA118" i="2"/>
  <c r="BW118" i="2" s="1"/>
  <c r="AA119" i="2"/>
  <c r="BW119" i="2" s="1"/>
  <c r="BK10" i="2"/>
  <c r="BK11" i="2"/>
  <c r="BK12" i="2"/>
  <c r="BK13" i="2"/>
  <c r="BK14" i="2"/>
  <c r="BK17" i="2"/>
  <c r="BK18" i="2"/>
  <c r="BK19" i="2"/>
  <c r="BK20" i="2"/>
  <c r="BK21" i="2"/>
  <c r="BK24" i="2"/>
  <c r="BK25" i="2"/>
  <c r="BK26" i="2"/>
  <c r="BK27" i="2"/>
  <c r="BK28" i="2"/>
  <c r="BK31" i="2"/>
  <c r="BK32" i="2"/>
  <c r="BK33" i="2"/>
  <c r="BK34" i="2"/>
  <c r="BK35" i="2"/>
  <c r="BK38" i="2"/>
  <c r="BK39" i="2"/>
  <c r="BK40" i="2"/>
  <c r="BK41" i="2"/>
  <c r="BK42" i="2"/>
  <c r="BK45" i="2"/>
  <c r="BK46" i="2"/>
  <c r="BK47" i="2"/>
  <c r="BK48" i="2"/>
  <c r="BK49" i="2"/>
  <c r="BK52" i="2"/>
  <c r="BK53" i="2"/>
  <c r="BK54" i="2"/>
  <c r="BK55" i="2"/>
  <c r="BK56" i="2"/>
  <c r="BK59" i="2"/>
  <c r="BK60" i="2"/>
  <c r="BK61" i="2"/>
  <c r="BK62" i="2"/>
  <c r="BK63" i="2"/>
  <c r="BK66" i="2"/>
  <c r="BK67" i="2"/>
  <c r="BK68" i="2"/>
  <c r="BK69" i="2"/>
  <c r="BK70" i="2"/>
  <c r="BK73" i="2"/>
  <c r="BK74" i="2"/>
  <c r="BK75" i="2"/>
  <c r="BK76" i="2"/>
  <c r="BK77" i="2"/>
  <c r="BK80" i="2"/>
  <c r="BK81" i="2"/>
  <c r="BK82" i="2"/>
  <c r="BK83" i="2"/>
  <c r="BK84" i="2"/>
  <c r="BK87" i="2"/>
  <c r="BK88" i="2"/>
  <c r="BK89" i="2"/>
  <c r="BK90" i="2"/>
  <c r="BK91" i="2"/>
  <c r="BK101" i="2"/>
  <c r="BK102" i="2"/>
  <c r="BK103" i="2"/>
  <c r="BK104" i="2"/>
  <c r="BK105" i="2"/>
  <c r="BK108" i="2"/>
  <c r="BK109" i="2"/>
  <c r="BK110" i="2"/>
  <c r="BK111" i="2"/>
  <c r="BK112" i="2"/>
  <c r="BK122" i="2"/>
  <c r="BK124" i="2"/>
  <c r="BK125" i="2"/>
  <c r="BK126" i="2"/>
  <c r="BK129" i="2"/>
  <c r="BK130" i="2"/>
  <c r="BK131" i="2"/>
  <c r="BK132" i="2"/>
  <c r="BK133" i="2"/>
  <c r="BK136" i="2"/>
  <c r="BK137" i="2"/>
  <c r="BK138" i="2"/>
  <c r="BK139" i="2"/>
  <c r="BI59" i="3"/>
  <c r="AA134" i="3"/>
  <c r="BI10" i="3"/>
  <c r="BI11" i="3"/>
  <c r="BI12" i="3"/>
  <c r="BI13" i="3"/>
  <c r="BI14" i="3"/>
  <c r="BI17" i="3"/>
  <c r="BI18" i="3"/>
  <c r="BI19" i="3"/>
  <c r="BI20" i="3"/>
  <c r="BI21" i="3"/>
  <c r="BI24" i="3"/>
  <c r="BI25" i="3"/>
  <c r="BI26" i="3"/>
  <c r="BI27" i="3"/>
  <c r="BI28" i="3"/>
  <c r="BI31" i="3"/>
  <c r="BI32" i="3"/>
  <c r="BI33" i="3"/>
  <c r="BI34" i="3"/>
  <c r="BI35" i="3"/>
  <c r="BI38" i="3"/>
  <c r="BI39" i="3"/>
  <c r="BI40" i="3"/>
  <c r="BI41" i="3"/>
  <c r="BI42" i="3"/>
  <c r="BI45" i="3"/>
  <c r="BI46" i="3"/>
  <c r="BI47" i="3"/>
  <c r="BI48" i="3"/>
  <c r="BI49" i="3"/>
  <c r="BI52" i="3"/>
  <c r="BI53" i="3"/>
  <c r="BI54" i="3"/>
  <c r="BI55" i="3"/>
  <c r="BI56" i="3"/>
  <c r="BI60" i="3"/>
  <c r="BI61" i="3"/>
  <c r="BI62" i="3"/>
  <c r="BI63" i="3"/>
  <c r="BI66" i="3"/>
  <c r="BI67" i="3"/>
  <c r="BI68" i="3"/>
  <c r="BI69" i="3"/>
  <c r="BI70" i="3"/>
  <c r="BI73" i="3"/>
  <c r="BI74" i="3"/>
  <c r="BI75" i="3"/>
  <c r="BI76" i="3"/>
  <c r="BI77" i="3"/>
  <c r="BI80" i="3"/>
  <c r="BI81" i="3"/>
  <c r="BI95" i="3" s="1"/>
  <c r="BI82" i="3"/>
  <c r="BI83" i="3"/>
  <c r="BI97" i="3" s="1"/>
  <c r="BI118" i="3" s="1"/>
  <c r="BI84" i="3"/>
  <c r="BI98" i="3" s="1"/>
  <c r="BI119" i="3" s="1"/>
  <c r="BI87" i="3"/>
  <c r="BI88" i="3"/>
  <c r="BI89" i="3"/>
  <c r="BI90" i="3"/>
  <c r="BI91" i="3"/>
  <c r="BI101" i="3"/>
  <c r="BI102" i="3"/>
  <c r="BI103" i="3"/>
  <c r="BI104" i="3"/>
  <c r="BI105" i="3"/>
  <c r="BI108" i="3"/>
  <c r="BI109" i="3"/>
  <c r="BI110" i="3"/>
  <c r="BI111" i="3"/>
  <c r="BI112" i="3"/>
  <c r="BI122" i="3"/>
  <c r="BI123" i="3"/>
  <c r="BI124" i="3"/>
  <c r="BI125" i="3"/>
  <c r="BI126" i="3"/>
  <c r="BI129" i="3"/>
  <c r="BI130" i="3"/>
  <c r="BI131" i="3"/>
  <c r="BI132" i="3"/>
  <c r="BI133" i="3"/>
  <c r="BI136" i="3"/>
  <c r="BI137" i="3"/>
  <c r="BI138" i="3"/>
  <c r="BI139" i="3"/>
  <c r="BI140" i="3"/>
  <c r="AA115" i="3"/>
  <c r="BU115" i="3" s="1"/>
  <c r="AA116" i="3"/>
  <c r="BU116" i="3" s="1"/>
  <c r="AA117" i="3"/>
  <c r="BU117" i="3" s="1"/>
  <c r="AA118" i="3"/>
  <c r="BU118" i="3" s="1"/>
  <c r="AA119" i="3"/>
  <c r="BU119" i="3" s="1"/>
  <c r="BK127" i="2" l="1"/>
  <c r="BK134" i="2"/>
  <c r="BK15" i="2"/>
  <c r="BI96" i="3"/>
  <c r="BI117" i="3" s="1"/>
  <c r="BI134" i="3"/>
  <c r="BI94" i="3"/>
  <c r="BI116" i="3"/>
  <c r="BI141" i="3"/>
  <c r="BU120" i="3"/>
  <c r="BW120" i="2"/>
  <c r="BI36" i="3"/>
  <c r="BK141" i="2"/>
  <c r="BI85" i="3"/>
  <c r="BI29" i="3"/>
  <c r="BI92" i="3"/>
  <c r="BI78" i="3"/>
  <c r="BI64" i="3"/>
  <c r="BI43" i="3"/>
  <c r="BI57" i="3"/>
  <c r="BI22" i="3"/>
  <c r="BI71" i="3"/>
  <c r="BI50" i="3"/>
  <c r="BK85" i="2"/>
  <c r="BI127" i="3"/>
  <c r="BI15" i="3"/>
  <c r="BK92" i="2"/>
  <c r="BK78" i="2"/>
  <c r="BI113" i="3"/>
  <c r="AA120" i="3"/>
  <c r="BI106" i="3"/>
  <c r="BK106" i="2"/>
  <c r="BK113" i="2"/>
  <c r="AA120" i="2"/>
  <c r="AA134" i="2"/>
  <c r="AA127" i="2"/>
  <c r="AA127" i="3"/>
  <c r="BI99" i="3" l="1"/>
  <c r="BI115" i="3"/>
  <c r="BI120" i="3" s="1"/>
  <c r="BG10" i="3"/>
  <c r="BH10" i="3"/>
  <c r="BG11" i="3"/>
  <c r="BH11" i="3"/>
  <c r="BG12" i="3"/>
  <c r="BH12" i="3"/>
  <c r="BG13" i="3"/>
  <c r="BH13" i="3"/>
  <c r="BG14" i="3"/>
  <c r="BH14" i="3"/>
  <c r="BG17" i="3"/>
  <c r="BH17" i="3"/>
  <c r="BG18" i="3"/>
  <c r="BH18" i="3"/>
  <c r="BG19" i="3"/>
  <c r="BH19" i="3"/>
  <c r="BG20" i="3"/>
  <c r="BH20" i="3"/>
  <c r="BG21" i="3"/>
  <c r="BH21" i="3"/>
  <c r="BG22" i="3"/>
  <c r="BH22" i="3"/>
  <c r="BG24" i="3"/>
  <c r="BH24" i="3"/>
  <c r="BG25" i="3"/>
  <c r="BH25" i="3"/>
  <c r="BG26" i="3"/>
  <c r="BH26" i="3"/>
  <c r="BG27" i="3"/>
  <c r="BH27" i="3"/>
  <c r="BG28" i="3"/>
  <c r="BH28" i="3"/>
  <c r="BG29" i="3"/>
  <c r="BH29" i="3"/>
  <c r="BG31" i="3"/>
  <c r="BH31" i="3"/>
  <c r="BG32" i="3"/>
  <c r="BH32" i="3"/>
  <c r="BG33" i="3"/>
  <c r="BH33" i="3"/>
  <c r="BG34" i="3"/>
  <c r="BH34" i="3"/>
  <c r="BG35" i="3"/>
  <c r="BH35" i="3"/>
  <c r="BG36" i="3"/>
  <c r="BH36" i="3"/>
  <c r="BG38" i="3"/>
  <c r="BH38" i="3"/>
  <c r="BG39" i="3"/>
  <c r="BH39" i="3"/>
  <c r="BG40" i="3"/>
  <c r="BH40" i="3"/>
  <c r="BG41" i="3"/>
  <c r="BH41" i="3"/>
  <c r="BG42" i="3"/>
  <c r="BH42" i="3"/>
  <c r="BG43" i="3"/>
  <c r="BH43" i="3"/>
  <c r="BG45" i="3"/>
  <c r="BH45" i="3"/>
  <c r="BG46" i="3"/>
  <c r="BH46" i="3"/>
  <c r="BG47" i="3"/>
  <c r="BH47" i="3"/>
  <c r="BG48" i="3"/>
  <c r="BH48" i="3"/>
  <c r="BG49" i="3"/>
  <c r="BH49" i="3"/>
  <c r="BG50" i="3"/>
  <c r="BH50" i="3"/>
  <c r="BG52" i="3"/>
  <c r="BH52" i="3"/>
  <c r="BG53" i="3"/>
  <c r="BH53" i="3"/>
  <c r="BG54" i="3"/>
  <c r="BH54" i="3"/>
  <c r="BG55" i="3"/>
  <c r="BH55" i="3"/>
  <c r="BG56" i="3"/>
  <c r="BH56" i="3"/>
  <c r="BG57" i="3"/>
  <c r="BH57" i="3"/>
  <c r="BG59" i="3"/>
  <c r="BH59" i="3"/>
  <c r="BG60" i="3"/>
  <c r="BH60" i="3"/>
  <c r="BG61" i="3"/>
  <c r="BH61" i="3"/>
  <c r="BG62" i="3"/>
  <c r="BH62" i="3"/>
  <c r="BG63" i="3"/>
  <c r="BH63" i="3"/>
  <c r="BG64" i="3"/>
  <c r="BH64" i="3"/>
  <c r="BG66" i="3"/>
  <c r="BH66" i="3"/>
  <c r="BG67" i="3"/>
  <c r="BH67" i="3"/>
  <c r="BG68" i="3"/>
  <c r="BH68" i="3"/>
  <c r="BG69" i="3"/>
  <c r="BH69" i="3"/>
  <c r="BG70" i="3"/>
  <c r="BH70" i="3"/>
  <c r="BG73" i="3"/>
  <c r="BH73" i="3"/>
  <c r="BG74" i="3"/>
  <c r="BH74" i="3"/>
  <c r="BG75" i="3"/>
  <c r="BH75" i="3"/>
  <c r="BG76" i="3"/>
  <c r="BH76" i="3"/>
  <c r="BG77" i="3"/>
  <c r="BH77" i="3"/>
  <c r="BG80" i="3"/>
  <c r="BH80" i="3"/>
  <c r="BG81" i="3"/>
  <c r="BG95" i="3" s="1"/>
  <c r="BG116" i="3" s="1"/>
  <c r="BH81" i="3"/>
  <c r="BG82" i="3"/>
  <c r="BH82" i="3"/>
  <c r="BG83" i="3"/>
  <c r="BG97" i="3" s="1"/>
  <c r="BH83" i="3"/>
  <c r="BG84" i="3"/>
  <c r="BH84" i="3"/>
  <c r="BG87" i="3"/>
  <c r="BH87" i="3"/>
  <c r="BG88" i="3"/>
  <c r="BH88" i="3"/>
  <c r="BG89" i="3"/>
  <c r="BH89" i="3"/>
  <c r="BG90" i="3"/>
  <c r="BH90" i="3"/>
  <c r="BG91" i="3"/>
  <c r="BH91" i="3"/>
  <c r="BG101" i="3"/>
  <c r="BH101" i="3"/>
  <c r="BG102" i="3"/>
  <c r="BH102" i="3"/>
  <c r="BG103" i="3"/>
  <c r="BH103" i="3"/>
  <c r="BG104" i="3"/>
  <c r="BH104" i="3"/>
  <c r="BG105" i="3"/>
  <c r="BH105" i="3"/>
  <c r="BG108" i="3"/>
  <c r="BH108" i="3"/>
  <c r="BG109" i="3"/>
  <c r="BH109" i="3"/>
  <c r="BG110" i="3"/>
  <c r="BH110" i="3"/>
  <c r="BG111" i="3"/>
  <c r="BH111" i="3"/>
  <c r="BG112" i="3"/>
  <c r="BH112" i="3"/>
  <c r="BG122" i="3"/>
  <c r="BH122" i="3"/>
  <c r="BG123" i="3"/>
  <c r="BH123" i="3"/>
  <c r="BG124" i="3"/>
  <c r="BH124" i="3"/>
  <c r="BG125" i="3"/>
  <c r="BH125" i="3"/>
  <c r="BG126" i="3"/>
  <c r="BH126" i="3"/>
  <c r="BG129" i="3"/>
  <c r="BH129" i="3"/>
  <c r="BG130" i="3"/>
  <c r="BH130" i="3"/>
  <c r="BG131" i="3"/>
  <c r="BH131" i="3"/>
  <c r="BG132" i="3"/>
  <c r="BH132" i="3"/>
  <c r="BG133" i="3"/>
  <c r="BH133" i="3"/>
  <c r="BG138" i="3"/>
  <c r="BH138" i="3"/>
  <c r="BG139" i="3"/>
  <c r="BH139" i="3"/>
  <c r="BG140" i="3"/>
  <c r="BH140" i="3"/>
  <c r="BH134" i="3" l="1"/>
  <c r="BH95" i="3"/>
  <c r="BH116" i="3" s="1"/>
  <c r="BH98" i="3"/>
  <c r="BH119" i="3" s="1"/>
  <c r="BG98" i="3"/>
  <c r="BG119" i="3" s="1"/>
  <c r="BG94" i="3"/>
  <c r="BG115" i="3" s="1"/>
  <c r="BH94" i="3"/>
  <c r="BH97" i="3"/>
  <c r="BH118" i="3" s="1"/>
  <c r="BG118" i="3"/>
  <c r="BH96" i="3"/>
  <c r="BH117" i="3" s="1"/>
  <c r="BG134" i="3"/>
  <c r="BG96" i="3"/>
  <c r="BG92" i="3"/>
  <c r="BG113" i="3"/>
  <c r="BG85" i="3"/>
  <c r="BG127" i="3"/>
  <c r="BH78" i="3"/>
  <c r="BG106" i="3"/>
  <c r="BG78" i="3"/>
  <c r="BG15" i="3"/>
  <c r="BH92" i="3"/>
  <c r="BH15" i="3"/>
  <c r="BH127" i="3"/>
  <c r="BH85" i="3"/>
  <c r="BH106" i="3"/>
  <c r="BH113" i="3"/>
  <c r="Z134" i="2"/>
  <c r="BI10" i="2"/>
  <c r="BJ10" i="2"/>
  <c r="BI11" i="2"/>
  <c r="BJ11" i="2"/>
  <c r="BI12" i="2"/>
  <c r="BJ12" i="2"/>
  <c r="BI13" i="2"/>
  <c r="BJ13" i="2"/>
  <c r="BI14" i="2"/>
  <c r="BJ14" i="2"/>
  <c r="BI17" i="2"/>
  <c r="BJ17" i="2"/>
  <c r="BI18" i="2"/>
  <c r="BJ18" i="2"/>
  <c r="BI19" i="2"/>
  <c r="BJ19" i="2"/>
  <c r="BI20" i="2"/>
  <c r="BJ20" i="2"/>
  <c r="BI21" i="2"/>
  <c r="BJ21" i="2"/>
  <c r="BI22" i="2"/>
  <c r="BJ22" i="2"/>
  <c r="BI24" i="2"/>
  <c r="BJ24" i="2"/>
  <c r="BI25" i="2"/>
  <c r="BJ25" i="2"/>
  <c r="BI26" i="2"/>
  <c r="BJ26" i="2"/>
  <c r="BI27" i="2"/>
  <c r="BJ27" i="2"/>
  <c r="BI28" i="2"/>
  <c r="BJ28" i="2"/>
  <c r="BI29" i="2"/>
  <c r="BJ29" i="2"/>
  <c r="BI31" i="2"/>
  <c r="BJ31" i="2"/>
  <c r="BI32" i="2"/>
  <c r="BJ32" i="2"/>
  <c r="BI33" i="2"/>
  <c r="BJ33" i="2"/>
  <c r="BI34" i="2"/>
  <c r="BJ34" i="2"/>
  <c r="BI35" i="2"/>
  <c r="BJ35" i="2"/>
  <c r="BI36" i="2"/>
  <c r="BJ36" i="2"/>
  <c r="BI38" i="2"/>
  <c r="BJ38" i="2"/>
  <c r="BI39" i="2"/>
  <c r="BJ39" i="2"/>
  <c r="BI40" i="2"/>
  <c r="BJ40" i="2"/>
  <c r="BI41" i="2"/>
  <c r="BJ41" i="2"/>
  <c r="BI42" i="2"/>
  <c r="BJ42" i="2"/>
  <c r="BI43" i="2"/>
  <c r="BJ43" i="2"/>
  <c r="BI45" i="2"/>
  <c r="BJ45" i="2"/>
  <c r="BI46" i="2"/>
  <c r="BJ46" i="2"/>
  <c r="BI47" i="2"/>
  <c r="BJ47" i="2"/>
  <c r="BI48" i="2"/>
  <c r="BJ48" i="2"/>
  <c r="BI49" i="2"/>
  <c r="BJ49" i="2"/>
  <c r="BI50" i="2"/>
  <c r="BJ50" i="2"/>
  <c r="BI52" i="2"/>
  <c r="BJ52" i="2"/>
  <c r="BI53" i="2"/>
  <c r="BJ53" i="2"/>
  <c r="BI54" i="2"/>
  <c r="BJ54" i="2"/>
  <c r="BI55" i="2"/>
  <c r="BJ55" i="2"/>
  <c r="BI56" i="2"/>
  <c r="BJ56" i="2"/>
  <c r="BI57" i="2"/>
  <c r="BJ57" i="2"/>
  <c r="BI59" i="2"/>
  <c r="BJ59" i="2"/>
  <c r="BI60" i="2"/>
  <c r="BJ60" i="2"/>
  <c r="BI61" i="2"/>
  <c r="BJ61" i="2"/>
  <c r="BI62" i="2"/>
  <c r="BJ62" i="2"/>
  <c r="BI63" i="2"/>
  <c r="BJ63" i="2"/>
  <c r="BI64" i="2"/>
  <c r="BJ64" i="2"/>
  <c r="BI66" i="2"/>
  <c r="BJ66" i="2"/>
  <c r="BI67" i="2"/>
  <c r="BJ67" i="2"/>
  <c r="BI68" i="2"/>
  <c r="BJ68" i="2"/>
  <c r="BI69" i="2"/>
  <c r="BJ69" i="2"/>
  <c r="BI70" i="2"/>
  <c r="BJ70" i="2"/>
  <c r="BI73" i="2"/>
  <c r="BJ73" i="2"/>
  <c r="BI74" i="2"/>
  <c r="BJ74" i="2"/>
  <c r="BI75" i="2"/>
  <c r="BJ75" i="2"/>
  <c r="BI76" i="2"/>
  <c r="BJ76" i="2"/>
  <c r="BI77" i="2"/>
  <c r="BJ77" i="2"/>
  <c r="BI80" i="2"/>
  <c r="BJ80" i="2"/>
  <c r="BI81" i="2"/>
  <c r="BJ81" i="2"/>
  <c r="BI82" i="2"/>
  <c r="BJ82" i="2"/>
  <c r="BI83" i="2"/>
  <c r="BJ83" i="2"/>
  <c r="BI84" i="2"/>
  <c r="BJ84" i="2"/>
  <c r="BI87" i="2"/>
  <c r="BJ87" i="2"/>
  <c r="BI88" i="2"/>
  <c r="BJ88" i="2"/>
  <c r="BI89" i="2"/>
  <c r="BJ89" i="2"/>
  <c r="BI90" i="2"/>
  <c r="BJ90" i="2"/>
  <c r="BI91" i="2"/>
  <c r="BJ91" i="2"/>
  <c r="BI101" i="2"/>
  <c r="BJ101" i="2"/>
  <c r="BI102" i="2"/>
  <c r="BJ102" i="2"/>
  <c r="BI103" i="2"/>
  <c r="BJ103" i="2"/>
  <c r="BI104" i="2"/>
  <c r="BJ104" i="2"/>
  <c r="BI105" i="2"/>
  <c r="BJ105" i="2"/>
  <c r="BI108" i="2"/>
  <c r="BJ108" i="2"/>
  <c r="BI109" i="2"/>
  <c r="BJ109" i="2"/>
  <c r="BI110" i="2"/>
  <c r="BJ110" i="2"/>
  <c r="BI111" i="2"/>
  <c r="BJ111" i="2"/>
  <c r="BI112" i="2"/>
  <c r="BJ112" i="2"/>
  <c r="BI122" i="2"/>
  <c r="BJ122" i="2"/>
  <c r="BI124" i="2"/>
  <c r="BJ124" i="2"/>
  <c r="BI125" i="2"/>
  <c r="BJ125" i="2"/>
  <c r="BI126" i="2"/>
  <c r="BJ126" i="2"/>
  <c r="BI129" i="2"/>
  <c r="BJ129" i="2"/>
  <c r="BI130" i="2"/>
  <c r="BJ130" i="2"/>
  <c r="BI131" i="2"/>
  <c r="BJ131" i="2"/>
  <c r="BI132" i="2"/>
  <c r="BJ132" i="2"/>
  <c r="BI133" i="2"/>
  <c r="BJ133" i="2"/>
  <c r="BI136" i="2"/>
  <c r="BJ136" i="2"/>
  <c r="BI137" i="2"/>
  <c r="BJ137" i="2"/>
  <c r="BI138" i="2"/>
  <c r="BJ138" i="2"/>
  <c r="BI139" i="2"/>
  <c r="BJ139" i="2"/>
  <c r="BJ127" i="2" l="1"/>
  <c r="BI127" i="2"/>
  <c r="BJ134" i="2"/>
  <c r="BI134" i="2"/>
  <c r="BJ15" i="2"/>
  <c r="BI15" i="2"/>
  <c r="BG99" i="3"/>
  <c r="BG117" i="3"/>
  <c r="BH99" i="3"/>
  <c r="BH115" i="3"/>
  <c r="BH120" i="3" s="1"/>
  <c r="BG120" i="3"/>
  <c r="BI141" i="2"/>
  <c r="BI106" i="2"/>
  <c r="BJ141" i="2"/>
  <c r="BI92" i="2"/>
  <c r="BI85" i="2"/>
  <c r="BI113" i="2"/>
  <c r="BI78" i="2"/>
  <c r="BJ85" i="2"/>
  <c r="BJ78" i="2"/>
  <c r="BJ92" i="2"/>
  <c r="BJ106" i="2"/>
  <c r="BJ113" i="2"/>
  <c r="Z127" i="2"/>
  <c r="Z134" i="3"/>
  <c r="Y127" i="3"/>
  <c r="Z127" i="3"/>
  <c r="Z113" i="2" l="1"/>
  <c r="Z106" i="2"/>
  <c r="Z115" i="3"/>
  <c r="BT115" i="3" s="1"/>
  <c r="Z116" i="3"/>
  <c r="BT116" i="3" s="1"/>
  <c r="Z117" i="3"/>
  <c r="BT117" i="3" s="1"/>
  <c r="Z118" i="3"/>
  <c r="BT118" i="3" s="1"/>
  <c r="Z119" i="3"/>
  <c r="BT119" i="3" s="1"/>
  <c r="Z115" i="2"/>
  <c r="BV115" i="2" s="1"/>
  <c r="Z116" i="2"/>
  <c r="BV116" i="2" s="1"/>
  <c r="Z117" i="2"/>
  <c r="BV117" i="2" s="1"/>
  <c r="Z118" i="2"/>
  <c r="BV118" i="2" s="1"/>
  <c r="Z119" i="2"/>
  <c r="BV119" i="2" s="1"/>
  <c r="BT120" i="3" l="1"/>
  <c r="BV120" i="2"/>
  <c r="Z120" i="3"/>
  <c r="Z120" i="2"/>
  <c r="Y71" i="2" l="1"/>
  <c r="BU71" i="2" s="1"/>
  <c r="Y106" i="3" l="1"/>
  <c r="Y134" i="3" l="1"/>
  <c r="Y119" i="3"/>
  <c r="BS119" i="3" s="1"/>
  <c r="Y118" i="3"/>
  <c r="BS118" i="3" s="1"/>
  <c r="Y117" i="3"/>
  <c r="BS117" i="3" s="1"/>
  <c r="Y116" i="3"/>
  <c r="BS116" i="3" s="1"/>
  <c r="Y115" i="3"/>
  <c r="BS115" i="3" s="1"/>
  <c r="BS120" i="3" s="1"/>
  <c r="Y134" i="2"/>
  <c r="Y127" i="2"/>
  <c r="Y119" i="2"/>
  <c r="BU119" i="2" s="1"/>
  <c r="Y118" i="2"/>
  <c r="BU118" i="2" s="1"/>
  <c r="Y117" i="2"/>
  <c r="BU117" i="2" s="1"/>
  <c r="Y116" i="2"/>
  <c r="BU116" i="2" s="1"/>
  <c r="Y115" i="2"/>
  <c r="BU115" i="2" s="1"/>
  <c r="BU120" i="2" l="1"/>
  <c r="Y120" i="3"/>
  <c r="Y120" i="2"/>
  <c r="Z113" i="3"/>
  <c r="AA113" i="3"/>
  <c r="AB113" i="3"/>
  <c r="AC113" i="3"/>
  <c r="AD113" i="3"/>
  <c r="AE113" i="3"/>
  <c r="AG113" i="3"/>
  <c r="AH113" i="3"/>
  <c r="Z106" i="3"/>
  <c r="AA106" i="3"/>
  <c r="AB106" i="3"/>
  <c r="AC106" i="3"/>
  <c r="AD106" i="3"/>
  <c r="AE106" i="3"/>
  <c r="AG106" i="3"/>
  <c r="AH106" i="3"/>
  <c r="Y113" i="3"/>
  <c r="AA113" i="2"/>
  <c r="AB113" i="2"/>
  <c r="AC113" i="2"/>
  <c r="AD113" i="2"/>
  <c r="AE113" i="2"/>
  <c r="AF113" i="2"/>
  <c r="AG113" i="2"/>
  <c r="AH113" i="2"/>
  <c r="AX113" i="2"/>
  <c r="Y113" i="2"/>
  <c r="AA106" i="2"/>
  <c r="AB106" i="2"/>
  <c r="AC106" i="2"/>
  <c r="AD106" i="2"/>
  <c r="AE106" i="2"/>
  <c r="AF106" i="2"/>
  <c r="AG106" i="2"/>
  <c r="AH106" i="2"/>
  <c r="AX106" i="2"/>
  <c r="Y106" i="2"/>
  <c r="X66" i="2" l="1"/>
  <c r="BT66" i="2" s="1"/>
  <c r="X67" i="2"/>
  <c r="BT67" i="2" s="1"/>
  <c r="X68" i="2"/>
  <c r="BT68" i="2" s="1"/>
  <c r="X69" i="2"/>
  <c r="BT69" i="2" s="1"/>
  <c r="X70" i="2"/>
  <c r="BT70" i="2" s="1"/>
  <c r="X71" i="2"/>
  <c r="BT71" i="2" s="1"/>
  <c r="X127" i="2" l="1"/>
  <c r="W127" i="2"/>
  <c r="W67" i="2" l="1"/>
  <c r="BS67" i="2" s="1"/>
  <c r="W68" i="2"/>
  <c r="BS68" i="2" s="1"/>
  <c r="W69" i="2"/>
  <c r="BS69" i="2" s="1"/>
  <c r="W70" i="2"/>
  <c r="BS70" i="2" s="1"/>
  <c r="W71" i="2"/>
  <c r="BS71" i="2" s="1"/>
  <c r="W66" i="2"/>
  <c r="BS66" i="2" s="1"/>
  <c r="W113" i="3" l="1"/>
  <c r="W106" i="3"/>
  <c r="W113" i="2" l="1"/>
  <c r="W106" i="2"/>
  <c r="BD10" i="3" l="1"/>
  <c r="BF140" i="3" l="1"/>
  <c r="BE140" i="3"/>
  <c r="BD140" i="3"/>
  <c r="BF139" i="3"/>
  <c r="BE139" i="3"/>
  <c r="BD139" i="3"/>
  <c r="BF138" i="3"/>
  <c r="BE138" i="3"/>
  <c r="BD138" i="3"/>
  <c r="BF133" i="3"/>
  <c r="BE133" i="3"/>
  <c r="BD133" i="3"/>
  <c r="BF132" i="3"/>
  <c r="BE132" i="3"/>
  <c r="BD132" i="3"/>
  <c r="BF131" i="3"/>
  <c r="BE131" i="3"/>
  <c r="BD131" i="3"/>
  <c r="BF130" i="3"/>
  <c r="BE130" i="3"/>
  <c r="BD130" i="3"/>
  <c r="BF129" i="3"/>
  <c r="BE129" i="3"/>
  <c r="BE134" i="3" s="1"/>
  <c r="BD129" i="3"/>
  <c r="BF126" i="3"/>
  <c r="BE126" i="3"/>
  <c r="BD126" i="3"/>
  <c r="BF125" i="3"/>
  <c r="BE125" i="3"/>
  <c r="BD125" i="3"/>
  <c r="BF124" i="3"/>
  <c r="BE124" i="3"/>
  <c r="BD124" i="3"/>
  <c r="BF123" i="3"/>
  <c r="BE123" i="3"/>
  <c r="BD123" i="3"/>
  <c r="BF122" i="3"/>
  <c r="BE122" i="3"/>
  <c r="BD122" i="3"/>
  <c r="BF112" i="3"/>
  <c r="BE112" i="3"/>
  <c r="BD112" i="3"/>
  <c r="BF111" i="3"/>
  <c r="BE111" i="3"/>
  <c r="BD111" i="3"/>
  <c r="BF110" i="3"/>
  <c r="BE110" i="3"/>
  <c r="BD110" i="3"/>
  <c r="BF109" i="3"/>
  <c r="BE109" i="3"/>
  <c r="BD109" i="3"/>
  <c r="BF108" i="3"/>
  <c r="BE108" i="3"/>
  <c r="BD108" i="3"/>
  <c r="BF105" i="3"/>
  <c r="BE105" i="3"/>
  <c r="BD105" i="3"/>
  <c r="BF104" i="3"/>
  <c r="BE104" i="3"/>
  <c r="BD104" i="3"/>
  <c r="BF103" i="3"/>
  <c r="BE103" i="3"/>
  <c r="BD103" i="3"/>
  <c r="BF102" i="3"/>
  <c r="BE102" i="3"/>
  <c r="BD102" i="3"/>
  <c r="BF101" i="3"/>
  <c r="BE101" i="3"/>
  <c r="BD101" i="3"/>
  <c r="BF91" i="3"/>
  <c r="BE91" i="3"/>
  <c r="BD91" i="3"/>
  <c r="BF90" i="3"/>
  <c r="BE90" i="3"/>
  <c r="BD90" i="3"/>
  <c r="BF89" i="3"/>
  <c r="BE89" i="3"/>
  <c r="BD89" i="3"/>
  <c r="BF88" i="3"/>
  <c r="BE88" i="3"/>
  <c r="BD88" i="3"/>
  <c r="BF87" i="3"/>
  <c r="BE87" i="3"/>
  <c r="BD87" i="3"/>
  <c r="BF84" i="3"/>
  <c r="BE84" i="3"/>
  <c r="BD84" i="3"/>
  <c r="BF83" i="3"/>
  <c r="BF97" i="3" s="1"/>
  <c r="BF118" i="3" s="1"/>
  <c r="BE83" i="3"/>
  <c r="BE97" i="3" s="1"/>
  <c r="BD83" i="3"/>
  <c r="BD97" i="3" s="1"/>
  <c r="BF82" i="3"/>
  <c r="BE82" i="3"/>
  <c r="BE96" i="3" s="1"/>
  <c r="BE117" i="3" s="1"/>
  <c r="BD82" i="3"/>
  <c r="BF81" i="3"/>
  <c r="BE81" i="3"/>
  <c r="BE95" i="3" s="1"/>
  <c r="BE116" i="3" s="1"/>
  <c r="BD81" i="3"/>
  <c r="BD95" i="3" s="1"/>
  <c r="BF80" i="3"/>
  <c r="BE80" i="3"/>
  <c r="BD80" i="3"/>
  <c r="BF77" i="3"/>
  <c r="BE77" i="3"/>
  <c r="BD77" i="3"/>
  <c r="BF76" i="3"/>
  <c r="BE76" i="3"/>
  <c r="BD76" i="3"/>
  <c r="BF75" i="3"/>
  <c r="BE75" i="3"/>
  <c r="BD75" i="3"/>
  <c r="BF74" i="3"/>
  <c r="BE74" i="3"/>
  <c r="BD74" i="3"/>
  <c r="BF73" i="3"/>
  <c r="BE73" i="3"/>
  <c r="BD73" i="3"/>
  <c r="BF70" i="3"/>
  <c r="BE70" i="3"/>
  <c r="BD70" i="3"/>
  <c r="BF69" i="3"/>
  <c r="BE69" i="3"/>
  <c r="BD69" i="3"/>
  <c r="BF68" i="3"/>
  <c r="BE68" i="3"/>
  <c r="BD68" i="3"/>
  <c r="BF67" i="3"/>
  <c r="BE67" i="3"/>
  <c r="BD67" i="3"/>
  <c r="BF66" i="3"/>
  <c r="BE66" i="3"/>
  <c r="BD66" i="3"/>
  <c r="BF63" i="3"/>
  <c r="BE63" i="3"/>
  <c r="BD63" i="3"/>
  <c r="BF62" i="3"/>
  <c r="BE62" i="3"/>
  <c r="BD62" i="3"/>
  <c r="BF61" i="3"/>
  <c r="BE61" i="3"/>
  <c r="BD61" i="3"/>
  <c r="BF60" i="3"/>
  <c r="BE60" i="3"/>
  <c r="BD60" i="3"/>
  <c r="BF59" i="3"/>
  <c r="BE59" i="3"/>
  <c r="BD59" i="3"/>
  <c r="BF56" i="3"/>
  <c r="BE56" i="3"/>
  <c r="BD56" i="3"/>
  <c r="BF55" i="3"/>
  <c r="BE55" i="3"/>
  <c r="BD55" i="3"/>
  <c r="BF54" i="3"/>
  <c r="BE54" i="3"/>
  <c r="BD54" i="3"/>
  <c r="BF53" i="3"/>
  <c r="BE53" i="3"/>
  <c r="BD53" i="3"/>
  <c r="BF52" i="3"/>
  <c r="BE52" i="3"/>
  <c r="BD52" i="3"/>
  <c r="BF49" i="3"/>
  <c r="BE49" i="3"/>
  <c r="BD49" i="3"/>
  <c r="BF48" i="3"/>
  <c r="BE48" i="3"/>
  <c r="BD48" i="3"/>
  <c r="BF47" i="3"/>
  <c r="BE47" i="3"/>
  <c r="BD47" i="3"/>
  <c r="BF46" i="3"/>
  <c r="BE46" i="3"/>
  <c r="BD46" i="3"/>
  <c r="BF45" i="3"/>
  <c r="BE45" i="3"/>
  <c r="BD45" i="3"/>
  <c r="BF42" i="3"/>
  <c r="BE42" i="3"/>
  <c r="BD42" i="3"/>
  <c r="BF41" i="3"/>
  <c r="BE41" i="3"/>
  <c r="BD41" i="3"/>
  <c r="BF40" i="3"/>
  <c r="BE40" i="3"/>
  <c r="BD40" i="3"/>
  <c r="BF39" i="3"/>
  <c r="BE39" i="3"/>
  <c r="BD39" i="3"/>
  <c r="BF38" i="3"/>
  <c r="BE38" i="3"/>
  <c r="BD38" i="3"/>
  <c r="BF35" i="3"/>
  <c r="BE35" i="3"/>
  <c r="BD35" i="3"/>
  <c r="BF34" i="3"/>
  <c r="BE34" i="3"/>
  <c r="BD34" i="3"/>
  <c r="BF33" i="3"/>
  <c r="BE33" i="3"/>
  <c r="BD33" i="3"/>
  <c r="BF32" i="3"/>
  <c r="BE32" i="3"/>
  <c r="BD32" i="3"/>
  <c r="BF31" i="3"/>
  <c r="BE31" i="3"/>
  <c r="BD31" i="3"/>
  <c r="BF28" i="3"/>
  <c r="BE28" i="3"/>
  <c r="BD28" i="3"/>
  <c r="BF27" i="3"/>
  <c r="BE27" i="3"/>
  <c r="BD27" i="3"/>
  <c r="BF26" i="3"/>
  <c r="BE26" i="3"/>
  <c r="BD26" i="3"/>
  <c r="BF25" i="3"/>
  <c r="BE25" i="3"/>
  <c r="BD25" i="3"/>
  <c r="BF24" i="3"/>
  <c r="BE24" i="3"/>
  <c r="BD24" i="3"/>
  <c r="BF21" i="3"/>
  <c r="BE21" i="3"/>
  <c r="BD21" i="3"/>
  <c r="BF20" i="3"/>
  <c r="BE20" i="3"/>
  <c r="BD20" i="3"/>
  <c r="BF19" i="3"/>
  <c r="BE19" i="3"/>
  <c r="BD19" i="3"/>
  <c r="BF18" i="3"/>
  <c r="BE18" i="3"/>
  <c r="BD18" i="3"/>
  <c r="BF17" i="3"/>
  <c r="BE17" i="3"/>
  <c r="BD17" i="3"/>
  <c r="BF14" i="3"/>
  <c r="BE14" i="3"/>
  <c r="BD14" i="3"/>
  <c r="BF13" i="3"/>
  <c r="BE13" i="3"/>
  <c r="BD13" i="3"/>
  <c r="BF12" i="3"/>
  <c r="BE12" i="3"/>
  <c r="BD12" i="3"/>
  <c r="BF11" i="3"/>
  <c r="BE11" i="3"/>
  <c r="BD11" i="3"/>
  <c r="BF10" i="3"/>
  <c r="BE10" i="3"/>
  <c r="X134" i="3"/>
  <c r="W134" i="3"/>
  <c r="V134" i="3"/>
  <c r="X127" i="3"/>
  <c r="W127" i="3"/>
  <c r="V127" i="3"/>
  <c r="X113" i="3"/>
  <c r="V113" i="3"/>
  <c r="X106" i="3"/>
  <c r="V106" i="3"/>
  <c r="X119" i="3"/>
  <c r="W119" i="3"/>
  <c r="V98" i="3"/>
  <c r="W118" i="3"/>
  <c r="V97" i="3"/>
  <c r="V96" i="3"/>
  <c r="X116" i="3"/>
  <c r="W116" i="3"/>
  <c r="V95" i="3"/>
  <c r="X115" i="3"/>
  <c r="W115" i="3"/>
  <c r="V94" i="3"/>
  <c r="V92" i="3"/>
  <c r="V85" i="3"/>
  <c r="V78" i="3"/>
  <c r="V71" i="3"/>
  <c r="BF64" i="3"/>
  <c r="BE64" i="3"/>
  <c r="V64" i="3"/>
  <c r="BD64" i="3" s="1"/>
  <c r="BF57" i="3"/>
  <c r="BE57" i="3"/>
  <c r="V57" i="3"/>
  <c r="BD57" i="3" s="1"/>
  <c r="BF50" i="3"/>
  <c r="BE50" i="3"/>
  <c r="V50" i="3"/>
  <c r="BD50" i="3" s="1"/>
  <c r="BF43" i="3"/>
  <c r="BE43" i="3"/>
  <c r="V43" i="3"/>
  <c r="BD43" i="3" s="1"/>
  <c r="BF36" i="3"/>
  <c r="BE36" i="3"/>
  <c r="V36" i="3"/>
  <c r="BD36" i="3" s="1"/>
  <c r="BF29" i="3"/>
  <c r="BE29" i="3"/>
  <c r="V29" i="3"/>
  <c r="BD29" i="3" s="1"/>
  <c r="BF22" i="3"/>
  <c r="BE22" i="3"/>
  <c r="V22" i="3"/>
  <c r="BD22" i="3" s="1"/>
  <c r="V15" i="3"/>
  <c r="BH139" i="2"/>
  <c r="BG139" i="2"/>
  <c r="BF139" i="2"/>
  <c r="BH138" i="2"/>
  <c r="BG138" i="2"/>
  <c r="BF138" i="2"/>
  <c r="BH137" i="2"/>
  <c r="BG137" i="2"/>
  <c r="BF137" i="2"/>
  <c r="BH136" i="2"/>
  <c r="BG136" i="2"/>
  <c r="BF136" i="2"/>
  <c r="BH133" i="2"/>
  <c r="BG133" i="2"/>
  <c r="BF133" i="2"/>
  <c r="BH132" i="2"/>
  <c r="BG132" i="2"/>
  <c r="BF132" i="2"/>
  <c r="BH131" i="2"/>
  <c r="BG131" i="2"/>
  <c r="BF131" i="2"/>
  <c r="BH130" i="2"/>
  <c r="BG130" i="2"/>
  <c r="BF130" i="2"/>
  <c r="BH129" i="2"/>
  <c r="BG129" i="2"/>
  <c r="BF129" i="2"/>
  <c r="BH126" i="2"/>
  <c r="BG126" i="2"/>
  <c r="BF126" i="2"/>
  <c r="BH125" i="2"/>
  <c r="BG125" i="2"/>
  <c r="BF125" i="2"/>
  <c r="BH124" i="2"/>
  <c r="BG124" i="2"/>
  <c r="BF124" i="2"/>
  <c r="BH123" i="2"/>
  <c r="BG123" i="2"/>
  <c r="BF123" i="2"/>
  <c r="BH122" i="2"/>
  <c r="BG122" i="2"/>
  <c r="BF122" i="2"/>
  <c r="BH112" i="2"/>
  <c r="BG112" i="2"/>
  <c r="BF112" i="2"/>
  <c r="BH111" i="2"/>
  <c r="BG111" i="2"/>
  <c r="BF111" i="2"/>
  <c r="BH110" i="2"/>
  <c r="BG110" i="2"/>
  <c r="BF110" i="2"/>
  <c r="BH109" i="2"/>
  <c r="BG109" i="2"/>
  <c r="BF109" i="2"/>
  <c r="BH108" i="2"/>
  <c r="BG108" i="2"/>
  <c r="BF108" i="2"/>
  <c r="BH105" i="2"/>
  <c r="BG105" i="2"/>
  <c r="BF105" i="2"/>
  <c r="BH104" i="2"/>
  <c r="BG104" i="2"/>
  <c r="BF104" i="2"/>
  <c r="BH103" i="2"/>
  <c r="BG103" i="2"/>
  <c r="BF103" i="2"/>
  <c r="BH102" i="2"/>
  <c r="BG102" i="2"/>
  <c r="BF102" i="2"/>
  <c r="BH101" i="2"/>
  <c r="BG101" i="2"/>
  <c r="BF101" i="2"/>
  <c r="BH91" i="2"/>
  <c r="BG91" i="2"/>
  <c r="BF91" i="2"/>
  <c r="BH90" i="2"/>
  <c r="BG90" i="2"/>
  <c r="BF90" i="2"/>
  <c r="BH89" i="2"/>
  <c r="BG89" i="2"/>
  <c r="BF89" i="2"/>
  <c r="BH88" i="2"/>
  <c r="BG88" i="2"/>
  <c r="BF88" i="2"/>
  <c r="BH87" i="2"/>
  <c r="BG87" i="2"/>
  <c r="BF87" i="2"/>
  <c r="BH84" i="2"/>
  <c r="BG84" i="2"/>
  <c r="BF84" i="2"/>
  <c r="BH83" i="2"/>
  <c r="BG83" i="2"/>
  <c r="BF83" i="2"/>
  <c r="BH82" i="2"/>
  <c r="BG82" i="2"/>
  <c r="BF82" i="2"/>
  <c r="BH81" i="2"/>
  <c r="BG81" i="2"/>
  <c r="BF81" i="2"/>
  <c r="BH80" i="2"/>
  <c r="BG80" i="2"/>
  <c r="BF80" i="2"/>
  <c r="BH77" i="2"/>
  <c r="BG77" i="2"/>
  <c r="BF77" i="2"/>
  <c r="BH76" i="2"/>
  <c r="BG76" i="2"/>
  <c r="BF76" i="2"/>
  <c r="BH75" i="2"/>
  <c r="BG75" i="2"/>
  <c r="BF75" i="2"/>
  <c r="BH74" i="2"/>
  <c r="BG74" i="2"/>
  <c r="BF74" i="2"/>
  <c r="BH73" i="2"/>
  <c r="BG73" i="2"/>
  <c r="BF73" i="2"/>
  <c r="BH70" i="2"/>
  <c r="BG70" i="2"/>
  <c r="BF70" i="2"/>
  <c r="BH69" i="2"/>
  <c r="BG69" i="2"/>
  <c r="BF69" i="2"/>
  <c r="BH68" i="2"/>
  <c r="BG68" i="2"/>
  <c r="BF68" i="2"/>
  <c r="BH67" i="2"/>
  <c r="BG67" i="2"/>
  <c r="BF67" i="2"/>
  <c r="BH66" i="2"/>
  <c r="BG66" i="2"/>
  <c r="BF66" i="2"/>
  <c r="BH63" i="2"/>
  <c r="BG63" i="2"/>
  <c r="BF63" i="2"/>
  <c r="BH62" i="2"/>
  <c r="BG62" i="2"/>
  <c r="BF62" i="2"/>
  <c r="BH61" i="2"/>
  <c r="BG61" i="2"/>
  <c r="BF61" i="2"/>
  <c r="BH60" i="2"/>
  <c r="BG60" i="2"/>
  <c r="BF60" i="2"/>
  <c r="BH59" i="2"/>
  <c r="BG59" i="2"/>
  <c r="BF59" i="2"/>
  <c r="BH56" i="2"/>
  <c r="BG56" i="2"/>
  <c r="BF56" i="2"/>
  <c r="BH55" i="2"/>
  <c r="BG55" i="2"/>
  <c r="BF55" i="2"/>
  <c r="BH54" i="2"/>
  <c r="BG54" i="2"/>
  <c r="BF54" i="2"/>
  <c r="BH53" i="2"/>
  <c r="BG53" i="2"/>
  <c r="BF53" i="2"/>
  <c r="BH52" i="2"/>
  <c r="BG52" i="2"/>
  <c r="BF52" i="2"/>
  <c r="BH49" i="2"/>
  <c r="BG49" i="2"/>
  <c r="BF49" i="2"/>
  <c r="BH48" i="2"/>
  <c r="BG48" i="2"/>
  <c r="BF48" i="2"/>
  <c r="BH47" i="2"/>
  <c r="BG47" i="2"/>
  <c r="BF47" i="2"/>
  <c r="BH46" i="2"/>
  <c r="BG46" i="2"/>
  <c r="BF46" i="2"/>
  <c r="BH45" i="2"/>
  <c r="BG45" i="2"/>
  <c r="BF45" i="2"/>
  <c r="BH42" i="2"/>
  <c r="BG42" i="2"/>
  <c r="BF42" i="2"/>
  <c r="BH41" i="2"/>
  <c r="BG41" i="2"/>
  <c r="BF41" i="2"/>
  <c r="BH40" i="2"/>
  <c r="BG40" i="2"/>
  <c r="BF40" i="2"/>
  <c r="BH39" i="2"/>
  <c r="BG39" i="2"/>
  <c r="BF39" i="2"/>
  <c r="BH38" i="2"/>
  <c r="BG38" i="2"/>
  <c r="BF38" i="2"/>
  <c r="BH35" i="2"/>
  <c r="BG35" i="2"/>
  <c r="BF35" i="2"/>
  <c r="BH34" i="2"/>
  <c r="BG34" i="2"/>
  <c r="BF34" i="2"/>
  <c r="BH33" i="2"/>
  <c r="BG33" i="2"/>
  <c r="BF33" i="2"/>
  <c r="BH32" i="2"/>
  <c r="BG32" i="2"/>
  <c r="BF32" i="2"/>
  <c r="BH31" i="2"/>
  <c r="BG31" i="2"/>
  <c r="BF31" i="2"/>
  <c r="BH28" i="2"/>
  <c r="BG28" i="2"/>
  <c r="BF28" i="2"/>
  <c r="BH27" i="2"/>
  <c r="BG27" i="2"/>
  <c r="BF27" i="2"/>
  <c r="BH26" i="2"/>
  <c r="BG26" i="2"/>
  <c r="BF26" i="2"/>
  <c r="BH25" i="2"/>
  <c r="BG25" i="2"/>
  <c r="BF25" i="2"/>
  <c r="BH24" i="2"/>
  <c r="BG24" i="2"/>
  <c r="BF24" i="2"/>
  <c r="BH21" i="2"/>
  <c r="BG21" i="2"/>
  <c r="BF21" i="2"/>
  <c r="BH20" i="2"/>
  <c r="BG20" i="2"/>
  <c r="BF20" i="2"/>
  <c r="BH19" i="2"/>
  <c r="BG19" i="2"/>
  <c r="BF19" i="2"/>
  <c r="BH18" i="2"/>
  <c r="BG18" i="2"/>
  <c r="BF18" i="2"/>
  <c r="BH17" i="2"/>
  <c r="BG17" i="2"/>
  <c r="BF17" i="2"/>
  <c r="BH14" i="2"/>
  <c r="BG14" i="2"/>
  <c r="BF14" i="2"/>
  <c r="BH13" i="2"/>
  <c r="BG13" i="2"/>
  <c r="BF13" i="2"/>
  <c r="BH12" i="2"/>
  <c r="BG12" i="2"/>
  <c r="BF12" i="2"/>
  <c r="BH11" i="2"/>
  <c r="BG11" i="2"/>
  <c r="BF11" i="2"/>
  <c r="BH10" i="2"/>
  <c r="BG10" i="2"/>
  <c r="BF10" i="2"/>
  <c r="X134" i="2"/>
  <c r="W134" i="2"/>
  <c r="V134" i="2"/>
  <c r="V127" i="2"/>
  <c r="X119" i="2"/>
  <c r="V98" i="2"/>
  <c r="BR98" i="2" s="1"/>
  <c r="BR119" i="2" s="1"/>
  <c r="X118" i="2"/>
  <c r="V97" i="2"/>
  <c r="X117" i="2"/>
  <c r="W117" i="2"/>
  <c r="V96" i="2"/>
  <c r="BR96" i="2" s="1"/>
  <c r="BR117" i="2" s="1"/>
  <c r="X116" i="2"/>
  <c r="W116" i="2"/>
  <c r="V95" i="2"/>
  <c r="BR95" i="2" s="1"/>
  <c r="BR116" i="2" s="1"/>
  <c r="W115" i="2"/>
  <c r="V94" i="2"/>
  <c r="X113" i="2"/>
  <c r="V113" i="2"/>
  <c r="X106" i="2"/>
  <c r="V106" i="2"/>
  <c r="V92" i="2"/>
  <c r="V85" i="2"/>
  <c r="V78" i="2"/>
  <c r="V71" i="2"/>
  <c r="BR71" i="2" s="1"/>
  <c r="BH64" i="2"/>
  <c r="V64" i="2"/>
  <c r="BH57" i="2"/>
  <c r="V57" i="2"/>
  <c r="BH50" i="2"/>
  <c r="V50" i="2"/>
  <c r="BH43" i="2"/>
  <c r="V43" i="2"/>
  <c r="BH36" i="2"/>
  <c r="V36" i="2"/>
  <c r="BH29" i="2"/>
  <c r="V29" i="2"/>
  <c r="BH22" i="2"/>
  <c r="V22" i="2"/>
  <c r="V15" i="2"/>
  <c r="BF127" i="2" l="1"/>
  <c r="BG127" i="2"/>
  <c r="BH127" i="2"/>
  <c r="BD96" i="3"/>
  <c r="BF96" i="3"/>
  <c r="BD118" i="3"/>
  <c r="BE118" i="3"/>
  <c r="BD94" i="3"/>
  <c r="BD115" i="3" s="1"/>
  <c r="BD98" i="3"/>
  <c r="BD119" i="3" s="1"/>
  <c r="BE94" i="3"/>
  <c r="BE115" i="3" s="1"/>
  <c r="BF94" i="3"/>
  <c r="BF115" i="3" s="1"/>
  <c r="BF98" i="3"/>
  <c r="BF119" i="3" s="1"/>
  <c r="BF36" i="2"/>
  <c r="BR36" i="2"/>
  <c r="BF64" i="2"/>
  <c r="BR64" i="2"/>
  <c r="BF43" i="2"/>
  <c r="BR43" i="2"/>
  <c r="BF15" i="2"/>
  <c r="BG15" i="2"/>
  <c r="BF134" i="2"/>
  <c r="BF29" i="2"/>
  <c r="BR29" i="2"/>
  <c r="BF22" i="2"/>
  <c r="BR22" i="2"/>
  <c r="BH15" i="2"/>
  <c r="BG134" i="2"/>
  <c r="BF57" i="2"/>
  <c r="BR57" i="2"/>
  <c r="BF50" i="2"/>
  <c r="BR50" i="2"/>
  <c r="BH134" i="2"/>
  <c r="BD99" i="3"/>
  <c r="BD116" i="3"/>
  <c r="BD120" i="3" s="1"/>
  <c r="BD134" i="3"/>
  <c r="BF95" i="3"/>
  <c r="BF116" i="3" s="1"/>
  <c r="BE98" i="3"/>
  <c r="BF134" i="3"/>
  <c r="BD117" i="3"/>
  <c r="BF117" i="3"/>
  <c r="V117" i="3"/>
  <c r="V115" i="3"/>
  <c r="V119" i="3"/>
  <c r="V118" i="2"/>
  <c r="BR97" i="2"/>
  <c r="BR118" i="2" s="1"/>
  <c r="V115" i="2"/>
  <c r="BR94" i="2"/>
  <c r="BH141" i="2"/>
  <c r="BF141" i="2"/>
  <c r="BG141" i="2"/>
  <c r="BG64" i="2"/>
  <c r="BG29" i="2"/>
  <c r="BG50" i="2"/>
  <c r="BG22" i="2"/>
  <c r="BG36" i="2"/>
  <c r="BG43" i="2"/>
  <c r="BG57" i="2"/>
  <c r="BG78" i="2"/>
  <c r="V118" i="3"/>
  <c r="W118" i="2"/>
  <c r="V119" i="2"/>
  <c r="BH106" i="2"/>
  <c r="X118" i="3"/>
  <c r="BD15" i="3"/>
  <c r="BE78" i="3"/>
  <c r="BF85" i="3"/>
  <c r="BD127" i="3"/>
  <c r="BG92" i="2"/>
  <c r="BF78" i="3"/>
  <c r="V116" i="3"/>
  <c r="V117" i="2"/>
  <c r="BG113" i="2"/>
  <c r="W117" i="3"/>
  <c r="BD85" i="3"/>
  <c r="BF106" i="3"/>
  <c r="BF127" i="3"/>
  <c r="X117" i="3"/>
  <c r="BF92" i="3"/>
  <c r="BE92" i="3"/>
  <c r="BD106" i="3"/>
  <c r="BE113" i="3"/>
  <c r="BG106" i="2"/>
  <c r="V99" i="3"/>
  <c r="BE85" i="3"/>
  <c r="V99" i="2"/>
  <c r="W119" i="2"/>
  <c r="BF78" i="2"/>
  <c r="BF92" i="2"/>
  <c r="BD113" i="3"/>
  <c r="V116" i="2"/>
  <c r="BF85" i="2"/>
  <c r="BF106" i="2"/>
  <c r="BE15" i="3"/>
  <c r="BG85" i="2"/>
  <c r="BH92" i="2"/>
  <c r="BF113" i="2"/>
  <c r="BF15" i="3"/>
  <c r="BD78" i="3"/>
  <c r="BD92" i="3"/>
  <c r="BE106" i="3"/>
  <c r="BF113" i="3"/>
  <c r="BE127" i="3"/>
  <c r="BH78" i="2"/>
  <c r="BH113" i="2"/>
  <c r="BH85" i="2"/>
  <c r="X115" i="2"/>
  <c r="U94" i="2"/>
  <c r="BQ94" i="2" s="1"/>
  <c r="BQ115" i="2" s="1"/>
  <c r="U95" i="2"/>
  <c r="BQ95" i="2" s="1"/>
  <c r="BQ116" i="2" s="1"/>
  <c r="U96" i="2"/>
  <c r="BQ96" i="2" s="1"/>
  <c r="BQ117" i="2" s="1"/>
  <c r="U97" i="2"/>
  <c r="BQ97" i="2" s="1"/>
  <c r="BQ118" i="2" s="1"/>
  <c r="U98" i="2"/>
  <c r="BQ98" i="2" s="1"/>
  <c r="BQ119" i="2" s="1"/>
  <c r="BF120" i="3" l="1"/>
  <c r="BR99" i="2"/>
  <c r="BR115" i="2"/>
  <c r="BR120" i="2" s="1"/>
  <c r="BQ120" i="2"/>
  <c r="BF99" i="3"/>
  <c r="BE99" i="3"/>
  <c r="BE119" i="3"/>
  <c r="BE120" i="3" s="1"/>
  <c r="BQ99" i="2"/>
  <c r="W120" i="3"/>
  <c r="V120" i="3"/>
  <c r="W120" i="2"/>
  <c r="X120" i="3"/>
  <c r="V120" i="2"/>
  <c r="X120" i="2"/>
  <c r="BC108" i="3"/>
  <c r="BE108" i="2"/>
  <c r="BE109" i="2"/>
  <c r="BE110" i="2"/>
  <c r="BE111" i="2"/>
  <c r="BE112" i="2"/>
  <c r="BE101" i="2"/>
  <c r="BE102" i="2"/>
  <c r="BE103" i="2"/>
  <c r="BE104" i="2"/>
  <c r="BE105" i="2"/>
  <c r="BC109" i="3"/>
  <c r="BC110" i="3"/>
  <c r="BC111" i="3"/>
  <c r="BC112" i="3"/>
  <c r="BA101" i="3"/>
  <c r="BA102" i="3"/>
  <c r="BA103" i="3"/>
  <c r="BA104" i="3"/>
  <c r="BA105" i="3"/>
  <c r="BC101" i="3"/>
  <c r="BC102" i="3"/>
  <c r="BC103" i="3"/>
  <c r="BC104" i="3"/>
  <c r="BC105" i="3"/>
  <c r="BB101" i="3"/>
  <c r="BA106" i="3" l="1"/>
  <c r="BE113" i="2"/>
  <c r="BE106" i="2"/>
  <c r="BC106" i="3"/>
  <c r="BC113" i="3"/>
  <c r="BC122" i="3" l="1"/>
  <c r="BC123" i="3"/>
  <c r="BC124" i="3"/>
  <c r="BC125" i="3"/>
  <c r="BC126" i="3"/>
  <c r="BC129" i="3"/>
  <c r="BC130" i="3"/>
  <c r="BC131" i="3"/>
  <c r="BC132" i="3"/>
  <c r="BC133" i="3"/>
  <c r="BC138" i="3"/>
  <c r="BC139" i="3"/>
  <c r="BC140" i="3"/>
  <c r="BB45" i="3"/>
  <c r="BC45" i="3"/>
  <c r="BB46" i="3"/>
  <c r="BC46" i="3"/>
  <c r="BB47" i="3"/>
  <c r="BC47" i="3"/>
  <c r="BB48" i="3"/>
  <c r="BC48" i="3"/>
  <c r="BB49" i="3"/>
  <c r="BC49" i="3"/>
  <c r="BB52" i="3"/>
  <c r="BC52" i="3"/>
  <c r="BB53" i="3"/>
  <c r="BC53" i="3"/>
  <c r="BB54" i="3"/>
  <c r="BC54" i="3"/>
  <c r="BB55" i="3"/>
  <c r="BC55" i="3"/>
  <c r="BB56" i="3"/>
  <c r="BC56" i="3"/>
  <c r="BB59" i="3"/>
  <c r="BC59" i="3"/>
  <c r="BB60" i="3"/>
  <c r="BC60" i="3"/>
  <c r="BB61" i="3"/>
  <c r="BC61" i="3"/>
  <c r="BB62" i="3"/>
  <c r="BC62" i="3"/>
  <c r="BB63" i="3"/>
  <c r="BC63" i="3"/>
  <c r="BB66" i="3"/>
  <c r="BC66" i="3"/>
  <c r="BB67" i="3"/>
  <c r="BC67" i="3"/>
  <c r="BB68" i="3"/>
  <c r="BC68" i="3"/>
  <c r="BB69" i="3"/>
  <c r="BC69" i="3"/>
  <c r="BB70" i="3"/>
  <c r="BC70" i="3"/>
  <c r="BB17" i="3"/>
  <c r="BC17" i="3"/>
  <c r="BB18" i="3"/>
  <c r="BC18" i="3"/>
  <c r="BB19" i="3"/>
  <c r="BC19" i="3"/>
  <c r="BB20" i="3"/>
  <c r="BC20" i="3"/>
  <c r="BB21" i="3"/>
  <c r="BC21" i="3"/>
  <c r="BB24" i="3"/>
  <c r="BC24" i="3"/>
  <c r="BB25" i="3"/>
  <c r="BC25" i="3"/>
  <c r="BB26" i="3"/>
  <c r="BC26" i="3"/>
  <c r="BB27" i="3"/>
  <c r="BC27" i="3"/>
  <c r="BB28" i="3"/>
  <c r="BC28" i="3"/>
  <c r="BB31" i="3"/>
  <c r="BC31" i="3"/>
  <c r="BB32" i="3"/>
  <c r="BC32" i="3"/>
  <c r="BB33" i="3"/>
  <c r="BC33" i="3"/>
  <c r="BB34" i="3"/>
  <c r="BC34" i="3"/>
  <c r="BB35" i="3"/>
  <c r="BC35" i="3"/>
  <c r="BB38" i="3"/>
  <c r="BC38" i="3"/>
  <c r="BB39" i="3"/>
  <c r="BC39" i="3"/>
  <c r="BB40" i="3"/>
  <c r="BC40" i="3"/>
  <c r="BB41" i="3"/>
  <c r="BC41" i="3"/>
  <c r="BB42" i="3"/>
  <c r="BC42" i="3"/>
  <c r="BE122" i="2"/>
  <c r="BE123" i="2"/>
  <c r="BE124" i="2"/>
  <c r="BE125" i="2"/>
  <c r="BE126" i="2"/>
  <c r="BE129" i="2"/>
  <c r="BE130" i="2"/>
  <c r="BE131" i="2"/>
  <c r="BE132" i="2"/>
  <c r="BE133" i="2"/>
  <c r="BE136" i="2"/>
  <c r="BE137" i="2"/>
  <c r="BE138" i="2"/>
  <c r="BE139" i="2"/>
  <c r="BE45" i="2"/>
  <c r="BE46" i="2"/>
  <c r="BE47" i="2"/>
  <c r="BE48" i="2"/>
  <c r="BE49" i="2"/>
  <c r="BE52" i="2"/>
  <c r="BE53" i="2"/>
  <c r="BE54" i="2"/>
  <c r="BE55" i="2"/>
  <c r="BE56" i="2"/>
  <c r="BE59" i="2"/>
  <c r="BE60" i="2"/>
  <c r="BE61" i="2"/>
  <c r="BE62" i="2"/>
  <c r="BE63" i="2"/>
  <c r="BE66" i="2"/>
  <c r="BE67" i="2"/>
  <c r="BE68" i="2"/>
  <c r="BE69" i="2"/>
  <c r="BE70" i="2"/>
  <c r="BE17" i="2"/>
  <c r="BE18" i="2"/>
  <c r="BE19" i="2"/>
  <c r="BE20" i="2"/>
  <c r="BE21" i="2"/>
  <c r="BE24" i="2"/>
  <c r="BE25" i="2"/>
  <c r="BE26" i="2"/>
  <c r="BE27" i="2"/>
  <c r="BE28" i="2"/>
  <c r="BE31" i="2"/>
  <c r="BE32" i="2"/>
  <c r="BE33" i="2"/>
  <c r="BE34" i="2"/>
  <c r="BE35" i="2"/>
  <c r="BE38" i="2"/>
  <c r="BE39" i="2"/>
  <c r="BE40" i="2"/>
  <c r="BE41" i="2"/>
  <c r="BE42" i="2"/>
  <c r="BE127" i="2" l="1"/>
  <c r="BE134" i="2"/>
  <c r="BC134" i="3"/>
  <c r="BE141" i="2"/>
  <c r="BC127" i="3"/>
  <c r="BD70" i="2"/>
  <c r="BD69" i="2"/>
  <c r="BD68" i="2"/>
  <c r="BD67" i="2"/>
  <c r="BD66" i="2"/>
  <c r="BD63" i="2"/>
  <c r="BD62" i="2"/>
  <c r="BD61" i="2"/>
  <c r="BD60" i="2"/>
  <c r="BD59" i="2"/>
  <c r="BD56" i="2"/>
  <c r="BD55" i="2"/>
  <c r="BD54" i="2"/>
  <c r="BD53" i="2"/>
  <c r="BD52" i="2"/>
  <c r="BD49" i="2"/>
  <c r="BD48" i="2"/>
  <c r="BD47" i="2"/>
  <c r="BD46" i="2"/>
  <c r="BD45" i="2"/>
  <c r="BD42" i="2"/>
  <c r="BD41" i="2"/>
  <c r="BD40" i="2"/>
  <c r="BD39" i="2"/>
  <c r="BD38" i="2"/>
  <c r="BD35" i="2"/>
  <c r="BD34" i="2"/>
  <c r="BD33" i="2"/>
  <c r="BD32" i="2"/>
  <c r="BD31" i="2"/>
  <c r="BD28" i="2"/>
  <c r="BD27" i="2"/>
  <c r="BD26" i="2"/>
  <c r="BD25" i="2"/>
  <c r="BD24" i="2"/>
  <c r="BD21" i="2"/>
  <c r="BD20" i="2"/>
  <c r="BD19" i="2"/>
  <c r="BD18" i="2"/>
  <c r="BD17" i="2"/>
  <c r="BA17" i="3" l="1"/>
  <c r="BA18" i="3"/>
  <c r="BA19" i="3"/>
  <c r="BA20" i="3"/>
  <c r="BA21" i="3"/>
  <c r="BA24" i="3"/>
  <c r="BA25" i="3"/>
  <c r="BA26" i="3"/>
  <c r="BA27" i="3"/>
  <c r="BA28" i="3"/>
  <c r="BA31" i="3"/>
  <c r="BA32" i="3"/>
  <c r="BA33" i="3"/>
  <c r="BA34" i="3"/>
  <c r="BA35" i="3"/>
  <c r="BA38" i="3"/>
  <c r="BA39" i="3"/>
  <c r="BA40" i="3"/>
  <c r="BA41" i="3"/>
  <c r="BA42" i="3"/>
  <c r="BA45" i="3"/>
  <c r="BA46" i="3"/>
  <c r="BA47" i="3"/>
  <c r="BA48" i="3"/>
  <c r="BA49" i="3"/>
  <c r="BA52" i="3"/>
  <c r="BA53" i="3"/>
  <c r="BA54" i="3"/>
  <c r="BA55" i="3"/>
  <c r="BA56" i="3"/>
  <c r="BA59" i="3"/>
  <c r="BA60" i="3"/>
  <c r="BA61" i="3"/>
  <c r="BA62" i="3"/>
  <c r="BA63" i="3"/>
  <c r="BA66" i="3"/>
  <c r="BA67" i="3"/>
  <c r="BA68" i="3"/>
  <c r="BA69" i="3"/>
  <c r="BA70" i="3"/>
  <c r="BC17" i="2"/>
  <c r="BC18" i="2"/>
  <c r="BC19" i="2"/>
  <c r="BC20" i="2"/>
  <c r="BC21" i="2"/>
  <c r="BC24" i="2"/>
  <c r="BC25" i="2"/>
  <c r="BC26" i="2"/>
  <c r="BC27" i="2"/>
  <c r="BC28" i="2"/>
  <c r="BC31" i="2"/>
  <c r="BC32" i="2"/>
  <c r="BC33" i="2"/>
  <c r="BC34" i="2"/>
  <c r="BC35" i="2"/>
  <c r="BC38" i="2"/>
  <c r="BC39" i="2"/>
  <c r="BC40" i="2"/>
  <c r="BC41" i="2"/>
  <c r="BC42" i="2"/>
  <c r="BC45" i="2"/>
  <c r="BC46" i="2"/>
  <c r="BC47" i="2"/>
  <c r="BC48" i="2"/>
  <c r="BC49" i="2"/>
  <c r="BC52" i="2"/>
  <c r="BC53" i="2"/>
  <c r="BC54" i="2"/>
  <c r="BC55" i="2"/>
  <c r="BC56" i="2"/>
  <c r="BC59" i="2"/>
  <c r="BC60" i="2"/>
  <c r="BC61" i="2"/>
  <c r="BC62" i="2"/>
  <c r="BC63" i="2"/>
  <c r="BC66" i="2"/>
  <c r="BC67" i="2"/>
  <c r="BC68" i="2"/>
  <c r="BC69" i="2"/>
  <c r="BC70" i="2"/>
  <c r="AY42" i="2" l="1"/>
  <c r="AY41" i="2"/>
  <c r="AY40" i="2"/>
  <c r="AY39" i="2"/>
  <c r="AY38" i="2"/>
  <c r="AY35" i="2"/>
  <c r="AY34" i="2"/>
  <c r="AY33" i="2"/>
  <c r="AY32" i="2"/>
  <c r="AY31" i="2"/>
  <c r="AY28" i="2"/>
  <c r="AY27" i="2"/>
  <c r="AY26" i="2"/>
  <c r="AY25" i="2"/>
  <c r="AY24" i="2"/>
  <c r="AY21" i="2"/>
  <c r="AY20" i="2"/>
  <c r="AY19" i="2"/>
  <c r="AY18" i="2"/>
  <c r="AY17" i="2"/>
  <c r="AW70" i="3"/>
  <c r="AW69" i="3"/>
  <c r="AW68" i="3"/>
  <c r="AW67" i="3"/>
  <c r="AW66" i="3"/>
  <c r="AW63" i="3"/>
  <c r="AW62" i="3"/>
  <c r="AW61" i="3"/>
  <c r="AW60" i="3"/>
  <c r="AW59" i="3"/>
  <c r="AW56" i="3"/>
  <c r="AW55" i="3"/>
  <c r="AW54" i="3"/>
  <c r="AW53" i="3"/>
  <c r="AW52" i="3"/>
  <c r="AW49" i="3"/>
  <c r="AW48" i="3"/>
  <c r="AW47" i="3"/>
  <c r="AW46" i="3"/>
  <c r="AW45" i="3"/>
  <c r="AW42" i="3"/>
  <c r="AW41" i="3"/>
  <c r="AW40" i="3"/>
  <c r="AW39" i="3"/>
  <c r="AW38" i="3"/>
  <c r="AW35" i="3"/>
  <c r="AW34" i="3"/>
  <c r="AW33" i="3"/>
  <c r="AW32" i="3"/>
  <c r="AW31" i="3"/>
  <c r="AW28" i="3"/>
  <c r="AW27" i="3"/>
  <c r="AW26" i="3"/>
  <c r="AW25" i="3"/>
  <c r="AW24" i="3"/>
  <c r="AW21" i="3"/>
  <c r="AW20" i="3"/>
  <c r="AW19" i="3"/>
  <c r="AW18" i="3"/>
  <c r="AW17" i="3"/>
  <c r="O71" i="3"/>
  <c r="O64" i="3"/>
  <c r="AW64" i="3" s="1"/>
  <c r="O57" i="3"/>
  <c r="AW57" i="3" s="1"/>
  <c r="O50" i="3"/>
  <c r="AW50" i="3" s="1"/>
  <c r="O43" i="3"/>
  <c r="AW43" i="3" s="1"/>
  <c r="O36" i="3"/>
  <c r="AW36" i="3" s="1"/>
  <c r="O29" i="3"/>
  <c r="AW29" i="3" s="1"/>
  <c r="O22" i="3"/>
  <c r="AW22" i="3" s="1"/>
  <c r="AY70" i="2"/>
  <c r="AY69" i="2"/>
  <c r="AY68" i="2"/>
  <c r="AY67" i="2"/>
  <c r="AY66" i="2"/>
  <c r="AY63" i="2"/>
  <c r="AY62" i="2"/>
  <c r="AY61" i="2"/>
  <c r="AY60" i="2"/>
  <c r="AY59" i="2"/>
  <c r="AY56" i="2"/>
  <c r="AY55" i="2"/>
  <c r="AY54" i="2"/>
  <c r="AY53" i="2"/>
  <c r="AY52" i="2"/>
  <c r="AY49" i="2"/>
  <c r="AY48" i="2"/>
  <c r="AY47" i="2"/>
  <c r="AY46" i="2"/>
  <c r="AY45" i="2"/>
  <c r="O71" i="2"/>
  <c r="BK71" i="2" s="1"/>
  <c r="O64" i="2"/>
  <c r="BK64" i="2" s="1"/>
  <c r="O57" i="2"/>
  <c r="BK57" i="2" s="1"/>
  <c r="O50" i="2"/>
  <c r="BK50" i="2" s="1"/>
  <c r="O43" i="2"/>
  <c r="O36" i="2"/>
  <c r="O29" i="2"/>
  <c r="O22" i="2"/>
  <c r="AY22" i="2" l="1"/>
  <c r="BK22" i="2"/>
  <c r="AY29" i="2"/>
  <c r="BK29" i="2"/>
  <c r="AY36" i="2"/>
  <c r="BK36" i="2"/>
  <c r="AY43" i="2"/>
  <c r="BK43" i="2"/>
  <c r="BB17" i="2"/>
  <c r="BB18" i="2"/>
  <c r="BB19" i="2"/>
  <c r="BB20" i="2"/>
  <c r="BB21" i="2"/>
  <c r="BB24" i="2"/>
  <c r="BB25" i="2"/>
  <c r="BB26" i="2"/>
  <c r="BB27" i="2"/>
  <c r="BB28" i="2"/>
  <c r="BB31" i="2"/>
  <c r="BB32" i="2"/>
  <c r="BB33" i="2"/>
  <c r="BB34" i="2"/>
  <c r="BB35" i="2"/>
  <c r="BB38" i="2"/>
  <c r="BB39" i="2"/>
  <c r="BB40" i="2"/>
  <c r="BB41" i="2"/>
  <c r="BB42" i="2"/>
  <c r="BB45" i="2"/>
  <c r="BB46" i="2"/>
  <c r="BB47" i="2"/>
  <c r="BB48" i="2"/>
  <c r="BB49" i="2"/>
  <c r="BB52" i="2"/>
  <c r="BB53" i="2"/>
  <c r="BB54" i="2"/>
  <c r="BB55" i="2"/>
  <c r="BB56" i="2"/>
  <c r="BB59" i="2"/>
  <c r="BB60" i="2"/>
  <c r="BB61" i="2"/>
  <c r="BB62" i="2"/>
  <c r="BB63" i="2"/>
  <c r="BB66" i="2"/>
  <c r="BB67" i="2"/>
  <c r="BB68" i="2"/>
  <c r="BB69" i="2"/>
  <c r="BB70" i="2"/>
  <c r="AZ45" i="3"/>
  <c r="AZ46" i="3"/>
  <c r="AZ47" i="3"/>
  <c r="AZ48" i="3"/>
  <c r="AZ49" i="3"/>
  <c r="AZ52" i="3"/>
  <c r="AZ53" i="3"/>
  <c r="AZ54" i="3"/>
  <c r="AZ55" i="3"/>
  <c r="AZ56" i="3"/>
  <c r="AZ59" i="3"/>
  <c r="AZ60" i="3"/>
  <c r="AZ61" i="3"/>
  <c r="AZ62" i="3"/>
  <c r="AZ63" i="3"/>
  <c r="AZ66" i="3"/>
  <c r="AZ67" i="3"/>
  <c r="AZ68" i="3"/>
  <c r="AZ69" i="3"/>
  <c r="AZ70" i="3"/>
  <c r="AZ38" i="3"/>
  <c r="AZ39" i="3"/>
  <c r="AZ40" i="3"/>
  <c r="AZ41" i="3"/>
  <c r="AZ42" i="3"/>
  <c r="AZ31" i="3"/>
  <c r="AZ32" i="3"/>
  <c r="AZ33" i="3"/>
  <c r="AZ34" i="3"/>
  <c r="AZ35" i="3"/>
  <c r="AZ24" i="3"/>
  <c r="AZ25" i="3"/>
  <c r="AZ26" i="3"/>
  <c r="AZ27" i="3"/>
  <c r="AZ28" i="3"/>
  <c r="AZ17" i="3"/>
  <c r="AZ18" i="3"/>
  <c r="AZ19" i="3"/>
  <c r="AZ20" i="3"/>
  <c r="AZ21" i="3"/>
  <c r="Q71" i="2" l="1"/>
  <c r="BM71" i="2" s="1"/>
  <c r="Q64" i="2"/>
  <c r="BM64" i="2" s="1"/>
  <c r="Q57" i="2"/>
  <c r="BM57" i="2" s="1"/>
  <c r="Q50" i="2"/>
  <c r="BM50" i="2" s="1"/>
  <c r="Q43" i="2"/>
  <c r="BM43" i="2" s="1"/>
  <c r="Q36" i="2"/>
  <c r="BM36" i="2" s="1"/>
  <c r="Q29" i="2"/>
  <c r="BM29" i="2" s="1"/>
  <c r="Q22" i="2"/>
  <c r="BM22" i="2" s="1"/>
  <c r="BA136" i="2" l="1"/>
  <c r="BA45" i="2"/>
  <c r="BA46" i="2"/>
  <c r="BA47" i="2"/>
  <c r="BA48" i="2"/>
  <c r="BA49" i="2"/>
  <c r="BA52" i="2"/>
  <c r="BA53" i="2"/>
  <c r="BA54" i="2"/>
  <c r="BA55" i="2"/>
  <c r="BA56" i="2"/>
  <c r="BA59" i="2"/>
  <c r="BA60" i="2"/>
  <c r="BA61" i="2"/>
  <c r="BA62" i="2"/>
  <c r="BA63" i="2"/>
  <c r="BA66" i="2"/>
  <c r="BA67" i="2"/>
  <c r="BA68" i="2"/>
  <c r="BA69" i="2"/>
  <c r="BA70" i="2"/>
  <c r="BA17" i="2"/>
  <c r="BA18" i="2"/>
  <c r="BA19" i="2"/>
  <c r="BA20" i="2"/>
  <c r="BA21" i="2"/>
  <c r="BA24" i="2"/>
  <c r="BA25" i="2"/>
  <c r="BA26" i="2"/>
  <c r="BA27" i="2"/>
  <c r="BA28" i="2"/>
  <c r="BA31" i="2"/>
  <c r="BA32" i="2"/>
  <c r="BA33" i="2"/>
  <c r="BA34" i="2"/>
  <c r="BA35" i="2"/>
  <c r="BA38" i="2"/>
  <c r="BA39" i="2"/>
  <c r="BA40" i="2"/>
  <c r="BA41" i="2"/>
  <c r="BA42" i="2"/>
  <c r="AY66" i="3"/>
  <c r="AY67" i="3"/>
  <c r="AY68" i="3"/>
  <c r="AY69" i="3"/>
  <c r="AY70" i="3"/>
  <c r="AY59" i="3"/>
  <c r="AY60" i="3"/>
  <c r="AY61" i="3"/>
  <c r="AY62" i="3"/>
  <c r="AY63" i="3"/>
  <c r="AY52" i="3"/>
  <c r="AY53" i="3"/>
  <c r="AY54" i="3"/>
  <c r="AY55" i="3"/>
  <c r="AY56" i="3"/>
  <c r="AY45" i="3"/>
  <c r="AY46" i="3"/>
  <c r="AY47" i="3"/>
  <c r="AY48" i="3"/>
  <c r="AY49" i="3"/>
  <c r="AY38" i="3"/>
  <c r="AY39" i="3"/>
  <c r="AY40" i="3"/>
  <c r="AY41" i="3"/>
  <c r="AY42" i="3"/>
  <c r="AY31" i="3"/>
  <c r="AY32" i="3"/>
  <c r="AY33" i="3"/>
  <c r="AY34" i="3"/>
  <c r="AY35" i="3"/>
  <c r="AY24" i="3"/>
  <c r="AY25" i="3"/>
  <c r="AY26" i="3"/>
  <c r="AY27" i="3"/>
  <c r="AY28" i="3"/>
  <c r="AY17" i="3"/>
  <c r="AY18" i="3"/>
  <c r="AY19" i="3"/>
  <c r="AY20" i="3"/>
  <c r="AY21" i="3"/>
  <c r="Q71" i="3" l="1"/>
  <c r="P136" i="3" l="1"/>
  <c r="BJ136" i="3" l="1"/>
  <c r="P137" i="3"/>
  <c r="BJ137" i="3" s="1"/>
  <c r="BJ141" i="3" l="1"/>
  <c r="P141" i="3"/>
  <c r="BB140" i="3"/>
  <c r="BA140" i="3"/>
  <c r="AZ140" i="3"/>
  <c r="AY140" i="3"/>
  <c r="AX140" i="3"/>
  <c r="BB139" i="3"/>
  <c r="BA139" i="3"/>
  <c r="AZ139" i="3"/>
  <c r="AY139" i="3"/>
  <c r="AX139" i="3"/>
  <c r="BB138" i="3"/>
  <c r="BA138" i="3"/>
  <c r="AZ138" i="3"/>
  <c r="AY138" i="3"/>
  <c r="AX138" i="3"/>
  <c r="BB133" i="3"/>
  <c r="BA133" i="3"/>
  <c r="AZ133" i="3"/>
  <c r="AY133" i="3"/>
  <c r="AX133" i="3"/>
  <c r="BB132" i="3"/>
  <c r="BA132" i="3"/>
  <c r="AZ132" i="3"/>
  <c r="AY132" i="3"/>
  <c r="AX132" i="3"/>
  <c r="BB131" i="3"/>
  <c r="BA131" i="3"/>
  <c r="AZ131" i="3"/>
  <c r="AY131" i="3"/>
  <c r="AX131" i="3"/>
  <c r="BB130" i="3"/>
  <c r="BA130" i="3"/>
  <c r="AZ130" i="3"/>
  <c r="AY130" i="3"/>
  <c r="AX130" i="3"/>
  <c r="BB129" i="3"/>
  <c r="BA129" i="3"/>
  <c r="AZ129" i="3"/>
  <c r="AZ134" i="3" s="1"/>
  <c r="AY129" i="3"/>
  <c r="AX129" i="3"/>
  <c r="BB126" i="3"/>
  <c r="BA126" i="3"/>
  <c r="AZ126" i="3"/>
  <c r="AY126" i="3"/>
  <c r="AX126" i="3"/>
  <c r="BB125" i="3"/>
  <c r="BA125" i="3"/>
  <c r="AZ125" i="3"/>
  <c r="AY125" i="3"/>
  <c r="AX125" i="3"/>
  <c r="BB124" i="3"/>
  <c r="BA124" i="3"/>
  <c r="AZ124" i="3"/>
  <c r="AY124" i="3"/>
  <c r="AX124" i="3"/>
  <c r="BB123" i="3"/>
  <c r="BA123" i="3"/>
  <c r="AZ123" i="3"/>
  <c r="AY123" i="3"/>
  <c r="AX123" i="3"/>
  <c r="BB122" i="3"/>
  <c r="BA122" i="3"/>
  <c r="AZ122" i="3"/>
  <c r="AY122" i="3"/>
  <c r="AX122" i="3"/>
  <c r="BB112" i="3"/>
  <c r="BA112" i="3"/>
  <c r="AZ112" i="3"/>
  <c r="AY112" i="3"/>
  <c r="AX112" i="3"/>
  <c r="BB111" i="3"/>
  <c r="BA111" i="3"/>
  <c r="AZ111" i="3"/>
  <c r="AY111" i="3"/>
  <c r="AX111" i="3"/>
  <c r="BB110" i="3"/>
  <c r="BA110" i="3"/>
  <c r="AZ110" i="3"/>
  <c r="AY110" i="3"/>
  <c r="AX110" i="3"/>
  <c r="BB109" i="3"/>
  <c r="BA109" i="3"/>
  <c r="AZ109" i="3"/>
  <c r="AY109" i="3"/>
  <c r="AX109" i="3"/>
  <c r="BB108" i="3"/>
  <c r="BA108" i="3"/>
  <c r="AZ108" i="3"/>
  <c r="AY108" i="3"/>
  <c r="AX108" i="3"/>
  <c r="BB105" i="3"/>
  <c r="AZ105" i="3"/>
  <c r="AY105" i="3"/>
  <c r="AX105" i="3"/>
  <c r="BB104" i="3"/>
  <c r="AZ104" i="3"/>
  <c r="AY104" i="3"/>
  <c r="AX104" i="3"/>
  <c r="BB103" i="3"/>
  <c r="AZ103" i="3"/>
  <c r="AY103" i="3"/>
  <c r="AX103" i="3"/>
  <c r="BB102" i="3"/>
  <c r="AZ102" i="3"/>
  <c r="AY102" i="3"/>
  <c r="AX102" i="3"/>
  <c r="AZ101" i="3"/>
  <c r="AY101" i="3"/>
  <c r="AX101" i="3"/>
  <c r="BC91" i="3"/>
  <c r="BB91" i="3"/>
  <c r="BA91" i="3"/>
  <c r="AZ91" i="3"/>
  <c r="AY91" i="3"/>
  <c r="AX91" i="3"/>
  <c r="BC90" i="3"/>
  <c r="BB90" i="3"/>
  <c r="BA90" i="3"/>
  <c r="AZ90" i="3"/>
  <c r="AY90" i="3"/>
  <c r="AX90" i="3"/>
  <c r="BC89" i="3"/>
  <c r="BB89" i="3"/>
  <c r="BA89" i="3"/>
  <c r="AZ89" i="3"/>
  <c r="AY89" i="3"/>
  <c r="AX89" i="3"/>
  <c r="BC88" i="3"/>
  <c r="BB88" i="3"/>
  <c r="BA88" i="3"/>
  <c r="AZ88" i="3"/>
  <c r="AY88" i="3"/>
  <c r="AX88" i="3"/>
  <c r="BC87" i="3"/>
  <c r="BB87" i="3"/>
  <c r="BA87" i="3"/>
  <c r="AZ87" i="3"/>
  <c r="AY87" i="3"/>
  <c r="AX87" i="3"/>
  <c r="BC84" i="3"/>
  <c r="BC98" i="3" s="1"/>
  <c r="BC119" i="3" s="1"/>
  <c r="BB84" i="3"/>
  <c r="BB98" i="3" s="1"/>
  <c r="BB119" i="3" s="1"/>
  <c r="BA84" i="3"/>
  <c r="BA98" i="3" s="1"/>
  <c r="BA119" i="3" s="1"/>
  <c r="AZ84" i="3"/>
  <c r="AY84" i="3"/>
  <c r="BC83" i="3"/>
  <c r="BB83" i="3"/>
  <c r="BA83" i="3"/>
  <c r="AZ83" i="3"/>
  <c r="AZ97" i="3" s="1"/>
  <c r="AZ118" i="3" s="1"/>
  <c r="AY83" i="3"/>
  <c r="AY97" i="3" s="1"/>
  <c r="AY118" i="3" s="1"/>
  <c r="AX83" i="3"/>
  <c r="AX97" i="3" s="1"/>
  <c r="BC82" i="3"/>
  <c r="BC96" i="3" s="1"/>
  <c r="BC117" i="3" s="1"/>
  <c r="BB82" i="3"/>
  <c r="BB96" i="3" s="1"/>
  <c r="BB117" i="3" s="1"/>
  <c r="BA82" i="3"/>
  <c r="BA96" i="3" s="1"/>
  <c r="BA117" i="3" s="1"/>
  <c r="AZ82" i="3"/>
  <c r="AY82" i="3"/>
  <c r="AX82" i="3"/>
  <c r="BC81" i="3"/>
  <c r="BB81" i="3"/>
  <c r="BB95" i="3" s="1"/>
  <c r="BA81" i="3"/>
  <c r="AZ81" i="3"/>
  <c r="AZ95" i="3" s="1"/>
  <c r="AZ116" i="3" s="1"/>
  <c r="AY81" i="3"/>
  <c r="AY95" i="3" s="1"/>
  <c r="AY116" i="3" s="1"/>
  <c r="BC80" i="3"/>
  <c r="BB80" i="3"/>
  <c r="BB94" i="3" s="1"/>
  <c r="BB115" i="3" s="1"/>
  <c r="BA80" i="3"/>
  <c r="BA94" i="3" s="1"/>
  <c r="BA115" i="3" s="1"/>
  <c r="AZ80" i="3"/>
  <c r="AZ94" i="3" s="1"/>
  <c r="AY80" i="3"/>
  <c r="AY94" i="3" s="1"/>
  <c r="BC77" i="3"/>
  <c r="BB77" i="3"/>
  <c r="BA77" i="3"/>
  <c r="AZ77" i="3"/>
  <c r="AY77" i="3"/>
  <c r="BC76" i="3"/>
  <c r="BB76" i="3"/>
  <c r="BA76" i="3"/>
  <c r="AZ76" i="3"/>
  <c r="AY76" i="3"/>
  <c r="AX76" i="3"/>
  <c r="BC75" i="3"/>
  <c r="BB75" i="3"/>
  <c r="BA75" i="3"/>
  <c r="AZ75" i="3"/>
  <c r="AY75" i="3"/>
  <c r="AX75" i="3"/>
  <c r="BC74" i="3"/>
  <c r="BB74" i="3"/>
  <c r="BA74" i="3"/>
  <c r="AZ74" i="3"/>
  <c r="AY74" i="3"/>
  <c r="BC73" i="3"/>
  <c r="BB73" i="3"/>
  <c r="BA73" i="3"/>
  <c r="AZ73" i="3"/>
  <c r="AY73" i="3"/>
  <c r="AX70" i="3"/>
  <c r="AX69" i="3"/>
  <c r="AX68" i="3"/>
  <c r="AX67" i="3"/>
  <c r="AX66" i="3"/>
  <c r="AX63" i="3"/>
  <c r="AX62" i="3"/>
  <c r="AX61" i="3"/>
  <c r="AX60" i="3"/>
  <c r="AX59" i="3"/>
  <c r="AX56" i="3"/>
  <c r="AX55" i="3"/>
  <c r="AX54" i="3"/>
  <c r="AX53" i="3"/>
  <c r="AX52" i="3"/>
  <c r="AX49" i="3"/>
  <c r="AX48" i="3"/>
  <c r="AX47" i="3"/>
  <c r="AX46" i="3"/>
  <c r="AX45" i="3"/>
  <c r="AX42" i="3"/>
  <c r="AX41" i="3"/>
  <c r="AX40" i="3"/>
  <c r="AX39" i="3"/>
  <c r="AX38" i="3"/>
  <c r="AX35" i="3"/>
  <c r="AX34" i="3"/>
  <c r="AX33" i="3"/>
  <c r="AX32" i="3"/>
  <c r="AX31" i="3"/>
  <c r="AX28" i="3"/>
  <c r="AX27" i="3"/>
  <c r="AX26" i="3"/>
  <c r="AX25" i="3"/>
  <c r="AX24" i="3"/>
  <c r="AX21" i="3"/>
  <c r="AX20" i="3"/>
  <c r="AX19" i="3"/>
  <c r="AX18" i="3"/>
  <c r="AX17" i="3"/>
  <c r="BC14" i="3"/>
  <c r="BB14" i="3"/>
  <c r="BA14" i="3"/>
  <c r="AZ14" i="3"/>
  <c r="AY14" i="3"/>
  <c r="BC13" i="3"/>
  <c r="BB13" i="3"/>
  <c r="BA13" i="3"/>
  <c r="AZ13" i="3"/>
  <c r="AY13" i="3"/>
  <c r="AX13" i="3"/>
  <c r="BC12" i="3"/>
  <c r="BB12" i="3"/>
  <c r="BA12" i="3"/>
  <c r="AZ12" i="3"/>
  <c r="AY12" i="3"/>
  <c r="AX12" i="3"/>
  <c r="BC11" i="3"/>
  <c r="BB11" i="3"/>
  <c r="BA11" i="3"/>
  <c r="AZ11" i="3"/>
  <c r="AY11" i="3"/>
  <c r="AX11" i="3"/>
  <c r="BC10" i="3"/>
  <c r="BB10" i="3"/>
  <c r="BA10" i="3"/>
  <c r="AZ10" i="3"/>
  <c r="AY10" i="3"/>
  <c r="AX10" i="3"/>
  <c r="BD139" i="2"/>
  <c r="BC139" i="2"/>
  <c r="BB139" i="2"/>
  <c r="BD138" i="2"/>
  <c r="BC138" i="2"/>
  <c r="BB138" i="2"/>
  <c r="BD137" i="2"/>
  <c r="BC137" i="2"/>
  <c r="BB137" i="2"/>
  <c r="BD136" i="2"/>
  <c r="BC136" i="2"/>
  <c r="BB136" i="2"/>
  <c r="BA139" i="2"/>
  <c r="BA138" i="2"/>
  <c r="BA137" i="2"/>
  <c r="BD133" i="2"/>
  <c r="BC133" i="2"/>
  <c r="BB133" i="2"/>
  <c r="BD132" i="2"/>
  <c r="BC132" i="2"/>
  <c r="BB132" i="2"/>
  <c r="BD131" i="2"/>
  <c r="BC131" i="2"/>
  <c r="BB131" i="2"/>
  <c r="BD130" i="2"/>
  <c r="BC130" i="2"/>
  <c r="BB130" i="2"/>
  <c r="BD129" i="2"/>
  <c r="BC129" i="2"/>
  <c r="BB129" i="2"/>
  <c r="BA133" i="2"/>
  <c r="BA132" i="2"/>
  <c r="BA131" i="2"/>
  <c r="BA130" i="2"/>
  <c r="BA129" i="2"/>
  <c r="BD126" i="2"/>
  <c r="BC126" i="2"/>
  <c r="BB126" i="2"/>
  <c r="BD125" i="2"/>
  <c r="BC125" i="2"/>
  <c r="BB125" i="2"/>
  <c r="BD124" i="2"/>
  <c r="BC124" i="2"/>
  <c r="BB124" i="2"/>
  <c r="BD123" i="2"/>
  <c r="BC123" i="2"/>
  <c r="BB123" i="2"/>
  <c r="BB127" i="2" s="1"/>
  <c r="BD122" i="2"/>
  <c r="BC122" i="2"/>
  <c r="BB122" i="2"/>
  <c r="BA126" i="2"/>
  <c r="BA125" i="2"/>
  <c r="BA124" i="2"/>
  <c r="BA123" i="2"/>
  <c r="BA122" i="2"/>
  <c r="BD112" i="2"/>
  <c r="BC112" i="2"/>
  <c r="BB112" i="2"/>
  <c r="BA112" i="2"/>
  <c r="BD111" i="2"/>
  <c r="BC111" i="2"/>
  <c r="BB111" i="2"/>
  <c r="BA111" i="2"/>
  <c r="BD110" i="2"/>
  <c r="BC110" i="2"/>
  <c r="BB110" i="2"/>
  <c r="BA110" i="2"/>
  <c r="BD109" i="2"/>
  <c r="BC109" i="2"/>
  <c r="BB109" i="2"/>
  <c r="BA109" i="2"/>
  <c r="BD108" i="2"/>
  <c r="BC108" i="2"/>
  <c r="BB108" i="2"/>
  <c r="BA108" i="2"/>
  <c r="BD105" i="2"/>
  <c r="BC105" i="2"/>
  <c r="BB105" i="2"/>
  <c r="BA105" i="2"/>
  <c r="BD104" i="2"/>
  <c r="BC104" i="2"/>
  <c r="BB104" i="2"/>
  <c r="BA104" i="2"/>
  <c r="BD103" i="2"/>
  <c r="BC103" i="2"/>
  <c r="BB103" i="2"/>
  <c r="BA103" i="2"/>
  <c r="BD102" i="2"/>
  <c r="BC102" i="2"/>
  <c r="BB102" i="2"/>
  <c r="BA102" i="2"/>
  <c r="BD101" i="2"/>
  <c r="BC101" i="2"/>
  <c r="BB101" i="2"/>
  <c r="BA101" i="2"/>
  <c r="BE91" i="2"/>
  <c r="BD91" i="2"/>
  <c r="BC91" i="2"/>
  <c r="BB91" i="2"/>
  <c r="BE90" i="2"/>
  <c r="BD90" i="2"/>
  <c r="BC90" i="2"/>
  <c r="BB90" i="2"/>
  <c r="BE89" i="2"/>
  <c r="BD89" i="2"/>
  <c r="BC89" i="2"/>
  <c r="BB89" i="2"/>
  <c r="BE88" i="2"/>
  <c r="BD88" i="2"/>
  <c r="BC88" i="2"/>
  <c r="BB88" i="2"/>
  <c r="BE87" i="2"/>
  <c r="BD87" i="2"/>
  <c r="BC87" i="2"/>
  <c r="BB87" i="2"/>
  <c r="BA91" i="2"/>
  <c r="BA90" i="2"/>
  <c r="BA89" i="2"/>
  <c r="BA88" i="2"/>
  <c r="BA87" i="2"/>
  <c r="BE84" i="2"/>
  <c r="BD84" i="2"/>
  <c r="BC84" i="2"/>
  <c r="BB84" i="2"/>
  <c r="BE83" i="2"/>
  <c r="BD83" i="2"/>
  <c r="BC83" i="2"/>
  <c r="BB83" i="2"/>
  <c r="BE82" i="2"/>
  <c r="BD82" i="2"/>
  <c r="BC82" i="2"/>
  <c r="BB82" i="2"/>
  <c r="BE81" i="2"/>
  <c r="BD81" i="2"/>
  <c r="BC81" i="2"/>
  <c r="BB81" i="2"/>
  <c r="BE80" i="2"/>
  <c r="BD80" i="2"/>
  <c r="BC80" i="2"/>
  <c r="BB80" i="2"/>
  <c r="BA84" i="2"/>
  <c r="BA83" i="2"/>
  <c r="BA82" i="2"/>
  <c r="BA81" i="2"/>
  <c r="BA80" i="2"/>
  <c r="BE77" i="2"/>
  <c r="BD77" i="2"/>
  <c r="BC77" i="2"/>
  <c r="BB77" i="2"/>
  <c r="BE76" i="2"/>
  <c r="BD76" i="2"/>
  <c r="BC76" i="2"/>
  <c r="BB76" i="2"/>
  <c r="BE75" i="2"/>
  <c r="BD75" i="2"/>
  <c r="BC75" i="2"/>
  <c r="BB75" i="2"/>
  <c r="BE74" i="2"/>
  <c r="BD74" i="2"/>
  <c r="BC74" i="2"/>
  <c r="BB74" i="2"/>
  <c r="BE73" i="2"/>
  <c r="BD73" i="2"/>
  <c r="BC73" i="2"/>
  <c r="BB73" i="2"/>
  <c r="BA77" i="2"/>
  <c r="BA76" i="2"/>
  <c r="BA75" i="2"/>
  <c r="BA74" i="2"/>
  <c r="BA73" i="2"/>
  <c r="BE14" i="2"/>
  <c r="BD14" i="2"/>
  <c r="BC14" i="2"/>
  <c r="BB14" i="2"/>
  <c r="BE13" i="2"/>
  <c r="BD13" i="2"/>
  <c r="BC13" i="2"/>
  <c r="BB13" i="2"/>
  <c r="BE12" i="2"/>
  <c r="BD12" i="2"/>
  <c r="BC12" i="2"/>
  <c r="BB12" i="2"/>
  <c r="BE11" i="2"/>
  <c r="BD11" i="2"/>
  <c r="BC11" i="2"/>
  <c r="BB11" i="2"/>
  <c r="BE10" i="2"/>
  <c r="BD10" i="2"/>
  <c r="BC10" i="2"/>
  <c r="BC15" i="2" s="1"/>
  <c r="BB10" i="2"/>
  <c r="BB15" i="2" s="1"/>
  <c r="BA14" i="2"/>
  <c r="BA13" i="2"/>
  <c r="BA12" i="2"/>
  <c r="BA11" i="2"/>
  <c r="BA10" i="2"/>
  <c r="AZ70" i="2"/>
  <c r="AZ69" i="2"/>
  <c r="AZ68" i="2"/>
  <c r="AZ67" i="2"/>
  <c r="AZ66" i="2"/>
  <c r="AZ63" i="2"/>
  <c r="AZ62" i="2"/>
  <c r="AZ61" i="2"/>
  <c r="AZ60" i="2"/>
  <c r="AZ59" i="2"/>
  <c r="AZ56" i="2"/>
  <c r="AZ55" i="2"/>
  <c r="AZ54" i="2"/>
  <c r="AZ53" i="2"/>
  <c r="AZ52" i="2"/>
  <c r="AZ49" i="2"/>
  <c r="AZ48" i="2"/>
  <c r="AZ47" i="2"/>
  <c r="AZ46" i="2"/>
  <c r="AZ45" i="2"/>
  <c r="AZ42" i="2"/>
  <c r="AZ41" i="2"/>
  <c r="AZ40" i="2"/>
  <c r="AZ39" i="2"/>
  <c r="AZ38" i="2"/>
  <c r="AZ35" i="2"/>
  <c r="AZ34" i="2"/>
  <c r="AZ33" i="2"/>
  <c r="AZ32" i="2"/>
  <c r="AZ31" i="2"/>
  <c r="AZ28" i="2"/>
  <c r="AZ27" i="2"/>
  <c r="AZ26" i="2"/>
  <c r="AZ25" i="2"/>
  <c r="AZ24" i="2"/>
  <c r="AZ18" i="2"/>
  <c r="AZ19" i="2"/>
  <c r="AZ20" i="2"/>
  <c r="AZ21" i="2"/>
  <c r="AZ17" i="2"/>
  <c r="BA127" i="2" l="1"/>
  <c r="BC127" i="2"/>
  <c r="BD127" i="2"/>
  <c r="BD15" i="2"/>
  <c r="BC94" i="3"/>
  <c r="BC115" i="3" s="1"/>
  <c r="AX118" i="3"/>
  <c r="BB134" i="2"/>
  <c r="BA95" i="3"/>
  <c r="BA116" i="3" s="1"/>
  <c r="BA120" i="3" s="1"/>
  <c r="BA97" i="3"/>
  <c r="BA118" i="3" s="1"/>
  <c r="BC95" i="3"/>
  <c r="BC116" i="3" s="1"/>
  <c r="BC97" i="3"/>
  <c r="BC118" i="3" s="1"/>
  <c r="BC120" i="3" s="1"/>
  <c r="BA134" i="3"/>
  <c r="AX96" i="3"/>
  <c r="AX117" i="3" s="1"/>
  <c r="AY98" i="3"/>
  <c r="AY96" i="3"/>
  <c r="AZ98" i="3"/>
  <c r="AZ119" i="3" s="1"/>
  <c r="BC134" i="2"/>
  <c r="BD134" i="2"/>
  <c r="BA15" i="2"/>
  <c r="BE15" i="2"/>
  <c r="BA134" i="2"/>
  <c r="AY99" i="3"/>
  <c r="AY115" i="3"/>
  <c r="BB99" i="3"/>
  <c r="BB116" i="3"/>
  <c r="BB134" i="3"/>
  <c r="AY117" i="3"/>
  <c r="AZ96" i="3"/>
  <c r="AZ117" i="3" s="1"/>
  <c r="BB97" i="3"/>
  <c r="BB118" i="3" s="1"/>
  <c r="BC99" i="3"/>
  <c r="AY119" i="3"/>
  <c r="AX134" i="3"/>
  <c r="AZ115" i="3"/>
  <c r="AZ99" i="3"/>
  <c r="BA99" i="3"/>
  <c r="AY134" i="3"/>
  <c r="BB141" i="2"/>
  <c r="BC141" i="2"/>
  <c r="BD141" i="2"/>
  <c r="BA141" i="2"/>
  <c r="BA127" i="3"/>
  <c r="BC92" i="3"/>
  <c r="BC78" i="3"/>
  <c r="AZ85" i="3"/>
  <c r="AZ106" i="3"/>
  <c r="AZ92" i="3"/>
  <c r="AY127" i="3"/>
  <c r="AY92" i="3"/>
  <c r="AY78" i="3"/>
  <c r="AZ15" i="3"/>
  <c r="AZ78" i="3"/>
  <c r="BB106" i="3"/>
  <c r="AZ127" i="3"/>
  <c r="BA78" i="3"/>
  <c r="BA92" i="3"/>
  <c r="AY113" i="3"/>
  <c r="AY106" i="3"/>
  <c r="BA113" i="2"/>
  <c r="BB78" i="3"/>
  <c r="AX92" i="3"/>
  <c r="BB92" i="3"/>
  <c r="BA113" i="3"/>
  <c r="AX127" i="3"/>
  <c r="BB127" i="3"/>
  <c r="BC113" i="2"/>
  <c r="BB113" i="2"/>
  <c r="AY15" i="3"/>
  <c r="BC15" i="3"/>
  <c r="BA15" i="3"/>
  <c r="AY85" i="3"/>
  <c r="BC85" i="3"/>
  <c r="BA85" i="3"/>
  <c r="AZ113" i="3"/>
  <c r="AX113" i="3"/>
  <c r="BB113" i="3"/>
  <c r="BD113" i="2"/>
  <c r="BB15" i="3"/>
  <c r="BB85" i="3"/>
  <c r="AX106" i="3"/>
  <c r="AZ120" i="3" l="1"/>
  <c r="AY120" i="3"/>
  <c r="BB120" i="3"/>
  <c r="P67" i="2"/>
  <c r="BL67" i="2" s="1"/>
  <c r="P68" i="2"/>
  <c r="BL68" i="2" s="1"/>
  <c r="P69" i="2"/>
  <c r="BL69" i="2" s="1"/>
  <c r="P70" i="2"/>
  <c r="BL70" i="2" s="1"/>
  <c r="P66" i="2"/>
  <c r="BL66" i="2" s="1"/>
  <c r="P67" i="3"/>
  <c r="BJ67" i="3" s="1"/>
  <c r="P68" i="3"/>
  <c r="BJ68" i="3" s="1"/>
  <c r="P69" i="3"/>
  <c r="BJ69" i="3" s="1"/>
  <c r="P70" i="3"/>
  <c r="BJ70" i="3" s="1"/>
  <c r="P66" i="3"/>
  <c r="BJ66" i="3" s="1"/>
  <c r="BJ71" i="3" l="1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N137" i="3" l="1"/>
  <c r="BH137" i="3" s="1"/>
  <c r="N136" i="3"/>
  <c r="M137" i="3"/>
  <c r="BG137" i="3" s="1"/>
  <c r="M136" i="3"/>
  <c r="L137" i="3"/>
  <c r="BF137" i="3" s="1"/>
  <c r="L136" i="3"/>
  <c r="K137" i="3"/>
  <c r="BE137" i="3" s="1"/>
  <c r="K136" i="3"/>
  <c r="J137" i="3"/>
  <c r="BD137" i="3" s="1"/>
  <c r="J136" i="3"/>
  <c r="I137" i="3"/>
  <c r="BC137" i="3" s="1"/>
  <c r="I136" i="3"/>
  <c r="H137" i="3"/>
  <c r="BB137" i="3" s="1"/>
  <c r="H136" i="3"/>
  <c r="G137" i="3"/>
  <c r="BA137" i="3" s="1"/>
  <c r="G136" i="3"/>
  <c r="F137" i="3"/>
  <c r="AZ137" i="3" s="1"/>
  <c r="F136" i="3"/>
  <c r="E137" i="3"/>
  <c r="AY137" i="3" s="1"/>
  <c r="E136" i="3"/>
  <c r="D137" i="3"/>
  <c r="AX137" i="3" s="1"/>
  <c r="D136" i="3"/>
  <c r="C137" i="3"/>
  <c r="C136" i="3"/>
  <c r="C141" i="3" s="1"/>
  <c r="BA136" i="3" l="1"/>
  <c r="BA141" i="3" s="1"/>
  <c r="G141" i="3"/>
  <c r="BE136" i="3"/>
  <c r="BE141" i="3" s="1"/>
  <c r="K141" i="3"/>
  <c r="AX136" i="3"/>
  <c r="AX141" i="3" s="1"/>
  <c r="D141" i="3"/>
  <c r="BB136" i="3"/>
  <c r="BB141" i="3" s="1"/>
  <c r="H141" i="3"/>
  <c r="BF136" i="3"/>
  <c r="BF141" i="3" s="1"/>
  <c r="L141" i="3"/>
  <c r="BG136" i="3"/>
  <c r="BG141" i="3" s="1"/>
  <c r="M141" i="3"/>
  <c r="AY136" i="3"/>
  <c r="AY141" i="3" s="1"/>
  <c r="E141" i="3"/>
  <c r="BC136" i="3"/>
  <c r="BC141" i="3" s="1"/>
  <c r="I141" i="3"/>
  <c r="AZ136" i="3"/>
  <c r="AZ141" i="3" s="1"/>
  <c r="F141" i="3"/>
  <c r="BD136" i="3"/>
  <c r="BD141" i="3" s="1"/>
  <c r="J141" i="3"/>
  <c r="BH136" i="3"/>
  <c r="BH141" i="3" s="1"/>
  <c r="N141" i="3"/>
  <c r="D14" i="2"/>
  <c r="D12" i="2"/>
  <c r="D84" i="3"/>
  <c r="AX84" i="3" s="1"/>
  <c r="AX98" i="3" s="1"/>
  <c r="AX119" i="3" s="1"/>
  <c r="D81" i="3"/>
  <c r="AX81" i="3" s="1"/>
  <c r="AX95" i="3" s="1"/>
  <c r="AX116" i="3" s="1"/>
  <c r="D80" i="3"/>
  <c r="AX80" i="3" s="1"/>
  <c r="AX94" i="3" s="1"/>
  <c r="D77" i="3"/>
  <c r="AX77" i="3" s="1"/>
  <c r="D74" i="3"/>
  <c r="AX74" i="3" s="1"/>
  <c r="D73" i="3"/>
  <c r="AX73" i="3" s="1"/>
  <c r="D14" i="3"/>
  <c r="AX14" i="3" s="1"/>
  <c r="AX15" i="3" s="1"/>
  <c r="AX115" i="3" l="1"/>
  <c r="AX99" i="3"/>
  <c r="AX120" i="3"/>
  <c r="AX85" i="3"/>
  <c r="AX78" i="3"/>
  <c r="D85" i="3"/>
  <c r="AY64" i="2"/>
  <c r="AY57" i="2"/>
  <c r="AY50" i="2"/>
  <c r="N71" i="3" l="1"/>
  <c r="BH71" i="3" s="1"/>
  <c r="F71" i="3" l="1"/>
  <c r="G71" i="3"/>
  <c r="H71" i="3"/>
  <c r="I71" i="3"/>
  <c r="J71" i="3"/>
  <c r="BD71" i="3" s="1"/>
  <c r="K71" i="3"/>
  <c r="BE71" i="3" s="1"/>
  <c r="L71" i="3"/>
  <c r="BF71" i="3" s="1"/>
  <c r="M71" i="3"/>
  <c r="BG71" i="3" s="1"/>
  <c r="E71" i="3" l="1"/>
  <c r="AY71" i="3" s="1"/>
  <c r="D71" i="3" l="1"/>
  <c r="C71" i="3"/>
  <c r="AW71" i="3" s="1"/>
  <c r="E71" i="2"/>
  <c r="F71" i="2"/>
  <c r="G71" i="2"/>
  <c r="H71" i="2"/>
  <c r="I71" i="2"/>
  <c r="J71" i="2"/>
  <c r="BF71" i="2" s="1"/>
  <c r="K71" i="2"/>
  <c r="BG71" i="2" s="1"/>
  <c r="L71" i="2"/>
  <c r="BH71" i="2" s="1"/>
  <c r="M71" i="2"/>
  <c r="BI71" i="2" s="1"/>
  <c r="N71" i="2"/>
  <c r="BJ71" i="2" s="1"/>
  <c r="D71" i="2" l="1"/>
  <c r="C71" i="2" l="1"/>
  <c r="AY71" i="2" s="1"/>
  <c r="C89" i="2" l="1"/>
  <c r="C88" i="2"/>
  <c r="C87" i="2"/>
  <c r="C75" i="2"/>
  <c r="C74" i="2"/>
  <c r="C73" i="2"/>
  <c r="C14" i="2"/>
  <c r="C81" i="3"/>
  <c r="C80" i="3"/>
  <c r="C84" i="3"/>
  <c r="C77" i="3"/>
  <c r="C74" i="3"/>
  <c r="C73" i="3"/>
  <c r="C14" i="3"/>
  <c r="C85" i="3" l="1"/>
  <c r="AW140" i="3"/>
  <c r="AW139" i="3"/>
  <c r="AW138" i="3"/>
  <c r="AW137" i="3"/>
  <c r="AW136" i="3"/>
  <c r="AW141" i="3" s="1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AW133" i="3"/>
  <c r="AW132" i="3"/>
  <c r="AW131" i="3"/>
  <c r="AW130" i="3"/>
  <c r="AW129" i="3"/>
  <c r="AW134" i="3" s="1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AW126" i="3"/>
  <c r="AW125" i="3"/>
  <c r="AW124" i="3"/>
  <c r="AW123" i="3"/>
  <c r="AW122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AW112" i="3"/>
  <c r="AW111" i="3"/>
  <c r="AW110" i="3"/>
  <c r="AW109" i="3"/>
  <c r="AW108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W105" i="3"/>
  <c r="AW104" i="3"/>
  <c r="AW103" i="3"/>
  <c r="AW102" i="3"/>
  <c r="AW101" i="3"/>
  <c r="U98" i="3"/>
  <c r="S98" i="3"/>
  <c r="Q98" i="3"/>
  <c r="P98" i="3"/>
  <c r="O98" i="3"/>
  <c r="N98" i="3"/>
  <c r="M98" i="3"/>
  <c r="L98" i="3"/>
  <c r="K98" i="3"/>
  <c r="J98" i="3"/>
  <c r="I98" i="3"/>
  <c r="H98" i="3"/>
  <c r="H119" i="3" s="1"/>
  <c r="G98" i="3"/>
  <c r="G119" i="3" s="1"/>
  <c r="F98" i="3"/>
  <c r="E98" i="3"/>
  <c r="D98" i="3"/>
  <c r="D119" i="3" s="1"/>
  <c r="C98" i="3"/>
  <c r="C119" i="3" s="1"/>
  <c r="U97" i="3"/>
  <c r="S97" i="3"/>
  <c r="Q97" i="3"/>
  <c r="P97" i="3"/>
  <c r="O97" i="3"/>
  <c r="N97" i="3"/>
  <c r="M97" i="3"/>
  <c r="L97" i="3"/>
  <c r="K97" i="3"/>
  <c r="J97" i="3"/>
  <c r="I97" i="3"/>
  <c r="I118" i="3" s="1"/>
  <c r="H97" i="3"/>
  <c r="G97" i="3"/>
  <c r="F97" i="3"/>
  <c r="F118" i="3" s="1"/>
  <c r="E97" i="3"/>
  <c r="E118" i="3" s="1"/>
  <c r="D97" i="3"/>
  <c r="C97" i="3"/>
  <c r="U96" i="3"/>
  <c r="S96" i="3"/>
  <c r="Q96" i="3"/>
  <c r="P96" i="3"/>
  <c r="O96" i="3"/>
  <c r="N96" i="3"/>
  <c r="M96" i="3"/>
  <c r="L96" i="3"/>
  <c r="K96" i="3"/>
  <c r="J96" i="3"/>
  <c r="I96" i="3"/>
  <c r="H96" i="3"/>
  <c r="H117" i="3" s="1"/>
  <c r="G96" i="3"/>
  <c r="G117" i="3" s="1"/>
  <c r="F96" i="3"/>
  <c r="E96" i="3"/>
  <c r="D96" i="3"/>
  <c r="D117" i="3" s="1"/>
  <c r="C96" i="3"/>
  <c r="C117" i="3" s="1"/>
  <c r="U95" i="3"/>
  <c r="S95" i="3"/>
  <c r="Q95" i="3"/>
  <c r="P95" i="3"/>
  <c r="O95" i="3"/>
  <c r="N95" i="3"/>
  <c r="M95" i="3"/>
  <c r="L95" i="3"/>
  <c r="K95" i="3"/>
  <c r="J95" i="3"/>
  <c r="I95" i="3"/>
  <c r="I116" i="3" s="1"/>
  <c r="H95" i="3"/>
  <c r="G95" i="3"/>
  <c r="F95" i="3"/>
  <c r="F116" i="3" s="1"/>
  <c r="E95" i="3"/>
  <c r="E116" i="3" s="1"/>
  <c r="D95" i="3"/>
  <c r="C95" i="3"/>
  <c r="U94" i="3"/>
  <c r="S94" i="3"/>
  <c r="Q94" i="3"/>
  <c r="P94" i="3"/>
  <c r="O94" i="3"/>
  <c r="N94" i="3"/>
  <c r="M94" i="3"/>
  <c r="L94" i="3"/>
  <c r="K94" i="3"/>
  <c r="J94" i="3"/>
  <c r="I94" i="3"/>
  <c r="H94" i="3"/>
  <c r="H115" i="3" s="1"/>
  <c r="G94" i="3"/>
  <c r="F94" i="3"/>
  <c r="E94" i="3"/>
  <c r="D94" i="3"/>
  <c r="D115" i="3" s="1"/>
  <c r="C94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W91" i="3"/>
  <c r="AW90" i="3"/>
  <c r="AW89" i="3"/>
  <c r="AW88" i="3"/>
  <c r="AW87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AW84" i="3"/>
  <c r="AW83" i="3"/>
  <c r="AW97" i="3" s="1"/>
  <c r="AW118" i="3" s="1"/>
  <c r="AW82" i="3"/>
  <c r="AW96" i="3" s="1"/>
  <c r="AW117" i="3" s="1"/>
  <c r="AW81" i="3"/>
  <c r="AW95" i="3" s="1"/>
  <c r="AW116" i="3" s="1"/>
  <c r="AW80" i="3"/>
  <c r="AW94" i="3" s="1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W77" i="3"/>
  <c r="AW76" i="3"/>
  <c r="AW75" i="3"/>
  <c r="AW74" i="3"/>
  <c r="AW73" i="3"/>
  <c r="U71" i="3"/>
  <c r="BC71" i="3" s="1"/>
  <c r="T71" i="3"/>
  <c r="BB71" i="3" s="1"/>
  <c r="S71" i="3"/>
  <c r="BA71" i="3" s="1"/>
  <c r="R71" i="3"/>
  <c r="AZ71" i="3" s="1"/>
  <c r="P71" i="3"/>
  <c r="AX71" i="3" s="1"/>
  <c r="U64" i="3"/>
  <c r="BC64" i="3" s="1"/>
  <c r="T64" i="3"/>
  <c r="BB64" i="3" s="1"/>
  <c r="S64" i="3"/>
  <c r="BA64" i="3" s="1"/>
  <c r="R64" i="3"/>
  <c r="AZ64" i="3" s="1"/>
  <c r="Q64" i="3"/>
  <c r="AY64" i="3" s="1"/>
  <c r="P64" i="3"/>
  <c r="AX64" i="3" s="1"/>
  <c r="U57" i="3"/>
  <c r="BC57" i="3" s="1"/>
  <c r="T57" i="3"/>
  <c r="BB57" i="3" s="1"/>
  <c r="S57" i="3"/>
  <c r="BA57" i="3" s="1"/>
  <c r="R57" i="3"/>
  <c r="AZ57" i="3" s="1"/>
  <c r="Q57" i="3"/>
  <c r="AY57" i="3" s="1"/>
  <c r="P57" i="3"/>
  <c r="AX57" i="3" s="1"/>
  <c r="U50" i="3"/>
  <c r="BC50" i="3" s="1"/>
  <c r="T50" i="3"/>
  <c r="BB50" i="3" s="1"/>
  <c r="S50" i="3"/>
  <c r="BA50" i="3" s="1"/>
  <c r="R50" i="3"/>
  <c r="AZ50" i="3" s="1"/>
  <c r="Q50" i="3"/>
  <c r="AY50" i="3" s="1"/>
  <c r="P50" i="3"/>
  <c r="AX50" i="3" s="1"/>
  <c r="U43" i="3"/>
  <c r="BC43" i="3" s="1"/>
  <c r="T43" i="3"/>
  <c r="BB43" i="3" s="1"/>
  <c r="S43" i="3"/>
  <c r="BA43" i="3" s="1"/>
  <c r="R43" i="3"/>
  <c r="AZ43" i="3" s="1"/>
  <c r="Q43" i="3"/>
  <c r="AY43" i="3" s="1"/>
  <c r="P43" i="3"/>
  <c r="AX43" i="3" s="1"/>
  <c r="U36" i="3"/>
  <c r="BC36" i="3" s="1"/>
  <c r="T36" i="3"/>
  <c r="BB36" i="3" s="1"/>
  <c r="S36" i="3"/>
  <c r="BA36" i="3" s="1"/>
  <c r="R36" i="3"/>
  <c r="AZ36" i="3" s="1"/>
  <c r="Q36" i="3"/>
  <c r="AY36" i="3" s="1"/>
  <c r="P36" i="3"/>
  <c r="AX36" i="3" s="1"/>
  <c r="U29" i="3"/>
  <c r="BC29" i="3" s="1"/>
  <c r="T29" i="3"/>
  <c r="BB29" i="3" s="1"/>
  <c r="S29" i="3"/>
  <c r="BA29" i="3" s="1"/>
  <c r="R29" i="3"/>
  <c r="AZ29" i="3" s="1"/>
  <c r="Q29" i="3"/>
  <c r="AY29" i="3" s="1"/>
  <c r="P29" i="3"/>
  <c r="AX29" i="3" s="1"/>
  <c r="U22" i="3"/>
  <c r="BC22" i="3" s="1"/>
  <c r="T22" i="3"/>
  <c r="BB22" i="3" s="1"/>
  <c r="S22" i="3"/>
  <c r="BA22" i="3" s="1"/>
  <c r="R22" i="3"/>
  <c r="AZ22" i="3" s="1"/>
  <c r="Q22" i="3"/>
  <c r="AY22" i="3" s="1"/>
  <c r="P22" i="3"/>
  <c r="AX22" i="3" s="1"/>
  <c r="A16" i="3"/>
  <c r="A23" i="3" s="1"/>
  <c r="A30" i="3" s="1"/>
  <c r="A37" i="3" s="1"/>
  <c r="A44" i="3" s="1"/>
  <c r="A51" i="3" s="1"/>
  <c r="A58" i="3" s="1"/>
  <c r="A65" i="3" s="1"/>
  <c r="A72" i="3" s="1"/>
  <c r="A79" i="3" s="1"/>
  <c r="A86" i="3" s="1"/>
  <c r="A93" i="3" s="1"/>
  <c r="A100" i="3" s="1"/>
  <c r="A107" i="3" s="1"/>
  <c r="A114" i="3" s="1"/>
  <c r="A121" i="3" s="1"/>
  <c r="A128" i="3" s="1"/>
  <c r="A135" i="3" s="1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W14" i="3"/>
  <c r="AW13" i="3"/>
  <c r="AW12" i="3"/>
  <c r="AW11" i="3"/>
  <c r="AW10" i="3"/>
  <c r="AW98" i="3" l="1"/>
  <c r="AW119" i="3" s="1"/>
  <c r="AW99" i="3"/>
  <c r="AW115" i="3"/>
  <c r="AW120" i="3" s="1"/>
  <c r="O116" i="3"/>
  <c r="N117" i="3"/>
  <c r="M118" i="3"/>
  <c r="O117" i="3"/>
  <c r="N118" i="3"/>
  <c r="M119" i="3"/>
  <c r="O118" i="3"/>
  <c r="N119" i="3"/>
  <c r="O119" i="3"/>
  <c r="M115" i="3"/>
  <c r="M116" i="3"/>
  <c r="N116" i="3"/>
  <c r="M117" i="3"/>
  <c r="L118" i="3"/>
  <c r="L119" i="3"/>
  <c r="L115" i="3"/>
  <c r="K119" i="3"/>
  <c r="L117" i="3"/>
  <c r="K116" i="3"/>
  <c r="K117" i="3"/>
  <c r="K118" i="3"/>
  <c r="J116" i="3"/>
  <c r="J117" i="3"/>
  <c r="J118" i="3"/>
  <c r="J119" i="3"/>
  <c r="S118" i="3"/>
  <c r="S116" i="3"/>
  <c r="U118" i="3"/>
  <c r="R119" i="3"/>
  <c r="Q117" i="3"/>
  <c r="U117" i="3"/>
  <c r="R118" i="3"/>
  <c r="S119" i="3"/>
  <c r="Q118" i="3"/>
  <c r="T115" i="3"/>
  <c r="Q116" i="3"/>
  <c r="U116" i="3"/>
  <c r="R117" i="3"/>
  <c r="T119" i="3"/>
  <c r="T117" i="3"/>
  <c r="U115" i="3"/>
  <c r="R116" i="3"/>
  <c r="S117" i="3"/>
  <c r="T118" i="3"/>
  <c r="Q119" i="3"/>
  <c r="U119" i="3"/>
  <c r="P116" i="3"/>
  <c r="P119" i="3"/>
  <c r="P118" i="3"/>
  <c r="P115" i="3"/>
  <c r="P117" i="3"/>
  <c r="I115" i="3"/>
  <c r="R99" i="3"/>
  <c r="T99" i="3"/>
  <c r="Q99" i="3"/>
  <c r="AW106" i="3"/>
  <c r="AW92" i="3"/>
  <c r="AW127" i="3"/>
  <c r="F119" i="3"/>
  <c r="Q115" i="3"/>
  <c r="P99" i="3"/>
  <c r="N99" i="3"/>
  <c r="L99" i="3"/>
  <c r="J99" i="3"/>
  <c r="I117" i="3"/>
  <c r="I99" i="3"/>
  <c r="I119" i="3"/>
  <c r="H99" i="3"/>
  <c r="H118" i="3"/>
  <c r="G116" i="3"/>
  <c r="G118" i="3"/>
  <c r="E115" i="3"/>
  <c r="E117" i="3"/>
  <c r="E119" i="3"/>
  <c r="C118" i="3"/>
  <c r="C116" i="3"/>
  <c r="AW78" i="3"/>
  <c r="AW15" i="3"/>
  <c r="F99" i="3"/>
  <c r="C99" i="3"/>
  <c r="C115" i="3"/>
  <c r="K99" i="3"/>
  <c r="K115" i="3"/>
  <c r="N115" i="3"/>
  <c r="D116" i="3"/>
  <c r="T116" i="3"/>
  <c r="E99" i="3"/>
  <c r="M99" i="3"/>
  <c r="U99" i="3"/>
  <c r="J115" i="3"/>
  <c r="R115" i="3"/>
  <c r="H116" i="3"/>
  <c r="F117" i="3"/>
  <c r="D118" i="3"/>
  <c r="AW85" i="3"/>
  <c r="G99" i="3"/>
  <c r="G115" i="3"/>
  <c r="O99" i="3"/>
  <c r="O115" i="3"/>
  <c r="S99" i="3"/>
  <c r="S115" i="3"/>
  <c r="F115" i="3"/>
  <c r="L116" i="3"/>
  <c r="D99" i="3"/>
  <c r="AW113" i="3"/>
  <c r="AY88" i="2"/>
  <c r="AZ88" i="2"/>
  <c r="AY89" i="2"/>
  <c r="AZ89" i="2"/>
  <c r="AY90" i="2"/>
  <c r="AZ90" i="2"/>
  <c r="AY91" i="2"/>
  <c r="AZ91" i="2"/>
  <c r="AZ87" i="2"/>
  <c r="AY87" i="2"/>
  <c r="AY81" i="2"/>
  <c r="AZ81" i="2"/>
  <c r="AY82" i="2"/>
  <c r="AZ82" i="2"/>
  <c r="AY83" i="2"/>
  <c r="AZ83" i="2"/>
  <c r="AY84" i="2"/>
  <c r="AZ84" i="2"/>
  <c r="AZ80" i="2"/>
  <c r="AY80" i="2"/>
  <c r="AY74" i="2"/>
  <c r="AZ74" i="2"/>
  <c r="AY75" i="2"/>
  <c r="AZ75" i="2"/>
  <c r="AY76" i="2"/>
  <c r="AZ76" i="2"/>
  <c r="AY77" i="2"/>
  <c r="AZ77" i="2"/>
  <c r="AZ73" i="2"/>
  <c r="AY73" i="2"/>
  <c r="P29" i="2"/>
  <c r="BA29" i="2"/>
  <c r="R29" i="2"/>
  <c r="S29" i="2"/>
  <c r="T29" i="2"/>
  <c r="U29" i="2"/>
  <c r="P36" i="2"/>
  <c r="BA36" i="2"/>
  <c r="R36" i="2"/>
  <c r="S36" i="2"/>
  <c r="T36" i="2"/>
  <c r="U36" i="2"/>
  <c r="P43" i="2"/>
  <c r="BA43" i="2"/>
  <c r="R43" i="2"/>
  <c r="S43" i="2"/>
  <c r="T43" i="2"/>
  <c r="U43" i="2"/>
  <c r="P50" i="2"/>
  <c r="BA50" i="2"/>
  <c r="R50" i="2"/>
  <c r="S50" i="2"/>
  <c r="T50" i="2"/>
  <c r="U50" i="2"/>
  <c r="P57" i="2"/>
  <c r="BA57" i="2"/>
  <c r="R57" i="2"/>
  <c r="S57" i="2"/>
  <c r="T57" i="2"/>
  <c r="U57" i="2"/>
  <c r="P64" i="2"/>
  <c r="BA64" i="2"/>
  <c r="R64" i="2"/>
  <c r="S64" i="2"/>
  <c r="T64" i="2"/>
  <c r="U64" i="2"/>
  <c r="P71" i="2"/>
  <c r="BA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78" i="2"/>
  <c r="D85" i="2"/>
  <c r="D92" i="2"/>
  <c r="C92" i="2"/>
  <c r="C85" i="2"/>
  <c r="C78" i="2"/>
  <c r="P22" i="2"/>
  <c r="BA22" i="2"/>
  <c r="R22" i="2"/>
  <c r="S22" i="2"/>
  <c r="T22" i="2"/>
  <c r="U22" i="2"/>
  <c r="AZ10" i="2"/>
  <c r="AZ11" i="2"/>
  <c r="AZ12" i="2"/>
  <c r="AZ13" i="2"/>
  <c r="AZ14" i="2"/>
  <c r="AY11" i="2"/>
  <c r="AY12" i="2"/>
  <c r="AY13" i="2"/>
  <c r="AY14" i="2"/>
  <c r="AY10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D15" i="2"/>
  <c r="C15" i="2"/>
  <c r="AZ136" i="2"/>
  <c r="AZ137" i="2"/>
  <c r="AZ138" i="2"/>
  <c r="AZ139" i="2"/>
  <c r="AY137" i="2"/>
  <c r="AY138" i="2"/>
  <c r="AY139" i="2"/>
  <c r="AY136" i="2"/>
  <c r="AZ129" i="2"/>
  <c r="AZ130" i="2"/>
  <c r="AZ131" i="2"/>
  <c r="AZ132" i="2"/>
  <c r="AZ133" i="2"/>
  <c r="AY130" i="2"/>
  <c r="AY131" i="2"/>
  <c r="AY132" i="2"/>
  <c r="AY133" i="2"/>
  <c r="AY129" i="2"/>
  <c r="P134" i="2"/>
  <c r="Q134" i="2"/>
  <c r="R134" i="2"/>
  <c r="S134" i="2"/>
  <c r="T134" i="2"/>
  <c r="U134" i="2"/>
  <c r="AZ122" i="2"/>
  <c r="AZ123" i="2"/>
  <c r="AZ124" i="2"/>
  <c r="AZ125" i="2"/>
  <c r="AZ126" i="2"/>
  <c r="AY123" i="2"/>
  <c r="AY124" i="2"/>
  <c r="AY125" i="2"/>
  <c r="AY126" i="2"/>
  <c r="AY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AZ108" i="2"/>
  <c r="AZ109" i="2"/>
  <c r="AZ110" i="2"/>
  <c r="AZ111" i="2"/>
  <c r="AZ112" i="2"/>
  <c r="AY109" i="2"/>
  <c r="AY110" i="2"/>
  <c r="AY111" i="2"/>
  <c r="AY112" i="2"/>
  <c r="AY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D113" i="2"/>
  <c r="C113" i="2"/>
  <c r="AZ101" i="2"/>
  <c r="BD106" i="2"/>
  <c r="AZ102" i="2"/>
  <c r="AZ103" i="2"/>
  <c r="AZ104" i="2"/>
  <c r="AZ105" i="2"/>
  <c r="AY102" i="2"/>
  <c r="AY103" i="2"/>
  <c r="AY104" i="2"/>
  <c r="AY105" i="2"/>
  <c r="AY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I94" i="2"/>
  <c r="I115" i="2" s="1"/>
  <c r="J94" i="2"/>
  <c r="BF94" i="2" s="1"/>
  <c r="BF115" i="2" s="1"/>
  <c r="K94" i="2"/>
  <c r="L94" i="2"/>
  <c r="M94" i="2"/>
  <c r="N94" i="2"/>
  <c r="O94" i="2"/>
  <c r="BK94" i="2" s="1"/>
  <c r="BK115" i="2" s="1"/>
  <c r="P94" i="2"/>
  <c r="Q94" i="2"/>
  <c r="BM94" i="2" s="1"/>
  <c r="BM115" i="2" s="1"/>
  <c r="T94" i="2"/>
  <c r="BP94" i="2" s="1"/>
  <c r="BP115" i="2" s="1"/>
  <c r="D95" i="2"/>
  <c r="E95" i="2"/>
  <c r="E116" i="2" s="1"/>
  <c r="F95" i="2"/>
  <c r="BB95" i="2" s="1"/>
  <c r="BB116" i="2" s="1"/>
  <c r="G95" i="2"/>
  <c r="H95" i="2"/>
  <c r="H116" i="2" s="1"/>
  <c r="I95" i="2"/>
  <c r="I116" i="2" s="1"/>
  <c r="J95" i="2"/>
  <c r="K95" i="2"/>
  <c r="L95" i="2"/>
  <c r="M95" i="2"/>
  <c r="N95" i="2"/>
  <c r="O95" i="2"/>
  <c r="BK95" i="2" s="1"/>
  <c r="BK116" i="2" s="1"/>
  <c r="P95" i="2"/>
  <c r="Q95" i="2"/>
  <c r="BM95" i="2" s="1"/>
  <c r="BM116" i="2" s="1"/>
  <c r="T95" i="2"/>
  <c r="BP95" i="2" s="1"/>
  <c r="BP116" i="2" s="1"/>
  <c r="D96" i="2"/>
  <c r="D117" i="2" s="1"/>
  <c r="E96" i="2"/>
  <c r="E117" i="2" s="1"/>
  <c r="F96" i="2"/>
  <c r="G96" i="2"/>
  <c r="G117" i="2" s="1"/>
  <c r="H96" i="2"/>
  <c r="H117" i="2" s="1"/>
  <c r="I96" i="2"/>
  <c r="J96" i="2"/>
  <c r="K96" i="2"/>
  <c r="L96" i="2"/>
  <c r="BH96" i="2" s="1"/>
  <c r="BH117" i="2" s="1"/>
  <c r="M96" i="2"/>
  <c r="N96" i="2"/>
  <c r="O96" i="2"/>
  <c r="BK96" i="2" s="1"/>
  <c r="BK117" i="2" s="1"/>
  <c r="P96" i="2"/>
  <c r="Q96" i="2"/>
  <c r="BM96" i="2" s="1"/>
  <c r="BM117" i="2" s="1"/>
  <c r="T96" i="2"/>
  <c r="BP96" i="2" s="1"/>
  <c r="BP117" i="2" s="1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L97" i="2"/>
  <c r="M97" i="2"/>
  <c r="N97" i="2"/>
  <c r="O97" i="2"/>
  <c r="P97" i="2"/>
  <c r="Q97" i="2"/>
  <c r="BM97" i="2" s="1"/>
  <c r="BM118" i="2" s="1"/>
  <c r="T97" i="2"/>
  <c r="BP97" i="2" s="1"/>
  <c r="BP118" i="2" s="1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M98" i="2"/>
  <c r="N98" i="2"/>
  <c r="O98" i="2"/>
  <c r="P98" i="2"/>
  <c r="BL98" i="2" s="1"/>
  <c r="BL119" i="2" s="1"/>
  <c r="Q98" i="2"/>
  <c r="BM98" i="2" s="1"/>
  <c r="BM119" i="2" s="1"/>
  <c r="T98" i="2"/>
  <c r="BP98" i="2" s="1"/>
  <c r="BP119" i="2" s="1"/>
  <c r="C95" i="2"/>
  <c r="C116" i="2" s="1"/>
  <c r="C96" i="2"/>
  <c r="C117" i="2" s="1"/>
  <c r="C97" i="2"/>
  <c r="C118" i="2" s="1"/>
  <c r="C98" i="2"/>
  <c r="C119" i="2" s="1"/>
  <c r="C94" i="2"/>
  <c r="AZ127" i="2" l="1"/>
  <c r="BP120" i="2"/>
  <c r="AY127" i="2"/>
  <c r="M120" i="3"/>
  <c r="AY15" i="2"/>
  <c r="BM120" i="2"/>
  <c r="BE64" i="2"/>
  <c r="BQ64" i="2"/>
  <c r="BE36" i="2"/>
  <c r="BQ36" i="2"/>
  <c r="BE57" i="2"/>
  <c r="BQ57" i="2"/>
  <c r="AZ15" i="2"/>
  <c r="BE71" i="2"/>
  <c r="BQ71" i="2"/>
  <c r="BE43" i="2"/>
  <c r="BQ43" i="2"/>
  <c r="BE29" i="2"/>
  <c r="BQ29" i="2"/>
  <c r="BE22" i="2"/>
  <c r="BQ22" i="2"/>
  <c r="AY134" i="2"/>
  <c r="BE50" i="2"/>
  <c r="BQ50" i="2"/>
  <c r="AZ134" i="2"/>
  <c r="BD22" i="2"/>
  <c r="BP22" i="2"/>
  <c r="BP99" i="2"/>
  <c r="BD50" i="2"/>
  <c r="BP50" i="2"/>
  <c r="BD57" i="2"/>
  <c r="BP57" i="2"/>
  <c r="BD29" i="2"/>
  <c r="BP29" i="2"/>
  <c r="BD64" i="2"/>
  <c r="BP64" i="2"/>
  <c r="BD36" i="2"/>
  <c r="BP36" i="2"/>
  <c r="BD71" i="2"/>
  <c r="BP71" i="2"/>
  <c r="BD43" i="2"/>
  <c r="BP43" i="2"/>
  <c r="N120" i="3"/>
  <c r="O120" i="3"/>
  <c r="BM99" i="2"/>
  <c r="AY141" i="2"/>
  <c r="AZ141" i="2"/>
  <c r="BB57" i="2"/>
  <c r="BN57" i="2"/>
  <c r="BB29" i="2"/>
  <c r="BN29" i="2"/>
  <c r="BC29" i="2"/>
  <c r="BO29" i="2"/>
  <c r="BC64" i="2"/>
  <c r="BO64" i="2"/>
  <c r="BC36" i="2"/>
  <c r="BO36" i="2"/>
  <c r="BC57" i="2"/>
  <c r="BO57" i="2"/>
  <c r="BB64" i="2"/>
  <c r="BN64" i="2"/>
  <c r="BB36" i="2"/>
  <c r="BN36" i="2"/>
  <c r="BC71" i="2"/>
  <c r="BO71" i="2"/>
  <c r="BC43" i="2"/>
  <c r="BO43" i="2"/>
  <c r="BC22" i="2"/>
  <c r="BO22" i="2"/>
  <c r="BB71" i="2"/>
  <c r="BN71" i="2"/>
  <c r="BB43" i="2"/>
  <c r="BN43" i="2"/>
  <c r="BB22" i="2"/>
  <c r="BN22" i="2"/>
  <c r="BC50" i="2"/>
  <c r="BO50" i="2"/>
  <c r="BB50" i="2"/>
  <c r="BN50" i="2"/>
  <c r="AZ22" i="2"/>
  <c r="BL22" i="2"/>
  <c r="M118" i="2"/>
  <c r="BI97" i="2"/>
  <c r="BI118" i="2" s="1"/>
  <c r="N117" i="2"/>
  <c r="BJ96" i="2"/>
  <c r="BJ117" i="2" s="1"/>
  <c r="M117" i="2"/>
  <c r="BI96" i="2"/>
  <c r="BI117" i="2" s="1"/>
  <c r="AZ50" i="2"/>
  <c r="BL50" i="2"/>
  <c r="N119" i="2"/>
  <c r="BJ98" i="2"/>
  <c r="BJ119" i="2" s="1"/>
  <c r="M119" i="2"/>
  <c r="BI98" i="2"/>
  <c r="BI119" i="2" s="1"/>
  <c r="AZ57" i="2"/>
  <c r="BL57" i="2"/>
  <c r="AZ29" i="2"/>
  <c r="BL29" i="2"/>
  <c r="O118" i="2"/>
  <c r="BK97" i="2"/>
  <c r="BK118" i="2" s="1"/>
  <c r="M116" i="2"/>
  <c r="BI95" i="2"/>
  <c r="BI116" i="2" s="1"/>
  <c r="P115" i="2"/>
  <c r="BL94" i="2"/>
  <c r="BL115" i="2" s="1"/>
  <c r="P116" i="2"/>
  <c r="BL95" i="2"/>
  <c r="BL116" i="2" s="1"/>
  <c r="AZ64" i="2"/>
  <c r="BL64" i="2"/>
  <c r="AZ36" i="2"/>
  <c r="BL36" i="2"/>
  <c r="O119" i="2"/>
  <c r="BK98" i="2"/>
  <c r="BK119" i="2" s="1"/>
  <c r="P117" i="2"/>
  <c r="BL96" i="2"/>
  <c r="BL117" i="2" s="1"/>
  <c r="N115" i="2"/>
  <c r="BJ94" i="2"/>
  <c r="BJ115" i="2" s="1"/>
  <c r="N118" i="2"/>
  <c r="BJ97" i="2"/>
  <c r="BJ118" i="2" s="1"/>
  <c r="P118" i="2"/>
  <c r="BL97" i="2"/>
  <c r="BL118" i="2" s="1"/>
  <c r="N116" i="2"/>
  <c r="BJ95" i="2"/>
  <c r="BJ116" i="2" s="1"/>
  <c r="M115" i="2"/>
  <c r="BI94" i="2"/>
  <c r="BI115" i="2" s="1"/>
  <c r="AZ71" i="2"/>
  <c r="BL71" i="2"/>
  <c r="AZ43" i="2"/>
  <c r="BL43" i="2"/>
  <c r="L120" i="3"/>
  <c r="L119" i="2"/>
  <c r="BH98" i="2"/>
  <c r="BH119" i="2" s="1"/>
  <c r="L116" i="2"/>
  <c r="BH95" i="2"/>
  <c r="BH116" i="2" s="1"/>
  <c r="L115" i="2"/>
  <c r="BH94" i="2"/>
  <c r="BH115" i="2" s="1"/>
  <c r="L118" i="2"/>
  <c r="BH97" i="2"/>
  <c r="BH118" i="2" s="1"/>
  <c r="K119" i="2"/>
  <c r="BG98" i="2"/>
  <c r="BG119" i="2" s="1"/>
  <c r="K115" i="2"/>
  <c r="BG94" i="2"/>
  <c r="BG115" i="2" s="1"/>
  <c r="K120" i="3"/>
  <c r="K116" i="2"/>
  <c r="BG95" i="2"/>
  <c r="BG116" i="2" s="1"/>
  <c r="K117" i="2"/>
  <c r="BG96" i="2"/>
  <c r="BG117" i="2" s="1"/>
  <c r="K118" i="2"/>
  <c r="BG97" i="2"/>
  <c r="BG118" i="2" s="1"/>
  <c r="J116" i="2"/>
  <c r="BF95" i="2"/>
  <c r="BF116" i="2" s="1"/>
  <c r="J117" i="2"/>
  <c r="BF96" i="2"/>
  <c r="BF117" i="2" s="1"/>
  <c r="J119" i="2"/>
  <c r="BF98" i="2"/>
  <c r="BF119" i="2" s="1"/>
  <c r="J118" i="2"/>
  <c r="BF97" i="2"/>
  <c r="BF118" i="2" s="1"/>
  <c r="J120" i="3"/>
  <c r="BD98" i="2"/>
  <c r="BD119" i="2" s="1"/>
  <c r="BD96" i="2"/>
  <c r="BD117" i="2" s="1"/>
  <c r="BB94" i="2"/>
  <c r="BB115" i="2" s="1"/>
  <c r="I120" i="3"/>
  <c r="Q119" i="2"/>
  <c r="BA98" i="2"/>
  <c r="BA119" i="2" s="1"/>
  <c r="S118" i="2"/>
  <c r="BC97" i="2"/>
  <c r="BC118" i="2" s="1"/>
  <c r="Q117" i="2"/>
  <c r="BA96" i="2"/>
  <c r="BA117" i="2" s="1"/>
  <c r="Q115" i="2"/>
  <c r="BA94" i="2"/>
  <c r="BA115" i="2" s="1"/>
  <c r="R120" i="3"/>
  <c r="R119" i="2"/>
  <c r="BB98" i="2"/>
  <c r="BB119" i="2" s="1"/>
  <c r="T118" i="2"/>
  <c r="BD97" i="2"/>
  <c r="BD118" i="2" s="1"/>
  <c r="R117" i="2"/>
  <c r="BB96" i="2"/>
  <c r="BB117" i="2" s="1"/>
  <c r="T116" i="2"/>
  <c r="BD95" i="2"/>
  <c r="BD116" i="2" s="1"/>
  <c r="U117" i="2"/>
  <c r="BE96" i="2"/>
  <c r="BE117" i="2" s="1"/>
  <c r="R118" i="2"/>
  <c r="BB97" i="2"/>
  <c r="BB118" i="2" s="1"/>
  <c r="T115" i="2"/>
  <c r="BD94" i="2"/>
  <c r="BD115" i="2" s="1"/>
  <c r="T119" i="2"/>
  <c r="T120" i="3"/>
  <c r="U119" i="2"/>
  <c r="BE98" i="2"/>
  <c r="BE119" i="2" s="1"/>
  <c r="S116" i="2"/>
  <c r="BC95" i="2"/>
  <c r="BC116" i="2" s="1"/>
  <c r="U115" i="2"/>
  <c r="BE94" i="2"/>
  <c r="BE115" i="2" s="1"/>
  <c r="S119" i="2"/>
  <c r="BC98" i="2"/>
  <c r="BC119" i="2" s="1"/>
  <c r="U118" i="2"/>
  <c r="BE97" i="2"/>
  <c r="BE118" i="2" s="1"/>
  <c r="Q118" i="2"/>
  <c r="BA97" i="2"/>
  <c r="BA118" i="2" s="1"/>
  <c r="S117" i="2"/>
  <c r="BC96" i="2"/>
  <c r="BC117" i="2" s="1"/>
  <c r="U116" i="2"/>
  <c r="BE95" i="2"/>
  <c r="BE116" i="2" s="1"/>
  <c r="Q116" i="2"/>
  <c r="BA95" i="2"/>
  <c r="BA116" i="2" s="1"/>
  <c r="S115" i="2"/>
  <c r="BC94" i="2"/>
  <c r="BC115" i="2" s="1"/>
  <c r="R116" i="2"/>
  <c r="S120" i="3"/>
  <c r="Q120" i="3"/>
  <c r="U120" i="3"/>
  <c r="P120" i="3"/>
  <c r="T99" i="2"/>
  <c r="BB78" i="2"/>
  <c r="BC85" i="2"/>
  <c r="AY113" i="2"/>
  <c r="AZ113" i="2"/>
  <c r="P99" i="2"/>
  <c r="BC106" i="2"/>
  <c r="BA106" i="2"/>
  <c r="BB106" i="2"/>
  <c r="AZ106" i="2"/>
  <c r="AY106" i="2"/>
  <c r="H120" i="3"/>
  <c r="N99" i="2"/>
  <c r="BE92" i="2"/>
  <c r="BC78" i="2"/>
  <c r="H115" i="2"/>
  <c r="BD78" i="2"/>
  <c r="BD85" i="2"/>
  <c r="BC92" i="2"/>
  <c r="BD92" i="2"/>
  <c r="I118" i="2"/>
  <c r="H99" i="2"/>
  <c r="L99" i="2"/>
  <c r="BE85" i="2"/>
  <c r="BE78" i="2"/>
  <c r="F117" i="2"/>
  <c r="BB92" i="2"/>
  <c r="BB85" i="2"/>
  <c r="F99" i="2"/>
  <c r="BA92" i="2"/>
  <c r="BA85" i="2"/>
  <c r="BA78" i="2"/>
  <c r="E120" i="3"/>
  <c r="AZ92" i="2"/>
  <c r="AZ85" i="2"/>
  <c r="AZ78" i="2"/>
  <c r="AZ94" i="2"/>
  <c r="AZ115" i="2" s="1"/>
  <c r="AY98" i="2"/>
  <c r="AY119" i="2" s="1"/>
  <c r="AY92" i="2"/>
  <c r="C99" i="2"/>
  <c r="AY96" i="2"/>
  <c r="AY117" i="2" s="1"/>
  <c r="AY95" i="2"/>
  <c r="AY116" i="2" s="1"/>
  <c r="C115" i="2"/>
  <c r="AY94" i="2"/>
  <c r="AY115" i="2" s="1"/>
  <c r="AY78" i="2"/>
  <c r="G120" i="3"/>
  <c r="D120" i="3"/>
  <c r="C120" i="3"/>
  <c r="F120" i="3"/>
  <c r="AY85" i="2"/>
  <c r="F116" i="2"/>
  <c r="O115" i="2"/>
  <c r="U99" i="2"/>
  <c r="M99" i="2"/>
  <c r="E99" i="2"/>
  <c r="O99" i="2"/>
  <c r="S99" i="2"/>
  <c r="K99" i="2"/>
  <c r="T117" i="2"/>
  <c r="L117" i="2"/>
  <c r="O116" i="2"/>
  <c r="G116" i="2"/>
  <c r="R99" i="2"/>
  <c r="J99" i="2"/>
  <c r="Q99" i="2"/>
  <c r="P119" i="2"/>
  <c r="H119" i="2"/>
  <c r="I117" i="2"/>
  <c r="AY97" i="2"/>
  <c r="AY118" i="2" s="1"/>
  <c r="G99" i="2"/>
  <c r="R115" i="2"/>
  <c r="J115" i="2"/>
  <c r="I99" i="2"/>
  <c r="AZ95" i="2"/>
  <c r="AZ116" i="2" s="1"/>
  <c r="O117" i="2"/>
  <c r="D99" i="2"/>
  <c r="D116" i="2"/>
  <c r="AZ98" i="2"/>
  <c r="AZ119" i="2" s="1"/>
  <c r="AZ97" i="2"/>
  <c r="AZ118" i="2" s="1"/>
  <c r="AZ96" i="2"/>
  <c r="AZ117" i="2" s="1"/>
  <c r="E120" i="2"/>
  <c r="A16" i="2"/>
  <c r="BA120" i="2" l="1"/>
  <c r="BH120" i="2"/>
  <c r="BK120" i="2"/>
  <c r="BE120" i="2"/>
  <c r="BD120" i="2"/>
  <c r="BB120" i="2"/>
  <c r="BF120" i="2"/>
  <c r="BL120" i="2"/>
  <c r="AZ120" i="2"/>
  <c r="AY120" i="2"/>
  <c r="BC120" i="2"/>
  <c r="BG120" i="2"/>
  <c r="BJ120" i="2"/>
  <c r="BI120" i="2"/>
  <c r="C120" i="2"/>
  <c r="BK99" i="2"/>
  <c r="M120" i="2"/>
  <c r="BL99" i="2"/>
  <c r="BI99" i="2"/>
  <c r="BJ99" i="2"/>
  <c r="N120" i="2"/>
  <c r="L120" i="2"/>
  <c r="K120" i="2"/>
  <c r="BH99" i="2"/>
  <c r="BG99" i="2"/>
  <c r="BF99" i="2"/>
  <c r="J120" i="2"/>
  <c r="S120" i="2"/>
  <c r="U120" i="2"/>
  <c r="R120" i="2"/>
  <c r="Q120" i="2"/>
  <c r="T120" i="2"/>
  <c r="BC99" i="2"/>
  <c r="BE99" i="2"/>
  <c r="BD99" i="2"/>
  <c r="BB99" i="2"/>
  <c r="D120" i="2"/>
  <c r="AZ99" i="2"/>
  <c r="AY99" i="2"/>
  <c r="F120" i="2"/>
  <c r="O120" i="2"/>
  <c r="P120" i="2"/>
  <c r="H120" i="2"/>
  <c r="I120" i="2"/>
  <c r="BA99" i="2"/>
  <c r="G120" i="2"/>
  <c r="A23" i="2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l="1"/>
  <c r="A121" i="2" s="1"/>
  <c r="A128" i="2" s="1"/>
  <c r="A13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Mathews, Gary</author>
  </authors>
  <commentList>
    <comment ref="B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Mathews, Gary</author>
  </authors>
  <commentList>
    <comment ref="B1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
</t>
        </r>
      </text>
    </comment>
    <comment ref="B7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sharedStrings.xml><?xml version="1.0" encoding="utf-8"?>
<sst xmlns="http://schemas.openxmlformats.org/spreadsheetml/2006/main" count="492" uniqueCount="65">
  <si>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</si>
  <si>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</si>
  <si>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</si>
  <si>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</si>
  <si>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</si>
  <si>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</si>
  <si>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</si>
  <si>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</si>
  <si>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</si>
  <si>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</si>
  <si>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</si>
  <si>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</si>
  <si>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</si>
  <si>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</si>
  <si>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</si>
  <si>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</si>
  <si>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</si>
  <si>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</si>
  <si>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</si>
  <si>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</si>
  <si>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</si>
  <si>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</si>
  <si>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</si>
  <si>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</si>
  <si>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</si>
  <si>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</si>
  <si>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</si>
  <si>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</si>
  <si>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</si>
  <si>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</si>
  <si>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</si>
  <si>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</si>
  <si>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</si>
  <si>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</si>
  <si>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</si>
  <si>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</si>
  <si>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</si>
  <si>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</si>
  <si>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</si>
  <si>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</si>
  <si>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</si>
  <si>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</si>
  <si>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</si>
  <si>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</si>
  <si>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</si>
  <si>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</si>
  <si>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</si>
  <si>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</si>
  <si>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</si>
  <si>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</si>
  <si>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Unitil</t>
  </si>
  <si>
    <t>2021 / 2020 Variance</t>
  </si>
  <si>
    <t>Customers Restored</t>
  </si>
  <si>
    <t>1.4.2022</t>
  </si>
  <si>
    <t>2022 / 2021 Variance</t>
  </si>
  <si>
    <t>Unitil - FGE EL</t>
  </si>
  <si>
    <t>Unitil - FGE GA</t>
  </si>
  <si>
    <t>Customers Mailed Notices</t>
  </si>
  <si>
    <t>June</t>
  </si>
  <si>
    <t>August</t>
  </si>
  <si>
    <t>September</t>
  </si>
  <si>
    <t>October</t>
  </si>
  <si>
    <t>November</t>
  </si>
  <si>
    <t>1.4.2023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</si>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</sst>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</fills>
  <borders count="10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370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4" xfId="0" applyFont="1" applyBorder="1"/>
    <xf numFmtId="0" fontId="2" fillId="0" borderId="38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34" xfId="0" applyFont="1" applyFill="1" applyBorder="1"/>
    <xf numFmtId="0" fontId="2" fillId="0" borderId="44" xfId="0" applyFont="1" applyFill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38" fontId="0" fillId="0" borderId="40" xfId="0" applyNumberFormat="1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3" fontId="0" fillId="0" borderId="40" xfId="0" applyNumberFormat="1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8" xfId="0" applyNumberFormat="1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8" fontId="4" fillId="0" borderId="69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66" xfId="0" applyNumberFormat="1" applyFont="1" applyBorder="1" applyAlignment="1">
      <alignment horizontal="center"/>
    </xf>
    <xf numFmtId="38" fontId="4" fillId="0" borderId="0" xfId="0" applyNumberFormat="1" applyFont="1" applyAlignment="1">
      <alignment horizontal="left"/>
    </xf>
    <xf numFmtId="0" fontId="3" fillId="0" borderId="7" xfId="0" applyFont="1" applyBorder="1" applyAlignment="1" applyProtection="1">
      <alignment horizontal="center" vertical="center"/>
      <protection locked="0"/>
    </xf>
    <xf numFmtId="38" fontId="4" fillId="0" borderId="42" xfId="0" applyNumberFormat="1" applyFont="1" applyBorder="1" applyAlignment="1">
      <alignment horizontal="center"/>
    </xf>
    <xf numFmtId="3" fontId="4" fillId="0" borderId="37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18" xfId="1" applyNumberFormat="1" applyFont="1" applyFill="1" applyBorder="1" applyAlignment="1">
      <alignment horizontal="center"/>
    </xf>
    <xf numFmtId="38" fontId="4" fillId="0" borderId="18" xfId="1" applyNumberFormat="1" applyFont="1" applyFill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38" fontId="0" fillId="0" borderId="48" xfId="0" applyNumberFormat="1" applyFont="1" applyBorder="1" applyAlignment="1">
      <alignment horizontal="center"/>
    </xf>
    <xf numFmtId="43" fontId="4" fillId="0" borderId="52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38" fontId="0" fillId="0" borderId="52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0" fontId="4" fillId="0" borderId="71" xfId="0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0" fontId="0" fillId="0" borderId="71" xfId="0" applyFont="1" applyBorder="1" applyAlignment="1">
      <alignment horizontal="center"/>
    </xf>
    <xf numFmtId="38" fontId="0" fillId="0" borderId="68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3" fontId="0" fillId="0" borderId="68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38" fontId="4" fillId="0" borderId="61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0" fontId="0" fillId="0" borderId="65" xfId="0" applyFont="1" applyBorder="1" applyAlignment="1">
      <alignment horizontal="center"/>
    </xf>
    <xf numFmtId="38" fontId="0" fillId="0" borderId="73" xfId="0" applyNumberFormat="1" applyFont="1" applyBorder="1" applyAlignment="1">
      <alignment horizontal="center"/>
    </xf>
    <xf numFmtId="0" fontId="0" fillId="0" borderId="73" xfId="0" applyFont="1" applyBorder="1" applyAlignment="1">
      <alignment horizontal="center"/>
    </xf>
    <xf numFmtId="3" fontId="0" fillId="0" borderId="73" xfId="0" applyNumberFormat="1" applyFont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38" fontId="4" fillId="0" borderId="76" xfId="0" applyNumberFormat="1" applyFon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6" fontId="4" fillId="0" borderId="79" xfId="0" applyNumberFormat="1" applyFont="1" applyBorder="1" applyAlignment="1">
      <alignment horizontal="center"/>
    </xf>
    <xf numFmtId="6" fontId="4" fillId="0" borderId="78" xfId="0" applyNumberFormat="1" applyFont="1" applyBorder="1" applyAlignment="1">
      <alignment horizontal="center"/>
    </xf>
    <xf numFmtId="165" fontId="4" fillId="0" borderId="78" xfId="0" applyNumberFormat="1" applyFon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38" fontId="4" fillId="0" borderId="77" xfId="0" applyNumberFormat="1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80" xfId="0" applyNumberFormat="1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8" fontId="0" fillId="0" borderId="74" xfId="0" applyNumberFormat="1" applyFont="1" applyBorder="1" applyAlignment="1">
      <alignment horizontal="center"/>
    </xf>
    <xf numFmtId="0" fontId="0" fillId="0" borderId="75" xfId="0" applyFont="1" applyBorder="1" applyAlignment="1">
      <alignment horizontal="center"/>
    </xf>
    <xf numFmtId="38" fontId="4" fillId="0" borderId="76" xfId="0" applyNumberFormat="1" applyFont="1" applyBorder="1" applyAlignment="1">
      <alignment horizontal="center" wrapText="1"/>
    </xf>
    <xf numFmtId="38" fontId="4" fillId="0" borderId="81" xfId="0" applyNumberFormat="1" applyFont="1" applyBorder="1" applyAlignment="1">
      <alignment horizontal="center"/>
    </xf>
    <xf numFmtId="6" fontId="4" fillId="0" borderId="76" xfId="0" applyNumberFormat="1" applyFont="1" applyBorder="1" applyAlignment="1">
      <alignment horizontal="center"/>
    </xf>
    <xf numFmtId="6" fontId="4" fillId="0" borderId="81" xfId="0" applyNumberFormat="1" applyFont="1" applyBorder="1" applyAlignment="1">
      <alignment horizontal="center"/>
    </xf>
    <xf numFmtId="3" fontId="4" fillId="0" borderId="52" xfId="0" applyNumberFormat="1" applyFont="1" applyBorder="1" applyAlignment="1">
      <alignment horizontal="center"/>
    </xf>
    <xf numFmtId="0" fontId="0" fillId="0" borderId="78" xfId="0" applyFont="1" applyBorder="1" applyAlignment="1">
      <alignment horizontal="center"/>
    </xf>
    <xf numFmtId="6" fontId="0" fillId="0" borderId="82" xfId="0" applyNumberFormat="1" applyFont="1" applyBorder="1" applyAlignment="1">
      <alignment horizontal="center"/>
    </xf>
    <xf numFmtId="165" fontId="0" fillId="0" borderId="78" xfId="0" applyNumberFormat="1" applyFont="1" applyBorder="1" applyAlignment="1">
      <alignment horizontal="center"/>
    </xf>
    <xf numFmtId="0" fontId="0" fillId="0" borderId="79" xfId="0" applyFont="1" applyBorder="1" applyAlignment="1">
      <alignment horizontal="center"/>
    </xf>
    <xf numFmtId="38" fontId="0" fillId="0" borderId="76" xfId="0" applyNumberFormat="1" applyFont="1" applyBorder="1" applyAlignment="1">
      <alignment horizontal="center"/>
    </xf>
    <xf numFmtId="6" fontId="4" fillId="0" borderId="83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 wrapText="1"/>
    </xf>
    <xf numFmtId="0" fontId="5" fillId="0" borderId="84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5" xfId="0" applyNumberFormat="1" applyFont="1" applyBorder="1" applyAlignment="1">
      <alignment horizontal="center"/>
    </xf>
    <xf numFmtId="6" fontId="4" fillId="0" borderId="86" xfId="0" applyNumberFormat="1" applyFont="1" applyBorder="1" applyAlignment="1">
      <alignment horizontal="center"/>
    </xf>
    <xf numFmtId="165" fontId="4" fillId="0" borderId="52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84" xfId="0" applyFont="1" applyBorder="1" applyAlignment="1" applyProtection="1">
      <alignment horizontal="center" vertical="center"/>
      <protection locked="0"/>
    </xf>
    <xf numFmtId="0" fontId="7" fillId="0" borderId="87" xfId="0" applyFont="1" applyBorder="1" applyAlignment="1" applyProtection="1">
      <alignment horizontal="center" vertical="center"/>
      <protection locked="0"/>
    </xf>
    <xf numFmtId="38" fontId="4" fillId="0" borderId="88" xfId="0" applyNumberFormat="1" applyFont="1" applyBorder="1" applyAlignment="1">
      <alignment horizontal="center"/>
    </xf>
    <xf numFmtId="38" fontId="4" fillId="0" borderId="89" xfId="0" applyNumberFormat="1" applyFont="1" applyBorder="1" applyAlignment="1">
      <alignment horizontal="center"/>
    </xf>
    <xf numFmtId="38" fontId="4" fillId="0" borderId="90" xfId="0" applyNumberFormat="1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38" fontId="4" fillId="0" borderId="91" xfId="0" applyNumberFormat="1" applyFont="1" applyBorder="1" applyAlignment="1">
      <alignment horizontal="center"/>
    </xf>
    <xf numFmtId="6" fontId="4" fillId="0" borderId="89" xfId="0" applyNumberFormat="1" applyFont="1" applyBorder="1" applyAlignment="1">
      <alignment horizontal="center"/>
    </xf>
    <xf numFmtId="6" fontId="4" fillId="0" borderId="91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3" fontId="4" fillId="0" borderId="91" xfId="0" applyNumberFormat="1" applyFont="1" applyBorder="1" applyAlignment="1">
      <alignment horizontal="center"/>
    </xf>
    <xf numFmtId="0" fontId="4" fillId="0" borderId="91" xfId="0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6" fontId="4" fillId="0" borderId="94" xfId="0" applyNumberFormat="1" applyFont="1" applyBorder="1" applyAlignment="1">
      <alignment horizontal="center"/>
    </xf>
    <xf numFmtId="165" fontId="4" fillId="0" borderId="92" xfId="0" applyNumberFormat="1" applyFont="1" applyBorder="1" applyAlignment="1">
      <alignment horizontal="center"/>
    </xf>
    <xf numFmtId="165" fontId="4" fillId="0" borderId="66" xfId="0" applyNumberFormat="1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3" fontId="0" fillId="0" borderId="96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3" fontId="4" fillId="0" borderId="92" xfId="0" applyNumberFormat="1" applyFont="1" applyBorder="1" applyAlignment="1">
      <alignment horizontal="center"/>
    </xf>
    <xf numFmtId="6" fontId="4" fillId="0" borderId="95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73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0" fontId="7" fillId="0" borderId="22" xfId="0" applyFont="1" applyBorder="1" applyAlignment="1" applyProtection="1">
      <alignment horizontal="center" vertical="center"/>
      <protection locked="0"/>
    </xf>
    <xf numFmtId="6" fontId="4" fillId="0" borderId="75" xfId="0" applyNumberFormat="1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0" fontId="0" fillId="0" borderId="82" xfId="0" applyFont="1" applyBorder="1" applyAlignment="1">
      <alignment horizontal="center"/>
    </xf>
    <xf numFmtId="38" fontId="0" fillId="0" borderId="93" xfId="0" applyNumberFormat="1" applyFont="1" applyBorder="1" applyAlignment="1">
      <alignment horizontal="center"/>
    </xf>
    <xf numFmtId="38" fontId="0" fillId="0" borderId="94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0" fillId="0" borderId="95" xfId="0" applyFont="1" applyBorder="1" applyAlignment="1">
      <alignment horizontal="center"/>
    </xf>
    <xf numFmtId="38" fontId="4" fillId="0" borderId="95" xfId="0" applyNumberFormat="1" applyFont="1" applyBorder="1" applyAlignment="1">
      <alignment horizontal="center" wrapText="1"/>
    </xf>
    <xf numFmtId="38" fontId="4" fillId="0" borderId="73" xfId="0" applyNumberFormat="1" applyFont="1" applyBorder="1" applyAlignment="1">
      <alignment horizontal="center" wrapText="1"/>
    </xf>
    <xf numFmtId="165" fontId="0" fillId="0" borderId="95" xfId="0" applyNumberFormat="1" applyFont="1" applyBorder="1" applyAlignment="1">
      <alignment horizontal="center"/>
    </xf>
    <xf numFmtId="165" fontId="0" fillId="0" borderId="73" xfId="0" applyNumberFormat="1" applyFont="1" applyBorder="1" applyAlignment="1">
      <alignment horizontal="center"/>
    </xf>
    <xf numFmtId="38" fontId="0" fillId="0" borderId="95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0" fontId="0" fillId="0" borderId="93" xfId="0" applyFont="1" applyBorder="1" applyAlignment="1">
      <alignment horizontal="center"/>
    </xf>
    <xf numFmtId="0" fontId="0" fillId="0" borderId="94" xfId="0" applyFont="1" applyBorder="1" applyAlignment="1">
      <alignment horizontal="center"/>
    </xf>
    <xf numFmtId="6" fontId="4" fillId="0" borderId="98" xfId="0" applyNumberFormat="1" applyFont="1" applyBorder="1" applyAlignment="1">
      <alignment horizontal="center"/>
    </xf>
    <xf numFmtId="6" fontId="4" fillId="0" borderId="97" xfId="0" applyNumberFormat="1" applyFont="1" applyBorder="1" applyAlignment="1">
      <alignment horizontal="center"/>
    </xf>
    <xf numFmtId="0" fontId="4" fillId="0" borderId="93" xfId="0" applyFont="1" applyBorder="1" applyAlignment="1">
      <alignment horizontal="center"/>
    </xf>
    <xf numFmtId="0" fontId="4" fillId="0" borderId="94" xfId="0" applyFont="1" applyBorder="1" applyAlignment="1">
      <alignment horizontal="center"/>
    </xf>
    <xf numFmtId="6" fontId="0" fillId="0" borderId="93" xfId="0" applyNumberFormat="1" applyFont="1" applyBorder="1" applyAlignment="1">
      <alignment horizontal="center"/>
    </xf>
    <xf numFmtId="6" fontId="0" fillId="0" borderId="94" xfId="0" applyNumberFormat="1" applyFont="1" applyBorder="1" applyAlignment="1">
      <alignment horizontal="center"/>
    </xf>
    <xf numFmtId="6" fontId="0" fillId="0" borderId="95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6" fontId="0" fillId="0" borderId="43" xfId="0" applyNumberFormat="1" applyFont="1" applyBorder="1" applyAlignment="1">
      <alignment horizontal="center"/>
    </xf>
    <xf numFmtId="165" fontId="0" fillId="0" borderId="43" xfId="0" applyNumberFormat="1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8" fontId="4" fillId="0" borderId="77" xfId="0" applyNumberFormat="1" applyFont="1" applyFill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38" fontId="0" fillId="0" borderId="86" xfId="0" applyNumberFormat="1" applyFont="1" applyBorder="1" applyAlignment="1">
      <alignment horizontal="center"/>
    </xf>
    <xf numFmtId="0" fontId="0" fillId="0" borderId="86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 wrapText="1"/>
    </xf>
    <xf numFmtId="6" fontId="4" fillId="0" borderId="4" xfId="0" applyNumberFormat="1" applyFont="1" applyBorder="1" applyAlignment="1">
      <alignment horizontal="center"/>
    </xf>
    <xf numFmtId="0" fontId="4" fillId="0" borderId="86" xfId="0" applyFont="1" applyBorder="1" applyAlignment="1">
      <alignment horizontal="center"/>
    </xf>
    <xf numFmtId="6" fontId="0" fillId="0" borderId="86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3" fontId="4" fillId="0" borderId="56" xfId="0" applyNumberFormat="1" applyFont="1" applyFill="1" applyBorder="1" applyAlignment="1">
      <alignment horizontal="center"/>
    </xf>
    <xf numFmtId="0" fontId="4" fillId="0" borderId="56" xfId="0" applyFont="1" applyFill="1" applyBorder="1" applyAlignment="1">
      <alignment horizontal="center"/>
    </xf>
    <xf numFmtId="6" fontId="4" fillId="0" borderId="52" xfId="0" applyNumberFormat="1" applyFont="1" applyFill="1" applyBorder="1" applyAlignment="1">
      <alignment horizontal="center"/>
    </xf>
    <xf numFmtId="38" fontId="0" fillId="0" borderId="80" xfId="0" applyNumberFormat="1" applyFont="1" applyBorder="1" applyAlignment="1">
      <alignment horizontal="center"/>
    </xf>
    <xf numFmtId="38" fontId="0" fillId="0" borderId="96" xfId="0" applyNumberFormat="1" applyFont="1" applyBorder="1" applyAlignment="1">
      <alignment horizontal="center"/>
    </xf>
    <xf numFmtId="0" fontId="4" fillId="0" borderId="49" xfId="0" applyFont="1" applyBorder="1" applyAlignment="1">
      <alignment horizontal="left" indent="2"/>
    </xf>
    <xf numFmtId="3" fontId="0" fillId="0" borderId="49" xfId="0" applyNumberFormat="1" applyFont="1" applyBorder="1" applyAlignment="1">
      <alignment horizontal="center"/>
    </xf>
    <xf numFmtId="38" fontId="4" fillId="0" borderId="41" xfId="0" applyNumberFormat="1" applyFont="1" applyBorder="1" applyAlignment="1">
      <alignment horizontal="center"/>
    </xf>
    <xf numFmtId="0" fontId="7" fillId="0" borderId="99" xfId="0" applyFont="1" applyBorder="1" applyAlignment="1" applyProtection="1">
      <alignment horizontal="center" vertical="center"/>
      <protection locked="0"/>
    </xf>
    <xf numFmtId="6" fontId="4" fillId="0" borderId="58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43" fontId="4" fillId="0" borderId="66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indent="2"/>
    </xf>
    <xf numFmtId="3" fontId="4" fillId="0" borderId="0" xfId="0" applyNumberFormat="1" applyFont="1" applyBorder="1" applyAlignment="1">
      <alignment horizontal="center"/>
    </xf>
    <xf numFmtId="3" fontId="0" fillId="0" borderId="48" xfId="0" applyNumberFormat="1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3" fontId="0" fillId="0" borderId="21" xfId="0" applyNumberFormat="1" applyFont="1" applyBorder="1" applyAlignment="1">
      <alignment horizontal="center"/>
    </xf>
    <xf numFmtId="3" fontId="0" fillId="0" borderId="95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6" fontId="0" fillId="0" borderId="49" xfId="0" applyNumberFormat="1" applyFont="1" applyBorder="1" applyAlignment="1">
      <alignment horizontal="center"/>
    </xf>
    <xf numFmtId="165" fontId="0" fillId="0" borderId="49" xfId="0" applyNumberFormat="1" applyFont="1" applyBorder="1" applyAlignment="1">
      <alignment horizontal="center"/>
    </xf>
    <xf numFmtId="0" fontId="4" fillId="0" borderId="85" xfId="0" applyFont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32" xfId="0" applyNumberFormat="1" applyFont="1" applyFill="1" applyBorder="1" applyAlignment="1">
      <alignment horizontal="center"/>
    </xf>
    <xf numFmtId="38" fontId="0" fillId="0" borderId="100" xfId="0" applyNumberFormat="1" applyFont="1" applyBorder="1" applyAlignment="1">
      <alignment horizontal="center"/>
    </xf>
    <xf numFmtId="0" fontId="7" fillId="0" borderId="101" xfId="0" applyFont="1" applyBorder="1" applyAlignment="1" applyProtection="1">
      <alignment horizontal="center" vertical="center"/>
      <protection locked="0"/>
    </xf>
    <xf numFmtId="0" fontId="7" fillId="0" borderId="102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/>
    </xf>
    <xf numFmtId="0" fontId="1" fillId="0" borderId="84" xfId="0" applyFont="1" applyBorder="1" applyAlignment="1">
      <alignment horizontal="center"/>
    </xf>
    <xf numFmtId="0" fontId="1" fillId="0" borderId="87" xfId="0" applyFont="1" applyBorder="1" applyAlignment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84" xfId="0" applyFont="1" applyBorder="1" applyAlignment="1" applyProtection="1">
      <alignment horizontal="center"/>
    </xf>
    <xf numFmtId="0" fontId="5" fillId="0" borderId="87" xfId="0" applyFont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0" xfId="0" applyFont="1" applyBorder="1" applyAlignment="1" applyProtection="1">
      <alignment horizontal="left"/>
      <protection locked="0"/>
    </xf>
    <xf numFmtId="0" fontId="0" fillId="0" borderId="50" xfId="0" applyBorder="1" applyAlignment="1">
      <alignment horizontal="left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5" fillId="0" borderId="93" xfId="0" applyFont="1" applyBorder="1" applyAlignment="1" applyProtection="1">
      <alignment horizontal="center"/>
    </xf>
    <xf numFmtId="0" fontId="5" fillId="0" borderId="86" xfId="0" applyFont="1" applyBorder="1" applyAlignment="1" applyProtection="1">
      <alignment horizontal="center"/>
    </xf>
    <xf numFmtId="38" fontId="0" fillId="0" borderId="5" xfId="0" applyNumberFormat="1" applyFont="1" applyBorder="1" applyAlignment="1">
      <alignment horizontal="center"/>
    </xf>
    <xf numFmtId="38" fontId="0" fillId="0" borderId="84" xfId="0" applyNumberFormat="1" applyFont="1" applyBorder="1" applyAlignment="1">
      <alignment horizontal="center"/>
    </xf>
    <xf numFmtId="38" fontId="0" fillId="0" borderId="87" xfId="0" applyNumberFormat="1" applyFont="1" applyBorder="1" applyAlignment="1">
      <alignment horizontal="center"/>
    </xf>
    <xf numFmtId="38" fontId="0" fillId="0" borderId="4" xfId="0" applyNumberFormat="1" applyFont="1" applyBorder="1" applyAlignment="1">
      <alignment horizontal="center"/>
    </xf>
    <xf numFmtId="38" fontId="0" fillId="0" borderId="98" xfId="0" applyNumberFormat="1" applyFont="1" applyBorder="1" applyAlignment="1">
      <alignment horizontal="center"/>
    </xf>
    <xf numFmtId="38" fontId="0" fillId="0" borderId="97" xfId="0" applyNumberFormat="1" applyFont="1" applyBorder="1" applyAlignment="1">
      <alignment horizontal="center"/>
    </xf>
  </cellXfs>
  <cellStyles count="4">
    <cellStyle name="Bad" xfId="1" builtinId="27"/>
    <cellStyle name="Currency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167"/>
  <sheetViews>
    <sheetView tabSelected="1" zoomScaleNormal="100" workbookViewId="0">
      <pane xSplit="2" ySplit="8" topLeftCell="AM9" activePane="bottomRight" state="frozen"/>
      <selection pane="topRight" activeCell="C1" sqref="C1"/>
      <selection pane="bottomLeft" activeCell="A9" sqref="A9"/>
      <selection pane="bottomRight" activeCell="AV15" sqref="AV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1.5703125" style="2" hidden="1" customWidth="1"/>
    <col min="4" max="15" width="13.85546875" style="2" hidden="1" customWidth="1"/>
    <col min="16" max="17" width="13.85546875" style="18" hidden="1" customWidth="1"/>
    <col min="18" max="18" width="13.28515625" style="18" hidden="1" customWidth="1"/>
    <col min="19" max="24" width="13.28515625" style="2" hidden="1" customWidth="1"/>
    <col min="25" max="25" width="13.140625" style="2" customWidth="1"/>
    <col min="26" max="41" width="13.28515625" style="2" customWidth="1"/>
    <col min="42" max="42" width="15" style="2" customWidth="1"/>
    <col min="43" max="48" width="13.28515625" style="2" customWidth="1"/>
    <col min="49" max="50" width="13.28515625" style="2" hidden="1" customWidth="1"/>
    <col min="51" max="51" width="11.5703125" style="2" hidden="1" customWidth="1"/>
    <col min="52" max="53" width="12.140625" style="2" hidden="1" customWidth="1"/>
    <col min="54" max="70" width="12.7109375" style="2" hidden="1" customWidth="1"/>
    <col min="71" max="71" width="11" style="2" hidden="1" customWidth="1"/>
    <col min="72" max="72" width="12.7109375" style="2" hidden="1" customWidth="1"/>
    <col min="73" max="73" width="13.140625" style="2" customWidth="1"/>
    <col min="74" max="74" width="12.7109375" style="2" bestFit="1" customWidth="1"/>
    <col min="75" max="76" width="12.140625" style="2" bestFit="1" customWidth="1"/>
    <col min="77" max="77" width="12.7109375" style="2" bestFit="1" customWidth="1"/>
    <col min="78" max="78" width="12.140625" style="2" bestFit="1" customWidth="1"/>
    <col min="79" max="80" width="12.7109375" style="2" bestFit="1" customWidth="1"/>
    <col min="81" max="81" width="12.140625" style="2" bestFit="1" customWidth="1"/>
    <col min="82" max="82" width="12.7109375" style="2" bestFit="1" customWidth="1"/>
    <col min="83" max="84" width="10.85546875" style="2" bestFit="1" customWidth="1"/>
    <col min="85" max="16384" width="9.140625" style="2"/>
  </cols>
  <sheetData>
    <row r="1" spans="1:84" ht="16.5" thickTop="1" thickBot="1" x14ac:dyDescent="0.3">
      <c r="B1" s="356" t="s">
        <v>19</v>
      </c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  <c r="AG1" s="357"/>
      <c r="AH1" s="357"/>
      <c r="AI1" s="357"/>
      <c r="AJ1" s="357"/>
      <c r="AK1" s="357"/>
      <c r="AL1" s="357"/>
      <c r="AM1" s="357"/>
      <c r="AN1" s="357"/>
      <c r="AO1" s="357"/>
      <c r="AP1" s="357"/>
      <c r="AQ1" s="357"/>
      <c r="AR1" s="357"/>
      <c r="AS1" s="357"/>
      <c r="AT1" s="357"/>
      <c r="AU1" s="357"/>
      <c r="AV1" s="357"/>
      <c r="AW1" s="357"/>
      <c r="AX1" s="357"/>
      <c r="AY1" s="357"/>
      <c r="AZ1" s="357"/>
      <c r="BA1" s="38"/>
      <c r="BB1" s="38"/>
      <c r="BC1" s="38"/>
      <c r="BD1" s="38"/>
      <c r="BE1" s="38"/>
      <c r="BF1" s="38"/>
      <c r="BG1" s="38"/>
      <c r="BH1" s="39"/>
    </row>
    <row r="2" spans="1:84" ht="16.5" thickTop="1" thickBot="1" x14ac:dyDescent="0.3">
      <c r="B2" s="5" t="s">
        <v>0</v>
      </c>
      <c r="C2" s="358" t="s">
        <v>50</v>
      </c>
      <c r="D2" s="359"/>
      <c r="E2" s="359"/>
      <c r="F2" s="359"/>
      <c r="G2" s="359"/>
      <c r="H2" s="359"/>
      <c r="I2" s="359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 t="s">
        <v>55</v>
      </c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8"/>
    </row>
    <row r="3" spans="1:84" ht="16.5" thickTop="1" thickBot="1" x14ac:dyDescent="0.3">
      <c r="B3" s="5" t="s">
        <v>1</v>
      </c>
      <c r="C3" s="358"/>
      <c r="D3" s="359"/>
      <c r="E3" s="359"/>
      <c r="F3" s="359"/>
      <c r="G3" s="359"/>
      <c r="H3" s="359"/>
      <c r="I3" s="359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10"/>
    </row>
    <row r="4" spans="1:84" ht="16.5" thickTop="1" thickBot="1" x14ac:dyDescent="0.3">
      <c r="B4" s="5" t="s">
        <v>2</v>
      </c>
      <c r="C4" s="360" t="s">
        <v>53</v>
      </c>
      <c r="D4" s="361"/>
      <c r="E4" s="361"/>
      <c r="F4" s="361"/>
      <c r="G4" s="361"/>
      <c r="H4" s="361"/>
      <c r="I4" s="361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 t="s">
        <v>63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11"/>
    </row>
    <row r="5" spans="1:84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174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11"/>
    </row>
    <row r="6" spans="1:84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20"/>
    </row>
    <row r="7" spans="1:84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53">
        <v>2020</v>
      </c>
      <c r="P7" s="354"/>
      <c r="Q7" s="354"/>
      <c r="R7" s="354"/>
      <c r="S7" s="354"/>
      <c r="T7" s="354"/>
      <c r="U7" s="354"/>
      <c r="V7" s="354"/>
      <c r="W7" s="354"/>
      <c r="X7" s="355"/>
      <c r="Y7" s="353">
        <v>2021</v>
      </c>
      <c r="Z7" s="354"/>
      <c r="AA7" s="354"/>
      <c r="AB7" s="354"/>
      <c r="AC7" s="354"/>
      <c r="AD7" s="354"/>
      <c r="AE7" s="354"/>
      <c r="AF7" s="354"/>
      <c r="AG7" s="354"/>
      <c r="AH7" s="354"/>
      <c r="AI7" s="354"/>
      <c r="AJ7" s="355"/>
      <c r="AK7" s="353">
        <v>2022</v>
      </c>
      <c r="AL7" s="354"/>
      <c r="AM7" s="354"/>
      <c r="AN7" s="354"/>
      <c r="AO7" s="354"/>
      <c r="AP7" s="354"/>
      <c r="AQ7" s="354"/>
      <c r="AR7" s="354"/>
      <c r="AS7" s="354"/>
      <c r="AT7" s="354"/>
      <c r="AU7" s="354"/>
      <c r="AV7" s="355"/>
      <c r="AW7" s="239"/>
      <c r="AX7" s="239"/>
      <c r="AY7" s="25" t="s">
        <v>15</v>
      </c>
      <c r="AZ7" s="23"/>
      <c r="BA7" s="23"/>
      <c r="BB7" s="23"/>
      <c r="BC7" s="23"/>
      <c r="BD7" s="23"/>
      <c r="BE7" s="26"/>
      <c r="BF7" s="26"/>
      <c r="BG7" s="26"/>
      <c r="BH7" s="24"/>
      <c r="BI7" s="353" t="s">
        <v>51</v>
      </c>
      <c r="BJ7" s="354"/>
      <c r="BK7" s="354"/>
      <c r="BL7" s="354"/>
      <c r="BM7" s="354"/>
      <c r="BN7" s="354"/>
      <c r="BO7" s="354"/>
      <c r="BP7" s="354"/>
      <c r="BQ7" s="354"/>
      <c r="BR7" s="354"/>
      <c r="BS7" s="354"/>
      <c r="BT7" s="355"/>
      <c r="BU7" s="350" t="s">
        <v>54</v>
      </c>
      <c r="BV7" s="351"/>
      <c r="BW7" s="351"/>
      <c r="BX7" s="351"/>
      <c r="BY7" s="351"/>
      <c r="BZ7" s="351"/>
      <c r="CA7" s="351"/>
      <c r="CB7" s="351"/>
      <c r="CC7" s="351"/>
      <c r="CD7" s="351"/>
      <c r="CE7" s="351"/>
      <c r="CF7" s="352"/>
    </row>
    <row r="8" spans="1:84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5" t="s">
        <v>10</v>
      </c>
      <c r="Q8" s="175" t="s">
        <v>16</v>
      </c>
      <c r="R8" s="175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46" t="s">
        <v>7</v>
      </c>
      <c r="Z8" s="247" t="s">
        <v>8</v>
      </c>
      <c r="AA8" s="247" t="s">
        <v>9</v>
      </c>
      <c r="AB8" s="247" t="s">
        <v>10</v>
      </c>
      <c r="AC8" s="247" t="s">
        <v>16</v>
      </c>
      <c r="AD8" s="247" t="s">
        <v>11</v>
      </c>
      <c r="AE8" s="247" t="s">
        <v>12</v>
      </c>
      <c r="AF8" s="247" t="s">
        <v>3</v>
      </c>
      <c r="AG8" s="247" t="s">
        <v>13</v>
      </c>
      <c r="AH8" s="247" t="s">
        <v>4</v>
      </c>
      <c r="AI8" s="247" t="s">
        <v>5</v>
      </c>
      <c r="AJ8" s="248" t="s">
        <v>6</v>
      </c>
      <c r="AK8" s="246" t="s">
        <v>7</v>
      </c>
      <c r="AL8" s="247" t="s">
        <v>8</v>
      </c>
      <c r="AM8" s="247" t="s">
        <v>9</v>
      </c>
      <c r="AN8" s="247" t="s">
        <v>10</v>
      </c>
      <c r="AO8" s="247" t="s">
        <v>16</v>
      </c>
      <c r="AP8" s="247" t="s">
        <v>11</v>
      </c>
      <c r="AQ8" s="247" t="s">
        <v>12</v>
      </c>
      <c r="AR8" s="247" t="s">
        <v>3</v>
      </c>
      <c r="AS8" s="247" t="s">
        <v>13</v>
      </c>
      <c r="AT8" s="247" t="s">
        <v>4</v>
      </c>
      <c r="AU8" s="247" t="s">
        <v>5</v>
      </c>
      <c r="AV8" s="248" t="s">
        <v>6</v>
      </c>
      <c r="AW8" s="247" t="s">
        <v>7</v>
      </c>
      <c r="AX8" s="248" t="s">
        <v>8</v>
      </c>
      <c r="AY8" s="31" t="s">
        <v>9</v>
      </c>
      <c r="AZ8" s="29" t="s">
        <v>10</v>
      </c>
      <c r="BA8" s="29" t="s">
        <v>16</v>
      </c>
      <c r="BB8" s="29" t="s">
        <v>11</v>
      </c>
      <c r="BC8" s="29" t="s">
        <v>12</v>
      </c>
      <c r="BD8" s="29" t="s">
        <v>3</v>
      </c>
      <c r="BE8" s="29" t="s">
        <v>13</v>
      </c>
      <c r="BF8" s="32" t="s">
        <v>4</v>
      </c>
      <c r="BG8" s="32" t="s">
        <v>5</v>
      </c>
      <c r="BH8" s="278" t="s">
        <v>6</v>
      </c>
      <c r="BI8" s="246" t="s">
        <v>7</v>
      </c>
      <c r="BJ8" s="247" t="s">
        <v>8</v>
      </c>
      <c r="BK8" s="247" t="s">
        <v>9</v>
      </c>
      <c r="BL8" s="247" t="s">
        <v>10</v>
      </c>
      <c r="BM8" s="247" t="s">
        <v>16</v>
      </c>
      <c r="BN8" s="247" t="s">
        <v>11</v>
      </c>
      <c r="BO8" s="247" t="s">
        <v>12</v>
      </c>
      <c r="BP8" s="247" t="s">
        <v>3</v>
      </c>
      <c r="BQ8" s="247" t="s">
        <v>13</v>
      </c>
      <c r="BR8" s="247" t="s">
        <v>4</v>
      </c>
      <c r="BS8" s="247" t="s">
        <v>5</v>
      </c>
      <c r="BT8" s="247" t="s">
        <v>6</v>
      </c>
      <c r="BU8" s="364" t="s">
        <v>7</v>
      </c>
      <c r="BV8" s="365" t="s">
        <v>8</v>
      </c>
      <c r="BW8" s="365" t="s">
        <v>9</v>
      </c>
      <c r="BX8" s="365" t="s">
        <v>10</v>
      </c>
      <c r="BY8" s="365" t="s">
        <v>16</v>
      </c>
      <c r="BZ8" s="365" t="s">
        <v>58</v>
      </c>
      <c r="CA8" s="365" t="s">
        <v>17</v>
      </c>
      <c r="CB8" s="365" t="s">
        <v>59</v>
      </c>
      <c r="CC8" s="365" t="s">
        <v>60</v>
      </c>
      <c r="CD8" s="365" t="s">
        <v>61</v>
      </c>
      <c r="CE8" s="365" t="s">
        <v>62</v>
      </c>
      <c r="CF8" s="366" t="s">
        <v>64</v>
      </c>
    </row>
    <row r="9" spans="1:84" x14ac:dyDescent="0.25">
      <c r="A9" s="4">
        <v>1</v>
      </c>
      <c r="B9" s="40" t="s">
        <v>14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50"/>
      <c r="O9" s="48"/>
      <c r="P9" s="49"/>
      <c r="Q9" s="49"/>
      <c r="R9" s="49"/>
      <c r="S9" s="49"/>
      <c r="T9" s="49"/>
      <c r="U9" s="49"/>
      <c r="V9" s="206"/>
      <c r="W9" s="206"/>
      <c r="X9" s="200"/>
      <c r="Y9" s="250"/>
      <c r="Z9" s="219"/>
      <c r="AA9" s="219"/>
      <c r="AB9" s="219"/>
      <c r="AC9" s="219"/>
      <c r="AD9" s="241"/>
      <c r="AE9" s="241"/>
      <c r="AF9" s="241"/>
      <c r="AG9" s="241"/>
      <c r="AH9" s="241"/>
      <c r="AI9" s="241"/>
      <c r="AJ9" s="249"/>
      <c r="AK9" s="250"/>
      <c r="AL9" s="219"/>
      <c r="AM9" s="219"/>
      <c r="AN9" s="241"/>
      <c r="AO9" s="219"/>
      <c r="AP9" s="241"/>
      <c r="AQ9" s="241"/>
      <c r="AR9" s="241"/>
      <c r="AS9" s="241"/>
      <c r="AT9" s="241"/>
      <c r="AU9" s="241"/>
      <c r="AV9" s="249"/>
      <c r="AW9" s="241"/>
      <c r="AX9" s="249"/>
      <c r="AY9" s="51"/>
      <c r="AZ9" s="52"/>
      <c r="BA9" s="53"/>
      <c r="BB9" s="53"/>
      <c r="BC9" s="53"/>
      <c r="BD9" s="53"/>
      <c r="BE9" s="53"/>
      <c r="BF9" s="225"/>
      <c r="BG9" s="225"/>
      <c r="BH9" s="225"/>
      <c r="BI9" s="282"/>
      <c r="BJ9" s="311"/>
      <c r="BK9" s="311"/>
      <c r="BL9" s="311"/>
      <c r="BM9" s="311"/>
      <c r="BN9" s="311"/>
      <c r="BO9" s="311"/>
      <c r="BP9" s="311"/>
      <c r="BQ9" s="311"/>
      <c r="BR9" s="311"/>
      <c r="BS9" s="311"/>
      <c r="BT9" s="311"/>
      <c r="BU9" s="282"/>
      <c r="BV9" s="311"/>
      <c r="BW9" s="311"/>
      <c r="BX9" s="311"/>
      <c r="BY9" s="311"/>
      <c r="BZ9" s="311"/>
      <c r="CA9" s="311"/>
      <c r="CB9" s="311"/>
      <c r="CC9" s="311"/>
      <c r="CD9" s="311"/>
      <c r="CE9" s="311"/>
      <c r="CF9" s="283"/>
    </row>
    <row r="10" spans="1:84" x14ac:dyDescent="0.25">
      <c r="A10" s="4"/>
      <c r="B10" s="35" t="s">
        <v>41</v>
      </c>
      <c r="C10" s="54">
        <v>21117</v>
      </c>
      <c r="D10" s="55">
        <v>21272</v>
      </c>
      <c r="E10" s="55">
        <v>21418</v>
      </c>
      <c r="F10" s="55">
        <v>21646</v>
      </c>
      <c r="G10" s="55">
        <v>21678</v>
      </c>
      <c r="H10" s="55">
        <v>21700</v>
      </c>
      <c r="I10" s="55">
        <v>21684</v>
      </c>
      <c r="J10" s="55">
        <v>21736</v>
      </c>
      <c r="K10" s="55">
        <v>21813</v>
      </c>
      <c r="L10" s="55">
        <v>21811</v>
      </c>
      <c r="M10" s="55">
        <v>21747</v>
      </c>
      <c r="N10" s="56">
        <v>21669</v>
      </c>
      <c r="O10" s="55">
        <v>21628</v>
      </c>
      <c r="P10" s="55">
        <v>21680</v>
      </c>
      <c r="Q10" s="55">
        <v>21719</v>
      </c>
      <c r="R10" s="55">
        <v>22021</v>
      </c>
      <c r="S10" s="55">
        <v>22044</v>
      </c>
      <c r="T10" s="55">
        <v>21770</v>
      </c>
      <c r="U10" s="55">
        <v>21808</v>
      </c>
      <c r="V10" s="207">
        <v>21831</v>
      </c>
      <c r="W10" s="207">
        <v>21631</v>
      </c>
      <c r="X10" s="194">
        <v>21696</v>
      </c>
      <c r="Y10" s="250">
        <v>21806</v>
      </c>
      <c r="Z10" s="219">
        <v>21606</v>
      </c>
      <c r="AA10" s="219">
        <v>21617</v>
      </c>
      <c r="AB10" s="308">
        <v>21666</v>
      </c>
      <c r="AC10" s="219">
        <v>21457</v>
      </c>
      <c r="AD10" s="219">
        <v>22360</v>
      </c>
      <c r="AE10" s="219">
        <v>21888</v>
      </c>
      <c r="AF10" s="219">
        <v>21397</v>
      </c>
      <c r="AG10" s="219">
        <v>21348</v>
      </c>
      <c r="AH10" s="219">
        <v>21279</v>
      </c>
      <c r="AI10" s="219">
        <v>21337</v>
      </c>
      <c r="AJ10" s="188">
        <v>21428</v>
      </c>
      <c r="AK10" s="250">
        <v>21271</v>
      </c>
      <c r="AL10" s="219">
        <v>21221</v>
      </c>
      <c r="AM10" s="219">
        <v>21087</v>
      </c>
      <c r="AN10" s="219">
        <v>21114</v>
      </c>
      <c r="AO10" s="345">
        <v>20942</v>
      </c>
      <c r="AP10" s="219">
        <v>21352</v>
      </c>
      <c r="AQ10" s="219">
        <v>21190</v>
      </c>
      <c r="AR10" s="219">
        <v>21178</v>
      </c>
      <c r="AS10" s="219">
        <v>20757</v>
      </c>
      <c r="AT10" s="219">
        <v>21161</v>
      </c>
      <c r="AU10" s="219">
        <v>21212</v>
      </c>
      <c r="AV10" s="152">
        <v>21141</v>
      </c>
      <c r="AW10" s="219"/>
      <c r="AX10" s="188"/>
      <c r="AY10" s="57">
        <f>C10-O10</f>
        <v>-511</v>
      </c>
      <c r="AZ10" s="57">
        <f>D10-P10</f>
        <v>-408</v>
      </c>
      <c r="BA10" s="57">
        <f t="shared" ref="BA10:BH10" si="0">IF(Q10=0,0,E10-Q10)</f>
        <v>-301</v>
      </c>
      <c r="BB10" s="57">
        <f t="shared" si="0"/>
        <v>-375</v>
      </c>
      <c r="BC10" s="57">
        <f t="shared" si="0"/>
        <v>-366</v>
      </c>
      <c r="BD10" s="57">
        <f t="shared" si="0"/>
        <v>-70</v>
      </c>
      <c r="BE10" s="57">
        <f t="shared" si="0"/>
        <v>-124</v>
      </c>
      <c r="BF10" s="219">
        <f t="shared" si="0"/>
        <v>-95</v>
      </c>
      <c r="BG10" s="219">
        <f t="shared" si="0"/>
        <v>182</v>
      </c>
      <c r="BH10" s="210">
        <f t="shared" si="0"/>
        <v>115</v>
      </c>
      <c r="BI10" s="284">
        <f t="shared" ref="BI10" si="1">IF(Y10=0,0,M10-Y10)</f>
        <v>-59</v>
      </c>
      <c r="BJ10" s="221">
        <f>IF(Z10=0,0,N10-Z10)</f>
        <v>63</v>
      </c>
      <c r="BK10" s="221">
        <f>IF(AA10=0,0,O10-AA10)</f>
        <v>11</v>
      </c>
      <c r="BL10" s="221">
        <f>IF(AB10=0,0,P10-AB10)</f>
        <v>14</v>
      </c>
      <c r="BM10" s="221">
        <f t="shared" ref="BM10" si="2">IF(AC10=0,0,Q10-AC10)</f>
        <v>262</v>
      </c>
      <c r="BN10" s="221">
        <f t="shared" ref="BN10" si="3">IF(AD10=0,0,R10-AD10)</f>
        <v>-339</v>
      </c>
      <c r="BO10" s="221">
        <f t="shared" ref="BO10" si="4">IF(AE10=0,0,S10-AE10)</f>
        <v>156</v>
      </c>
      <c r="BP10" s="221">
        <f t="shared" ref="BP10" si="5">IF(AF10=0,0,T10-AF10)</f>
        <v>373</v>
      </c>
      <c r="BQ10" s="221">
        <f t="shared" ref="BQ10" si="6">IF(AG10=0,0,U10-AG10)</f>
        <v>460</v>
      </c>
      <c r="BR10" s="221">
        <f t="shared" ref="BR10" si="7">IF(AH10=0,0,V10-AH10)</f>
        <v>552</v>
      </c>
      <c r="BS10" s="221">
        <f t="shared" ref="BS10" si="8">IF(AI10=0,0,W10-AI10)</f>
        <v>294</v>
      </c>
      <c r="BT10" s="221">
        <f t="shared" ref="BT10" si="9">IF(AJ10=0,0,X10-AJ10)</f>
        <v>268</v>
      </c>
      <c r="BU10" s="284">
        <f>IF(AK10=0,0,Y10-AK10)</f>
        <v>535</v>
      </c>
      <c r="BV10" s="221">
        <f>IF(AL10=0,0,Z10-AL10)</f>
        <v>385</v>
      </c>
      <c r="BW10" s="221">
        <f>IF(AM10=0,0,AA10-AM10)</f>
        <v>530</v>
      </c>
      <c r="BX10" s="221">
        <f t="shared" ref="BX10:BZ10" si="10">IF(AN10=0,0,AB10-AN10)</f>
        <v>552</v>
      </c>
      <c r="BY10" s="221">
        <f t="shared" si="10"/>
        <v>515</v>
      </c>
      <c r="BZ10" s="221">
        <f t="shared" si="10"/>
        <v>1008</v>
      </c>
      <c r="CA10" s="221">
        <f t="shared" ref="CA10" si="11">IF(AQ10=0,0,AE10-AQ10)</f>
        <v>698</v>
      </c>
      <c r="CB10" s="221">
        <f t="shared" ref="CB10:CF10" si="12">IF(AR10=0,0,AF10-AR10)</f>
        <v>219</v>
      </c>
      <c r="CC10" s="221">
        <f t="shared" si="12"/>
        <v>591</v>
      </c>
      <c r="CD10" s="221">
        <f t="shared" si="12"/>
        <v>118</v>
      </c>
      <c r="CE10" s="221">
        <f t="shared" si="12"/>
        <v>125</v>
      </c>
      <c r="CF10" s="285">
        <f t="shared" si="12"/>
        <v>287</v>
      </c>
    </row>
    <row r="11" spans="1:84" x14ac:dyDescent="0.25">
      <c r="A11" s="4"/>
      <c r="B11" s="35" t="s">
        <v>42</v>
      </c>
      <c r="C11" s="54">
        <v>4515</v>
      </c>
      <c r="D11" s="55">
        <v>4338</v>
      </c>
      <c r="E11" s="55">
        <v>4172</v>
      </c>
      <c r="F11" s="55">
        <v>3953</v>
      </c>
      <c r="G11" s="55">
        <v>3919</v>
      </c>
      <c r="H11" s="55">
        <v>3905</v>
      </c>
      <c r="I11" s="55">
        <v>3900</v>
      </c>
      <c r="J11" s="55">
        <v>3858</v>
      </c>
      <c r="K11" s="55">
        <v>3805</v>
      </c>
      <c r="L11" s="55">
        <v>3839</v>
      </c>
      <c r="M11" s="55">
        <v>3901</v>
      </c>
      <c r="N11" s="56">
        <v>3990</v>
      </c>
      <c r="O11" s="55">
        <v>4040</v>
      </c>
      <c r="P11" s="55">
        <v>3992</v>
      </c>
      <c r="Q11" s="55">
        <v>3957</v>
      </c>
      <c r="R11" s="55">
        <v>3640</v>
      </c>
      <c r="S11" s="55">
        <v>3645</v>
      </c>
      <c r="T11" s="55">
        <v>3928</v>
      </c>
      <c r="U11" s="55">
        <v>3905</v>
      </c>
      <c r="V11" s="207">
        <v>3904</v>
      </c>
      <c r="W11" s="207">
        <v>4130</v>
      </c>
      <c r="X11" s="194">
        <v>4191</v>
      </c>
      <c r="Y11" s="250">
        <v>4099</v>
      </c>
      <c r="Z11" s="308">
        <v>4308</v>
      </c>
      <c r="AA11" s="219">
        <v>4377</v>
      </c>
      <c r="AB11" s="308">
        <v>4329</v>
      </c>
      <c r="AC11" s="219">
        <v>4542</v>
      </c>
      <c r="AD11" s="219">
        <v>3618</v>
      </c>
      <c r="AE11" s="219">
        <v>4102</v>
      </c>
      <c r="AF11" s="219">
        <v>4587</v>
      </c>
      <c r="AG11" s="219">
        <v>4623</v>
      </c>
      <c r="AH11" s="219">
        <v>4707</v>
      </c>
      <c r="AI11" s="219">
        <v>4671</v>
      </c>
      <c r="AJ11" s="188">
        <v>4593</v>
      </c>
      <c r="AK11" s="250">
        <v>4713</v>
      </c>
      <c r="AL11" s="308">
        <v>4828</v>
      </c>
      <c r="AM11" s="308">
        <v>4929</v>
      </c>
      <c r="AN11" s="346">
        <v>4903</v>
      </c>
      <c r="AO11" s="346">
        <v>5059</v>
      </c>
      <c r="AP11" s="219">
        <v>4666</v>
      </c>
      <c r="AQ11" s="219">
        <v>4841</v>
      </c>
      <c r="AR11" s="219">
        <v>4862</v>
      </c>
      <c r="AS11" s="219">
        <v>5011</v>
      </c>
      <c r="AT11" s="219">
        <v>4978</v>
      </c>
      <c r="AU11" s="219">
        <v>5073</v>
      </c>
      <c r="AV11" s="188">
        <v>5061</v>
      </c>
      <c r="AW11" s="219"/>
      <c r="AX11" s="188"/>
      <c r="AY11" s="57">
        <f>C11-O11</f>
        <v>475</v>
      </c>
      <c r="AZ11" s="57">
        <f>D11-P11</f>
        <v>346</v>
      </c>
      <c r="BA11" s="57">
        <f t="shared" ref="BA11:BH11" si="13">IF(Q11=0,0,E11-Q11)</f>
        <v>215</v>
      </c>
      <c r="BB11" s="57">
        <f t="shared" si="13"/>
        <v>313</v>
      </c>
      <c r="BC11" s="57">
        <f t="shared" si="13"/>
        <v>274</v>
      </c>
      <c r="BD11" s="57">
        <f t="shared" si="13"/>
        <v>-23</v>
      </c>
      <c r="BE11" s="57">
        <f t="shared" si="13"/>
        <v>-5</v>
      </c>
      <c r="BF11" s="219">
        <f t="shared" si="13"/>
        <v>-46</v>
      </c>
      <c r="BG11" s="219">
        <f t="shared" si="13"/>
        <v>-325</v>
      </c>
      <c r="BH11" s="210">
        <f t="shared" si="13"/>
        <v>-352</v>
      </c>
      <c r="BI11" s="284">
        <f t="shared" ref="BI11" si="14">IF(Y11=0,0,M11-Y11)</f>
        <v>-198</v>
      </c>
      <c r="BJ11" s="221">
        <f>IF(Z11=0,0,N11-Z11)</f>
        <v>-318</v>
      </c>
      <c r="BK11" s="221">
        <f>IF(AA11=0,0,O11-AA11)</f>
        <v>-337</v>
      </c>
      <c r="BL11" s="221">
        <f>IF(AB11=0,0,P11-AB11)</f>
        <v>-337</v>
      </c>
      <c r="BM11" s="221">
        <f t="shared" ref="BM11" si="15">IF(AC11=0,0,Q11-AC11)</f>
        <v>-585</v>
      </c>
      <c r="BN11" s="221">
        <f t="shared" ref="BN11" si="16">IF(AD11=0,0,R11-AD11)</f>
        <v>22</v>
      </c>
      <c r="BO11" s="221">
        <f t="shared" ref="BO11" si="17">IF(AE11=0,0,S11-AE11)</f>
        <v>-457</v>
      </c>
      <c r="BP11" s="221">
        <f t="shared" ref="BP11" si="18">IF(AF11=0,0,T11-AF11)</f>
        <v>-659</v>
      </c>
      <c r="BQ11" s="221">
        <f t="shared" ref="BQ11" si="19">IF(AG11=0,0,U11-AG11)</f>
        <v>-718</v>
      </c>
      <c r="BR11" s="221">
        <f t="shared" ref="BR11" si="20">IF(AH11=0,0,V11-AH11)</f>
        <v>-803</v>
      </c>
      <c r="BS11" s="221">
        <f t="shared" ref="BS11" si="21">IF(AI11=0,0,W11-AI11)</f>
        <v>-541</v>
      </c>
      <c r="BT11" s="221">
        <f t="shared" ref="BT11" si="22">IF(AJ11=0,0,X11-AJ11)</f>
        <v>-402</v>
      </c>
      <c r="BU11" s="284">
        <f>IF(AK11=0,0,Y11-AK11)</f>
        <v>-614</v>
      </c>
      <c r="BV11" s="221">
        <f>IF(AL11=0,0,Z11-AL11)</f>
        <v>-520</v>
      </c>
      <c r="BW11" s="221">
        <f>IF(AM11=0,0,AA11-AM11)</f>
        <v>-552</v>
      </c>
      <c r="BX11" s="221">
        <f t="shared" ref="BX11:BZ11" si="23">IF(AN11=0,0,AB11-AN11)</f>
        <v>-574</v>
      </c>
      <c r="BY11" s="221">
        <f t="shared" si="23"/>
        <v>-517</v>
      </c>
      <c r="BZ11" s="221">
        <f t="shared" si="23"/>
        <v>-1048</v>
      </c>
      <c r="CA11" s="221">
        <f t="shared" ref="CA11" si="24">IF(AQ11=0,0,AE11-AQ11)</f>
        <v>-739</v>
      </c>
      <c r="CB11" s="221">
        <f t="shared" ref="CB11:CF11" si="25">IF(AR11=0,0,AF11-AR11)</f>
        <v>-275</v>
      </c>
      <c r="CC11" s="221">
        <f t="shared" si="25"/>
        <v>-388</v>
      </c>
      <c r="CD11" s="221">
        <f t="shared" si="25"/>
        <v>-271</v>
      </c>
      <c r="CE11" s="221">
        <f t="shared" si="25"/>
        <v>-402</v>
      </c>
      <c r="CF11" s="285">
        <f t="shared" si="25"/>
        <v>-468</v>
      </c>
    </row>
    <row r="12" spans="1:84" x14ac:dyDescent="0.25">
      <c r="A12" s="4"/>
      <c r="B12" s="35" t="s">
        <v>43</v>
      </c>
      <c r="C12" s="54">
        <v>2351</v>
      </c>
      <c r="D12" s="55">
        <f>2351+3+7</f>
        <v>2361</v>
      </c>
      <c r="E12" s="55">
        <v>2375</v>
      </c>
      <c r="F12" s="55">
        <v>2365</v>
      </c>
      <c r="G12" s="55">
        <v>2374</v>
      </c>
      <c r="H12" s="55">
        <v>2376</v>
      </c>
      <c r="I12" s="55">
        <v>2380</v>
      </c>
      <c r="J12" s="55">
        <v>2384</v>
      </c>
      <c r="K12" s="55">
        <v>2386</v>
      </c>
      <c r="L12" s="55">
        <v>2389</v>
      </c>
      <c r="M12" s="55">
        <v>2393</v>
      </c>
      <c r="N12" s="56">
        <v>2399</v>
      </c>
      <c r="O12" s="55">
        <v>2404</v>
      </c>
      <c r="P12" s="55">
        <v>2407</v>
      </c>
      <c r="Q12" s="55">
        <v>2425</v>
      </c>
      <c r="R12" s="55">
        <v>2432</v>
      </c>
      <c r="S12" s="55">
        <v>2435</v>
      </c>
      <c r="T12" s="55">
        <v>2441</v>
      </c>
      <c r="U12" s="55">
        <v>2449</v>
      </c>
      <c r="V12" s="207">
        <v>2454</v>
      </c>
      <c r="W12" s="207">
        <v>2455</v>
      </c>
      <c r="X12" s="194">
        <v>2457</v>
      </c>
      <c r="Y12" s="250">
        <v>2459</v>
      </c>
      <c r="Z12" s="219">
        <v>2462</v>
      </c>
      <c r="AA12" s="219">
        <v>2452</v>
      </c>
      <c r="AB12" s="308">
        <v>2454</v>
      </c>
      <c r="AC12" s="219">
        <v>2468</v>
      </c>
      <c r="AD12" s="219">
        <v>2473</v>
      </c>
      <c r="AE12" s="219">
        <v>2476</v>
      </c>
      <c r="AF12" s="219">
        <v>2481</v>
      </c>
      <c r="AG12" s="219">
        <v>2485</v>
      </c>
      <c r="AH12" s="219">
        <v>2492</v>
      </c>
      <c r="AI12" s="219">
        <v>2499</v>
      </c>
      <c r="AJ12" s="188">
        <v>2509</v>
      </c>
      <c r="AK12" s="250">
        <v>2507</v>
      </c>
      <c r="AL12" s="219">
        <v>2514</v>
      </c>
      <c r="AM12" s="219">
        <v>2517</v>
      </c>
      <c r="AN12" s="346">
        <v>2512</v>
      </c>
      <c r="AO12" s="346">
        <v>2520</v>
      </c>
      <c r="AP12" s="219">
        <v>2523</v>
      </c>
      <c r="AQ12" s="219">
        <v>2527</v>
      </c>
      <c r="AR12" s="219">
        <v>2534</v>
      </c>
      <c r="AS12" s="219">
        <v>2531</v>
      </c>
      <c r="AT12" s="219">
        <v>2527</v>
      </c>
      <c r="AU12" s="219">
        <v>2523</v>
      </c>
      <c r="AV12" s="188">
        <v>2523</v>
      </c>
      <c r="AW12" s="219"/>
      <c r="AX12" s="188"/>
      <c r="AY12" s="57">
        <f t="shared" ref="AY12:AZ14" si="26">C12-O12</f>
        <v>-53</v>
      </c>
      <c r="AZ12" s="57">
        <f t="shared" si="26"/>
        <v>-46</v>
      </c>
      <c r="BA12" s="57">
        <f t="shared" ref="BA12:BH14" si="27">IF(Q12=0,0,E12-Q12)</f>
        <v>-50</v>
      </c>
      <c r="BB12" s="57">
        <f t="shared" si="27"/>
        <v>-67</v>
      </c>
      <c r="BC12" s="57">
        <f t="shared" si="27"/>
        <v>-61</v>
      </c>
      <c r="BD12" s="57">
        <f t="shared" si="27"/>
        <v>-65</v>
      </c>
      <c r="BE12" s="57">
        <f t="shared" si="27"/>
        <v>-69</v>
      </c>
      <c r="BF12" s="219">
        <f t="shared" si="27"/>
        <v>-70</v>
      </c>
      <c r="BG12" s="219">
        <f t="shared" si="27"/>
        <v>-69</v>
      </c>
      <c r="BH12" s="210">
        <f t="shared" si="27"/>
        <v>-68</v>
      </c>
      <c r="BI12" s="284">
        <f t="shared" ref="BI12:BI14" si="28">IF(Y12=0,0,M12-Y12)</f>
        <v>-66</v>
      </c>
      <c r="BJ12" s="221">
        <f t="shared" ref="BJ12:BL14" si="29">IF(Z12=0,0,N12-Z12)</f>
        <v>-63</v>
      </c>
      <c r="BK12" s="221">
        <f t="shared" si="29"/>
        <v>-48</v>
      </c>
      <c r="BL12" s="221">
        <f t="shared" si="29"/>
        <v>-47</v>
      </c>
      <c r="BM12" s="221">
        <f t="shared" ref="BM12:BM14" si="30">IF(AC12=0,0,Q12-AC12)</f>
        <v>-43</v>
      </c>
      <c r="BN12" s="221">
        <f t="shared" ref="BN12:BN14" si="31">IF(AD12=0,0,R12-AD12)</f>
        <v>-41</v>
      </c>
      <c r="BO12" s="221">
        <f t="shared" ref="BO12:BO14" si="32">IF(AE12=0,0,S12-AE12)</f>
        <v>-41</v>
      </c>
      <c r="BP12" s="221">
        <f t="shared" ref="BP12:BP14" si="33">IF(AF12=0,0,T12-AF12)</f>
        <v>-40</v>
      </c>
      <c r="BQ12" s="221">
        <f t="shared" ref="BQ12:BQ14" si="34">IF(AG12=0,0,U12-AG12)</f>
        <v>-36</v>
      </c>
      <c r="BR12" s="221">
        <f t="shared" ref="BR12:BR14" si="35">IF(AH12=0,0,V12-AH12)</f>
        <v>-38</v>
      </c>
      <c r="BS12" s="221">
        <f t="shared" ref="BS12:BS14" si="36">IF(AI12=0,0,W12-AI12)</f>
        <v>-44</v>
      </c>
      <c r="BT12" s="221">
        <f t="shared" ref="BT12:BT14" si="37">IF(AJ12=0,0,X12-AJ12)</f>
        <v>-52</v>
      </c>
      <c r="BU12" s="284">
        <f t="shared" ref="BU12:BW14" si="38">IF(AK12=0,0,Y12-AK12)</f>
        <v>-48</v>
      </c>
      <c r="BV12" s="221">
        <f t="shared" si="38"/>
        <v>-52</v>
      </c>
      <c r="BW12" s="221">
        <f t="shared" si="38"/>
        <v>-65</v>
      </c>
      <c r="BX12" s="221">
        <f t="shared" ref="BX12:BZ14" si="39">IF(AN12=0,0,AB12-AN12)</f>
        <v>-58</v>
      </c>
      <c r="BY12" s="221">
        <f t="shared" si="39"/>
        <v>-52</v>
      </c>
      <c r="BZ12" s="221">
        <f t="shared" si="39"/>
        <v>-50</v>
      </c>
      <c r="CA12" s="221">
        <f t="shared" ref="CA12:CA14" si="40">IF(AQ12=0,0,AE12-AQ12)</f>
        <v>-51</v>
      </c>
      <c r="CB12" s="221">
        <f t="shared" ref="CB12:CF14" si="41">IF(AR12=0,0,AF12-AR12)</f>
        <v>-53</v>
      </c>
      <c r="CC12" s="221">
        <f t="shared" si="41"/>
        <v>-46</v>
      </c>
      <c r="CD12" s="221">
        <f t="shared" si="41"/>
        <v>-35</v>
      </c>
      <c r="CE12" s="221">
        <f t="shared" si="41"/>
        <v>-24</v>
      </c>
      <c r="CF12" s="285">
        <f t="shared" si="41"/>
        <v>-14</v>
      </c>
    </row>
    <row r="13" spans="1:84" x14ac:dyDescent="0.25">
      <c r="A13" s="4"/>
      <c r="B13" s="35" t="s">
        <v>44</v>
      </c>
      <c r="C13" s="54">
        <v>1508</v>
      </c>
      <c r="D13" s="55">
        <v>1508</v>
      </c>
      <c r="E13" s="55">
        <v>1507</v>
      </c>
      <c r="F13" s="55">
        <v>1518</v>
      </c>
      <c r="G13" s="55">
        <v>1515</v>
      </c>
      <c r="H13" s="55">
        <v>1516</v>
      </c>
      <c r="I13" s="55">
        <v>1517</v>
      </c>
      <c r="J13" s="55">
        <v>1513</v>
      </c>
      <c r="K13" s="55">
        <v>1513</v>
      </c>
      <c r="L13" s="55">
        <v>1513</v>
      </c>
      <c r="M13" s="55">
        <v>1515</v>
      </c>
      <c r="N13" s="56">
        <v>1516</v>
      </c>
      <c r="O13" s="55">
        <v>1516</v>
      </c>
      <c r="P13" s="55">
        <v>1516</v>
      </c>
      <c r="Q13" s="55">
        <v>1501</v>
      </c>
      <c r="R13" s="55">
        <v>1496</v>
      </c>
      <c r="S13" s="55">
        <v>1501</v>
      </c>
      <c r="T13" s="55">
        <v>1503</v>
      </c>
      <c r="U13" s="55">
        <v>1501</v>
      </c>
      <c r="V13" s="207">
        <v>1501</v>
      </c>
      <c r="W13" s="207">
        <v>1503</v>
      </c>
      <c r="X13" s="194">
        <v>1510</v>
      </c>
      <c r="Y13" s="250">
        <v>1512</v>
      </c>
      <c r="Z13" s="219">
        <v>1514</v>
      </c>
      <c r="AA13" s="219">
        <v>1516</v>
      </c>
      <c r="AB13" s="308">
        <v>1514</v>
      </c>
      <c r="AC13" s="219">
        <v>1500</v>
      </c>
      <c r="AD13" s="219">
        <v>1500</v>
      </c>
      <c r="AE13" s="219">
        <v>1503</v>
      </c>
      <c r="AF13" s="219">
        <v>1506</v>
      </c>
      <c r="AG13" s="219">
        <v>1505</v>
      </c>
      <c r="AH13" s="219">
        <v>1504</v>
      </c>
      <c r="AI13" s="219">
        <v>1505</v>
      </c>
      <c r="AJ13" s="188">
        <v>1500</v>
      </c>
      <c r="AK13" s="250">
        <v>1505</v>
      </c>
      <c r="AL13" s="219">
        <v>1507</v>
      </c>
      <c r="AM13" s="219">
        <v>1507</v>
      </c>
      <c r="AN13" s="346">
        <v>1507</v>
      </c>
      <c r="AO13" s="346">
        <v>1508</v>
      </c>
      <c r="AP13" s="219">
        <v>1499</v>
      </c>
      <c r="AQ13" s="219">
        <v>1500</v>
      </c>
      <c r="AR13" s="219">
        <v>1501</v>
      </c>
      <c r="AS13" s="219">
        <v>1499</v>
      </c>
      <c r="AT13" s="219">
        <v>1513</v>
      </c>
      <c r="AU13" s="219">
        <v>1522</v>
      </c>
      <c r="AV13" s="188">
        <v>1523</v>
      </c>
      <c r="AW13" s="219"/>
      <c r="AX13" s="188"/>
      <c r="AY13" s="57">
        <f t="shared" si="26"/>
        <v>-8</v>
      </c>
      <c r="AZ13" s="57">
        <f t="shared" si="26"/>
        <v>-8</v>
      </c>
      <c r="BA13" s="57">
        <f t="shared" si="27"/>
        <v>6</v>
      </c>
      <c r="BB13" s="57">
        <f t="shared" si="27"/>
        <v>22</v>
      </c>
      <c r="BC13" s="57">
        <f t="shared" si="27"/>
        <v>14</v>
      </c>
      <c r="BD13" s="57">
        <f t="shared" si="27"/>
        <v>13</v>
      </c>
      <c r="BE13" s="57">
        <f t="shared" si="27"/>
        <v>16</v>
      </c>
      <c r="BF13" s="219">
        <f t="shared" si="27"/>
        <v>12</v>
      </c>
      <c r="BG13" s="219">
        <f t="shared" si="27"/>
        <v>10</v>
      </c>
      <c r="BH13" s="210">
        <f t="shared" si="27"/>
        <v>3</v>
      </c>
      <c r="BI13" s="284">
        <f t="shared" si="28"/>
        <v>3</v>
      </c>
      <c r="BJ13" s="221">
        <f t="shared" si="29"/>
        <v>2</v>
      </c>
      <c r="BK13" s="221">
        <f t="shared" si="29"/>
        <v>0</v>
      </c>
      <c r="BL13" s="221">
        <f t="shared" si="29"/>
        <v>2</v>
      </c>
      <c r="BM13" s="221">
        <f t="shared" si="30"/>
        <v>1</v>
      </c>
      <c r="BN13" s="221">
        <f t="shared" si="31"/>
        <v>-4</v>
      </c>
      <c r="BO13" s="221">
        <f t="shared" si="32"/>
        <v>-2</v>
      </c>
      <c r="BP13" s="221">
        <f t="shared" si="33"/>
        <v>-3</v>
      </c>
      <c r="BQ13" s="221">
        <f t="shared" si="34"/>
        <v>-4</v>
      </c>
      <c r="BR13" s="221">
        <f t="shared" si="35"/>
        <v>-3</v>
      </c>
      <c r="BS13" s="221">
        <f t="shared" si="36"/>
        <v>-2</v>
      </c>
      <c r="BT13" s="221">
        <f t="shared" si="37"/>
        <v>10</v>
      </c>
      <c r="BU13" s="284">
        <f t="shared" si="38"/>
        <v>7</v>
      </c>
      <c r="BV13" s="221">
        <f t="shared" si="38"/>
        <v>7</v>
      </c>
      <c r="BW13" s="221">
        <f t="shared" si="38"/>
        <v>9</v>
      </c>
      <c r="BX13" s="221">
        <f t="shared" si="39"/>
        <v>7</v>
      </c>
      <c r="BY13" s="221">
        <f t="shared" si="39"/>
        <v>-8</v>
      </c>
      <c r="BZ13" s="221">
        <f t="shared" si="39"/>
        <v>1</v>
      </c>
      <c r="CA13" s="221">
        <f t="shared" si="40"/>
        <v>3</v>
      </c>
      <c r="CB13" s="221">
        <f t="shared" si="41"/>
        <v>5</v>
      </c>
      <c r="CC13" s="221">
        <f t="shared" si="41"/>
        <v>6</v>
      </c>
      <c r="CD13" s="221">
        <f t="shared" si="41"/>
        <v>-9</v>
      </c>
      <c r="CE13" s="221">
        <f t="shared" si="41"/>
        <v>-17</v>
      </c>
      <c r="CF13" s="285">
        <f t="shared" si="41"/>
        <v>-23</v>
      </c>
    </row>
    <row r="14" spans="1:84" x14ac:dyDescent="0.25">
      <c r="A14" s="4"/>
      <c r="B14" s="35" t="s">
        <v>45</v>
      </c>
      <c r="C14" s="54">
        <f>30+2</f>
        <v>32</v>
      </c>
      <c r="D14" s="55">
        <f>29+2</f>
        <v>31</v>
      </c>
      <c r="E14" s="55">
        <v>31</v>
      </c>
      <c r="F14" s="55">
        <v>31</v>
      </c>
      <c r="G14" s="55">
        <v>31</v>
      </c>
      <c r="H14" s="55">
        <v>31</v>
      </c>
      <c r="I14" s="55">
        <v>31</v>
      </c>
      <c r="J14" s="55">
        <v>31</v>
      </c>
      <c r="K14" s="55">
        <v>31</v>
      </c>
      <c r="L14" s="55">
        <v>31</v>
      </c>
      <c r="M14" s="55">
        <v>31</v>
      </c>
      <c r="N14" s="56">
        <v>31</v>
      </c>
      <c r="O14" s="55">
        <v>31</v>
      </c>
      <c r="P14" s="55">
        <v>31</v>
      </c>
      <c r="Q14" s="55">
        <v>31</v>
      </c>
      <c r="R14" s="55">
        <v>31</v>
      </c>
      <c r="S14" s="55">
        <v>29</v>
      </c>
      <c r="T14" s="55">
        <v>29</v>
      </c>
      <c r="U14" s="55">
        <v>29</v>
      </c>
      <c r="V14" s="207">
        <v>29</v>
      </c>
      <c r="W14" s="207">
        <v>30</v>
      </c>
      <c r="X14" s="194">
        <v>31</v>
      </c>
      <c r="Y14" s="250">
        <v>31</v>
      </c>
      <c r="Z14" s="219">
        <v>31</v>
      </c>
      <c r="AA14" s="219">
        <v>31</v>
      </c>
      <c r="AB14" s="308">
        <v>31</v>
      </c>
      <c r="AC14" s="219">
        <v>31</v>
      </c>
      <c r="AD14" s="219">
        <v>30</v>
      </c>
      <c r="AE14" s="219">
        <v>30</v>
      </c>
      <c r="AF14" s="219">
        <v>31</v>
      </c>
      <c r="AG14" s="219">
        <v>31</v>
      </c>
      <c r="AH14" s="219">
        <v>31</v>
      </c>
      <c r="AI14" s="219">
        <v>31</v>
      </c>
      <c r="AJ14" s="188">
        <v>31</v>
      </c>
      <c r="AK14" s="250">
        <v>31</v>
      </c>
      <c r="AL14" s="219">
        <v>31</v>
      </c>
      <c r="AM14" s="219">
        <v>30</v>
      </c>
      <c r="AN14" s="346">
        <v>30</v>
      </c>
      <c r="AO14" s="346">
        <v>30</v>
      </c>
      <c r="AP14" s="219">
        <v>30</v>
      </c>
      <c r="AQ14" s="219">
        <v>30</v>
      </c>
      <c r="AR14" s="219">
        <v>30</v>
      </c>
      <c r="AS14" s="219">
        <v>30</v>
      </c>
      <c r="AT14" s="219">
        <v>30</v>
      </c>
      <c r="AU14" s="219">
        <v>30</v>
      </c>
      <c r="AV14" s="188">
        <v>30</v>
      </c>
      <c r="AW14" s="219"/>
      <c r="AX14" s="188"/>
      <c r="AY14" s="57">
        <f t="shared" si="26"/>
        <v>1</v>
      </c>
      <c r="AZ14" s="57">
        <f t="shared" si="26"/>
        <v>0</v>
      </c>
      <c r="BA14" s="57">
        <f t="shared" si="27"/>
        <v>0</v>
      </c>
      <c r="BB14" s="57">
        <f t="shared" si="27"/>
        <v>0</v>
      </c>
      <c r="BC14" s="57">
        <f t="shared" si="27"/>
        <v>2</v>
      </c>
      <c r="BD14" s="57">
        <f t="shared" si="27"/>
        <v>2</v>
      </c>
      <c r="BE14" s="57">
        <f t="shared" si="27"/>
        <v>2</v>
      </c>
      <c r="BF14" s="219">
        <f t="shared" si="27"/>
        <v>2</v>
      </c>
      <c r="BG14" s="219">
        <f t="shared" si="27"/>
        <v>1</v>
      </c>
      <c r="BH14" s="210">
        <f t="shared" si="27"/>
        <v>0</v>
      </c>
      <c r="BI14" s="284">
        <f t="shared" si="28"/>
        <v>0</v>
      </c>
      <c r="BJ14" s="221">
        <f t="shared" si="29"/>
        <v>0</v>
      </c>
      <c r="BK14" s="221">
        <f t="shared" si="29"/>
        <v>0</v>
      </c>
      <c r="BL14" s="221">
        <f t="shared" si="29"/>
        <v>0</v>
      </c>
      <c r="BM14" s="221">
        <f t="shared" si="30"/>
        <v>0</v>
      </c>
      <c r="BN14" s="221">
        <f t="shared" si="31"/>
        <v>1</v>
      </c>
      <c r="BO14" s="221">
        <f t="shared" si="32"/>
        <v>-1</v>
      </c>
      <c r="BP14" s="221">
        <f t="shared" si="33"/>
        <v>-2</v>
      </c>
      <c r="BQ14" s="221">
        <f t="shared" si="34"/>
        <v>-2</v>
      </c>
      <c r="BR14" s="221">
        <f t="shared" si="35"/>
        <v>-2</v>
      </c>
      <c r="BS14" s="221">
        <f t="shared" si="36"/>
        <v>-1</v>
      </c>
      <c r="BT14" s="221">
        <f t="shared" si="37"/>
        <v>0</v>
      </c>
      <c r="BU14" s="284">
        <f t="shared" si="38"/>
        <v>0</v>
      </c>
      <c r="BV14" s="221">
        <f t="shared" si="38"/>
        <v>0</v>
      </c>
      <c r="BW14" s="221">
        <f t="shared" si="38"/>
        <v>1</v>
      </c>
      <c r="BX14" s="221">
        <f t="shared" si="39"/>
        <v>1</v>
      </c>
      <c r="BY14" s="221">
        <f t="shared" si="39"/>
        <v>1</v>
      </c>
      <c r="BZ14" s="221">
        <f t="shared" si="39"/>
        <v>0</v>
      </c>
      <c r="CA14" s="221">
        <f t="shared" si="40"/>
        <v>0</v>
      </c>
      <c r="CB14" s="221">
        <f t="shared" si="41"/>
        <v>1</v>
      </c>
      <c r="CC14" s="221">
        <f t="shared" si="41"/>
        <v>1</v>
      </c>
      <c r="CD14" s="221">
        <f t="shared" si="41"/>
        <v>1</v>
      </c>
      <c r="CE14" s="221">
        <f t="shared" si="41"/>
        <v>1</v>
      </c>
      <c r="CF14" s="285">
        <f t="shared" si="41"/>
        <v>1</v>
      </c>
    </row>
    <row r="15" spans="1:84" ht="15.75" thickBot="1" x14ac:dyDescent="0.3">
      <c r="A15" s="4"/>
      <c r="B15" s="37" t="s">
        <v>46</v>
      </c>
      <c r="C15" s="110">
        <f>SUM(C10:C14)</f>
        <v>29523</v>
      </c>
      <c r="D15" s="59">
        <f>SUM(D10:D14)</f>
        <v>29510</v>
      </c>
      <c r="E15" s="59">
        <f>SUM(E10:E14)</f>
        <v>29503</v>
      </c>
      <c r="F15" s="59">
        <f>SUM(F10:F14)</f>
        <v>29513</v>
      </c>
      <c r="G15" s="59">
        <f>SUM(G10:G14)</f>
        <v>29517</v>
      </c>
      <c r="H15" s="59">
        <f>SUM(H10:H14)</f>
        <v>29528</v>
      </c>
      <c r="I15" s="59">
        <f>SUM(I10:I14)</f>
        <v>29512</v>
      </c>
      <c r="J15" s="59">
        <f>SUM(J10:J14)</f>
        <v>29522</v>
      </c>
      <c r="K15" s="59">
        <f>SUM(K10:K14)</f>
        <v>29548</v>
      </c>
      <c r="L15" s="59">
        <f>SUM(L10:L14)</f>
        <v>29583</v>
      </c>
      <c r="M15" s="59">
        <f>SUM(M10:M14)</f>
        <v>29587</v>
      </c>
      <c r="N15" s="58">
        <f>SUM(N10:N14)</f>
        <v>29605</v>
      </c>
      <c r="O15" s="59">
        <f>SUM(O10:O14)</f>
        <v>29619</v>
      </c>
      <c r="P15" s="59">
        <f>SUM(P10:P14)</f>
        <v>29626</v>
      </c>
      <c r="Q15" s="59">
        <f>SUM(Q10:Q14)</f>
        <v>29633</v>
      </c>
      <c r="R15" s="59">
        <f>SUM(R10:R14)</f>
        <v>29620</v>
      </c>
      <c r="S15" s="59">
        <f>SUM(S10:S14)</f>
        <v>29654</v>
      </c>
      <c r="T15" s="59">
        <f>SUM(T10:T14)</f>
        <v>29671</v>
      </c>
      <c r="U15" s="59">
        <f>SUM(U10:U14)</f>
        <v>29692</v>
      </c>
      <c r="V15" s="59">
        <f>SUM(V10:V14)</f>
        <v>29719</v>
      </c>
      <c r="W15" s="59">
        <v>29749</v>
      </c>
      <c r="X15" s="168">
        <v>29885</v>
      </c>
      <c r="Y15" s="251">
        <v>29907</v>
      </c>
      <c r="Z15" s="208">
        <v>29921</v>
      </c>
      <c r="AA15" s="208">
        <v>29993</v>
      </c>
      <c r="AB15" s="208">
        <f>+AB14+AB13+AB12+AB11+AB10</f>
        <v>29994</v>
      </c>
      <c r="AC15" s="208">
        <v>29998</v>
      </c>
      <c r="AD15" s="208">
        <v>29981</v>
      </c>
      <c r="AE15" s="208">
        <v>29999</v>
      </c>
      <c r="AF15" s="208">
        <v>30002</v>
      </c>
      <c r="AG15" s="208">
        <v>29992</v>
      </c>
      <c r="AH15" s="208">
        <v>30013</v>
      </c>
      <c r="AI15" s="208">
        <f>SUM(AI10:AI14)</f>
        <v>30043</v>
      </c>
      <c r="AJ15" s="153">
        <v>30061</v>
      </c>
      <c r="AK15" s="251">
        <v>30027</v>
      </c>
      <c r="AL15" s="329">
        <v>30101</v>
      </c>
      <c r="AM15" s="329">
        <v>30070</v>
      </c>
      <c r="AN15" s="329">
        <f>SUM(AN10:AN14)</f>
        <v>30066</v>
      </c>
      <c r="AO15" s="329">
        <f>SUM(AO10:AO14)</f>
        <v>30059</v>
      </c>
      <c r="AP15" s="329">
        <f>SUM(AP10:AP14)</f>
        <v>30070</v>
      </c>
      <c r="AQ15" s="329">
        <f>SUM(AQ10:AQ14)</f>
        <v>30088</v>
      </c>
      <c r="AR15" s="329">
        <f>SUM(AR10:AR14)</f>
        <v>30105</v>
      </c>
      <c r="AS15" s="329">
        <f>SUM(AS10:AS14)</f>
        <v>29828</v>
      </c>
      <c r="AT15" s="329">
        <f>SUM(AT10:AT14)</f>
        <v>30209</v>
      </c>
      <c r="AU15" s="329">
        <f>SUM(AU10:AU14)</f>
        <v>30360</v>
      </c>
      <c r="AV15" s="153">
        <f>SUM(AV10:AV14)</f>
        <v>30278</v>
      </c>
      <c r="AW15" s="329">
        <f>SUM(AW10:AW14)</f>
        <v>0</v>
      </c>
      <c r="AX15" s="329">
        <f>SUM(AX10:AX14)</f>
        <v>0</v>
      </c>
      <c r="AY15" s="329">
        <f>SUM(AY10:AY14)</f>
        <v>-96</v>
      </c>
      <c r="AZ15" s="329">
        <f>SUM(AZ10:AZ14)</f>
        <v>-116</v>
      </c>
      <c r="BA15" s="329">
        <f>SUM(BA10:BA14)</f>
        <v>-130</v>
      </c>
      <c r="BB15" s="329">
        <f>SUM(BB10:BB14)</f>
        <v>-107</v>
      </c>
      <c r="BC15" s="329">
        <f>SUM(BC10:BC14)</f>
        <v>-137</v>
      </c>
      <c r="BD15" s="329">
        <f>SUM(BD10:BD14)</f>
        <v>-143</v>
      </c>
      <c r="BE15" s="329">
        <f>SUM(BE10:BE14)</f>
        <v>-180</v>
      </c>
      <c r="BF15" s="329">
        <f>SUM(BF10:BF14)</f>
        <v>-197</v>
      </c>
      <c r="BG15" s="329">
        <f>SUM(BG10:BG14)</f>
        <v>-201</v>
      </c>
      <c r="BH15" s="329">
        <f>SUM(BH10:BH14)</f>
        <v>-302</v>
      </c>
      <c r="BI15" s="329">
        <f>SUM(BI10:BI14)</f>
        <v>-320</v>
      </c>
      <c r="BJ15" s="329">
        <f>SUM(BJ10:BJ14)</f>
        <v>-316</v>
      </c>
      <c r="BK15" s="329">
        <f>SUM(BK10:BK14)</f>
        <v>-374</v>
      </c>
      <c r="BL15" s="329">
        <f>SUM(BL10:BL14)</f>
        <v>-368</v>
      </c>
      <c r="BM15" s="329">
        <f>SUM(BM10:BM14)</f>
        <v>-365</v>
      </c>
      <c r="BN15" s="329">
        <f>SUM(BN10:BN14)</f>
        <v>-361</v>
      </c>
      <c r="BO15" s="329">
        <f>SUM(BO10:BO14)</f>
        <v>-345</v>
      </c>
      <c r="BP15" s="329">
        <f>SUM(BP10:BP14)</f>
        <v>-331</v>
      </c>
      <c r="BQ15" s="329">
        <f>SUM(BQ10:BQ14)</f>
        <v>-300</v>
      </c>
      <c r="BR15" s="329">
        <f>SUM(BR10:BR14)</f>
        <v>-294</v>
      </c>
      <c r="BS15" s="329">
        <f>SUM(BS10:BS14)</f>
        <v>-294</v>
      </c>
      <c r="BT15" s="329">
        <f>SUM(BT10:BT14)</f>
        <v>-176</v>
      </c>
      <c r="BU15" s="292">
        <f>SUM(BU10:BU14)</f>
        <v>-120</v>
      </c>
      <c r="BV15" s="276">
        <f>SUM(BV10:BV14)</f>
        <v>-180</v>
      </c>
      <c r="BW15" s="276">
        <f>SUM(BW10:BW14)</f>
        <v>-77</v>
      </c>
      <c r="BX15" s="276">
        <f>SUM(BX10:BX14)</f>
        <v>-72</v>
      </c>
      <c r="BY15" s="276">
        <f>SUM(BY10:BY14)</f>
        <v>-61</v>
      </c>
      <c r="BZ15" s="276">
        <f>SUM(BZ10:BZ14)</f>
        <v>-89</v>
      </c>
      <c r="CA15" s="276">
        <f>SUM(CA10:CA14)</f>
        <v>-89</v>
      </c>
      <c r="CB15" s="276">
        <f>SUM(CB10:CB14)</f>
        <v>-103</v>
      </c>
      <c r="CC15" s="276">
        <f>SUM(CC10:CC14)</f>
        <v>164</v>
      </c>
      <c r="CD15" s="276">
        <f>SUM(CD10:CD14)</f>
        <v>-196</v>
      </c>
      <c r="CE15" s="276">
        <f>SUM(CE10:CE14)</f>
        <v>-317</v>
      </c>
      <c r="CF15" s="277">
        <f>SUM(CF10:CF14)</f>
        <v>-217</v>
      </c>
    </row>
    <row r="16" spans="1:84" x14ac:dyDescent="0.25">
      <c r="A16" s="4">
        <f>+A9+1</f>
        <v>2</v>
      </c>
      <c r="B16" s="41" t="s">
        <v>18</v>
      </c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2"/>
      <c r="O16" s="60"/>
      <c r="P16" s="61"/>
      <c r="Q16" s="61"/>
      <c r="R16" s="61"/>
      <c r="S16" s="61"/>
      <c r="T16" s="61"/>
      <c r="U16" s="61"/>
      <c r="V16" s="209"/>
      <c r="W16" s="209"/>
      <c r="X16" s="193"/>
      <c r="Y16" s="25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157"/>
      <c r="AK16" s="252"/>
      <c r="AL16" s="212"/>
      <c r="AM16" s="212"/>
      <c r="AN16" s="344"/>
      <c r="AO16" s="344"/>
      <c r="AP16" s="212"/>
      <c r="AQ16" s="212"/>
      <c r="AR16" s="212"/>
      <c r="AS16" s="212"/>
      <c r="AT16" s="212"/>
      <c r="AU16" s="212"/>
      <c r="AV16" s="157"/>
      <c r="AW16" s="212"/>
      <c r="AX16" s="157"/>
      <c r="AY16" s="65"/>
      <c r="AZ16" s="64"/>
      <c r="BA16" s="65"/>
      <c r="BB16" s="65"/>
      <c r="BC16" s="65"/>
      <c r="BD16" s="65"/>
      <c r="BE16" s="65"/>
      <c r="BF16" s="226"/>
      <c r="BG16" s="226"/>
      <c r="BH16" s="226"/>
      <c r="BI16" s="293"/>
      <c r="BJ16" s="312"/>
      <c r="BK16" s="312"/>
      <c r="BL16" s="312"/>
      <c r="BM16" s="312"/>
      <c r="BN16" s="312"/>
      <c r="BO16" s="312"/>
      <c r="BP16" s="312"/>
      <c r="BQ16" s="312"/>
      <c r="BR16" s="312"/>
      <c r="BS16" s="312"/>
      <c r="BT16" s="312"/>
      <c r="BU16" s="293"/>
      <c r="BV16" s="312"/>
      <c r="BW16" s="312"/>
      <c r="BX16" s="312"/>
      <c r="BY16" s="312"/>
      <c r="BZ16" s="312"/>
      <c r="CA16" s="312"/>
      <c r="CB16" s="312"/>
      <c r="CC16" s="312"/>
      <c r="CD16" s="312"/>
      <c r="CE16" s="312"/>
      <c r="CF16" s="294"/>
    </row>
    <row r="17" spans="1:84" x14ac:dyDescent="0.25">
      <c r="A17" s="4"/>
      <c r="B17" s="35" t="s">
        <v>41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66">
        <v>6449</v>
      </c>
      <c r="P17" s="67">
        <v>6398</v>
      </c>
      <c r="Q17" s="67">
        <v>6379</v>
      </c>
      <c r="R17" s="67">
        <v>6012</v>
      </c>
      <c r="S17" s="67">
        <v>5781</v>
      </c>
      <c r="T17" s="67">
        <v>5927</v>
      </c>
      <c r="U17" s="67">
        <v>5871</v>
      </c>
      <c r="V17" s="210">
        <v>5586</v>
      </c>
      <c r="W17" s="210">
        <v>5335</v>
      </c>
      <c r="X17" s="151">
        <v>5364</v>
      </c>
      <c r="Y17" s="253">
        <v>5602</v>
      </c>
      <c r="Z17" s="201">
        <v>6137</v>
      </c>
      <c r="AA17" s="201">
        <v>5695</v>
      </c>
      <c r="AB17" s="201">
        <v>5942</v>
      </c>
      <c r="AC17" s="201">
        <v>5998</v>
      </c>
      <c r="AD17" s="201">
        <v>6007</v>
      </c>
      <c r="AE17" s="201">
        <v>5407</v>
      </c>
      <c r="AF17" s="201">
        <v>5316</v>
      </c>
      <c r="AG17" s="201">
        <v>5308</v>
      </c>
      <c r="AH17" s="201">
        <v>5218</v>
      </c>
      <c r="AI17" s="201">
        <v>4896</v>
      </c>
      <c r="AJ17" s="152">
        <v>4926</v>
      </c>
      <c r="AK17" s="253">
        <v>5147</v>
      </c>
      <c r="AL17" s="201">
        <v>5751</v>
      </c>
      <c r="AM17" s="201">
        <v>5523</v>
      </c>
      <c r="AN17" s="201">
        <v>5585</v>
      </c>
      <c r="AO17" s="201">
        <v>5301</v>
      </c>
      <c r="AP17" s="201">
        <v>5087</v>
      </c>
      <c r="AQ17" s="201">
        <v>5036</v>
      </c>
      <c r="AR17" s="201">
        <v>4778</v>
      </c>
      <c r="AS17" s="201">
        <v>4974</v>
      </c>
      <c r="AT17" s="201">
        <v>4741</v>
      </c>
      <c r="AU17" s="201">
        <v>4265</v>
      </c>
      <c r="AV17" s="152">
        <v>4360</v>
      </c>
      <c r="AW17" s="201"/>
      <c r="AX17" s="152"/>
      <c r="AY17" s="69" t="str">
        <f t="shared" ref="AY17:BH17" si="42">IF(C17=0,"0",C17-O17)</f>
        <v>0</v>
      </c>
      <c r="AZ17" s="69" t="str">
        <f t="shared" si="42"/>
        <v>0</v>
      </c>
      <c r="BA17" s="69" t="str">
        <f t="shared" si="42"/>
        <v>0</v>
      </c>
      <c r="BB17" s="69" t="str">
        <f t="shared" si="42"/>
        <v>0</v>
      </c>
      <c r="BC17" s="69" t="str">
        <f t="shared" si="42"/>
        <v>0</v>
      </c>
      <c r="BD17" s="67" t="str">
        <f t="shared" si="42"/>
        <v>0</v>
      </c>
      <c r="BE17" s="67" t="str">
        <f t="shared" si="42"/>
        <v>0</v>
      </c>
      <c r="BF17" s="201" t="str">
        <f t="shared" si="42"/>
        <v>0</v>
      </c>
      <c r="BG17" s="201" t="str">
        <f t="shared" si="42"/>
        <v>0</v>
      </c>
      <c r="BH17" s="201" t="str">
        <f t="shared" si="42"/>
        <v>0</v>
      </c>
      <c r="BI17" s="284" t="str">
        <f t="shared" ref="BI17" si="43">IF(M17=0,"0",M17-Y17)</f>
        <v>0</v>
      </c>
      <c r="BJ17" s="221" t="str">
        <f>IF(N17=0,"0",N17-Z17)</f>
        <v>0</v>
      </c>
      <c r="BK17" s="221">
        <f>IF(O17=0,"0",O17-AA17)</f>
        <v>754</v>
      </c>
      <c r="BL17" s="221">
        <f>IF(P17=0,"0",P17-AB17)</f>
        <v>456</v>
      </c>
      <c r="BM17" s="221">
        <f t="shared" ref="BM17" si="44">IF(Q17=0,"0",Q17-AC17)</f>
        <v>381</v>
      </c>
      <c r="BN17" s="221">
        <f t="shared" ref="BN17" si="45">IF(R17=0,"0",R17-AD17)</f>
        <v>5</v>
      </c>
      <c r="BO17" s="221">
        <f t="shared" ref="BO17" si="46">IF(S17=0,"0",S17-AE17)</f>
        <v>374</v>
      </c>
      <c r="BP17" s="221">
        <f t="shared" ref="BP17" si="47">IF(T17=0,"0",T17-AF17)</f>
        <v>611</v>
      </c>
      <c r="BQ17" s="221">
        <f t="shared" ref="BQ17" si="48">IF(U17=0,"0",U17-AG17)</f>
        <v>563</v>
      </c>
      <c r="BR17" s="221">
        <f t="shared" ref="BR17" si="49">IF(V17=0,"0",V17-AH17)</f>
        <v>368</v>
      </c>
      <c r="BS17" s="221">
        <f t="shared" ref="BS17" si="50">IF(W17=0,"0",W17-AI17)</f>
        <v>439</v>
      </c>
      <c r="BT17" s="221">
        <f t="shared" ref="BT17" si="51">IF(X17=0,"0",X17-AJ17)</f>
        <v>438</v>
      </c>
      <c r="BU17" s="284">
        <f>IF(Y17=0,"0",Y17-AK17)</f>
        <v>455</v>
      </c>
      <c r="BV17" s="221">
        <f>IF(Z17=0,"0",Z17-AL17)</f>
        <v>386</v>
      </c>
      <c r="BW17" s="221">
        <f>IF(AA17=0,"0",AA17-AM17)</f>
        <v>172</v>
      </c>
      <c r="BX17" s="221">
        <f t="shared" ref="BX17:BZ17" si="52">IF(AB17=0,"0",AB17-AN17)</f>
        <v>357</v>
      </c>
      <c r="BY17" s="221">
        <f t="shared" si="52"/>
        <v>697</v>
      </c>
      <c r="BZ17" s="221">
        <f t="shared" si="52"/>
        <v>920</v>
      </c>
      <c r="CA17" s="221">
        <f t="shared" ref="CA17" si="53">IF(AE17=0,"0",AE17-AQ17)</f>
        <v>371</v>
      </c>
      <c r="CB17" s="221">
        <f t="shared" ref="CB17:CF17" si="54">IF(AF17=0,"0",AF17-AR17)</f>
        <v>538</v>
      </c>
      <c r="CC17" s="221">
        <f t="shared" si="54"/>
        <v>334</v>
      </c>
      <c r="CD17" s="221">
        <f t="shared" si="54"/>
        <v>477</v>
      </c>
      <c r="CE17" s="221">
        <f t="shared" si="54"/>
        <v>631</v>
      </c>
      <c r="CF17" s="285">
        <f t="shared" si="54"/>
        <v>566</v>
      </c>
    </row>
    <row r="18" spans="1:84" x14ac:dyDescent="0.25">
      <c r="A18" s="4"/>
      <c r="B18" s="35" t="s">
        <v>42</v>
      </c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66">
        <v>2949</v>
      </c>
      <c r="P18" s="67">
        <v>2935</v>
      </c>
      <c r="Q18" s="67">
        <v>2848</v>
      </c>
      <c r="R18" s="67">
        <v>2629</v>
      </c>
      <c r="S18" s="67">
        <v>2406</v>
      </c>
      <c r="T18" s="67">
        <v>2512</v>
      </c>
      <c r="U18" s="67">
        <v>2495</v>
      </c>
      <c r="V18" s="210">
        <v>2673</v>
      </c>
      <c r="W18" s="210">
        <v>2622</v>
      </c>
      <c r="X18" s="151">
        <v>2659</v>
      </c>
      <c r="Y18" s="253">
        <v>2800</v>
      </c>
      <c r="Z18" s="201">
        <v>3001</v>
      </c>
      <c r="AA18" s="201">
        <v>3008</v>
      </c>
      <c r="AB18" s="201">
        <v>3110</v>
      </c>
      <c r="AC18" s="201">
        <v>3123</v>
      </c>
      <c r="AD18" s="201">
        <v>2630</v>
      </c>
      <c r="AE18" s="201">
        <v>2915</v>
      </c>
      <c r="AF18" s="201">
        <v>2943</v>
      </c>
      <c r="AG18" s="201">
        <v>2942</v>
      </c>
      <c r="AH18" s="201">
        <v>2875</v>
      </c>
      <c r="AI18" s="201">
        <v>2899</v>
      </c>
      <c r="AJ18" s="152">
        <v>2464</v>
      </c>
      <c r="AK18" s="253">
        <v>2734</v>
      </c>
      <c r="AL18" s="201">
        <v>2998</v>
      </c>
      <c r="AM18" s="201">
        <v>3118</v>
      </c>
      <c r="AN18" s="201">
        <v>3229</v>
      </c>
      <c r="AO18" s="201">
        <v>3366</v>
      </c>
      <c r="AP18" s="201">
        <v>3139</v>
      </c>
      <c r="AQ18" s="201">
        <v>3131</v>
      </c>
      <c r="AR18" s="201">
        <v>3130</v>
      </c>
      <c r="AS18" s="201">
        <v>3169</v>
      </c>
      <c r="AT18" s="201">
        <v>3096</v>
      </c>
      <c r="AU18" s="201">
        <v>3023</v>
      </c>
      <c r="AV18" s="152">
        <v>3004</v>
      </c>
      <c r="AW18" s="201"/>
      <c r="AX18" s="152"/>
      <c r="AY18" s="69" t="str">
        <f t="shared" ref="AY18:BH18" si="55">IF(C18=0,"0",C18-O18)</f>
        <v>0</v>
      </c>
      <c r="AZ18" s="69" t="str">
        <f t="shared" si="55"/>
        <v>0</v>
      </c>
      <c r="BA18" s="69" t="str">
        <f t="shared" si="55"/>
        <v>0</v>
      </c>
      <c r="BB18" s="69" t="str">
        <f t="shared" si="55"/>
        <v>0</v>
      </c>
      <c r="BC18" s="69" t="str">
        <f t="shared" si="55"/>
        <v>0</v>
      </c>
      <c r="BD18" s="67" t="str">
        <f t="shared" si="55"/>
        <v>0</v>
      </c>
      <c r="BE18" s="67" t="str">
        <f t="shared" si="55"/>
        <v>0</v>
      </c>
      <c r="BF18" s="201" t="str">
        <f t="shared" si="55"/>
        <v>0</v>
      </c>
      <c r="BG18" s="201" t="str">
        <f t="shared" si="55"/>
        <v>0</v>
      </c>
      <c r="BH18" s="201" t="str">
        <f t="shared" si="55"/>
        <v>0</v>
      </c>
      <c r="BI18" s="284" t="str">
        <f t="shared" ref="BI18" si="56">IF(M18=0,"0",M18-Y18)</f>
        <v>0</v>
      </c>
      <c r="BJ18" s="221" t="str">
        <f>IF(N18=0,"0",N18-Z18)</f>
        <v>0</v>
      </c>
      <c r="BK18" s="221">
        <f>IF(O18=0,"0",O18-AA18)</f>
        <v>-59</v>
      </c>
      <c r="BL18" s="221">
        <f>IF(P18=0,"0",P18-AB18)</f>
        <v>-175</v>
      </c>
      <c r="BM18" s="221">
        <f t="shared" ref="BM18" si="57">IF(Q18=0,"0",Q18-AC18)</f>
        <v>-275</v>
      </c>
      <c r="BN18" s="221">
        <f t="shared" ref="BN18" si="58">IF(R18=0,"0",R18-AD18)</f>
        <v>-1</v>
      </c>
      <c r="BO18" s="221">
        <f t="shared" ref="BO18" si="59">IF(S18=0,"0",S18-AE18)</f>
        <v>-509</v>
      </c>
      <c r="BP18" s="221">
        <f t="shared" ref="BP18" si="60">IF(T18=0,"0",T18-AF18)</f>
        <v>-431</v>
      </c>
      <c r="BQ18" s="221">
        <f t="shared" ref="BQ18" si="61">IF(U18=0,"0",U18-AG18)</f>
        <v>-447</v>
      </c>
      <c r="BR18" s="221">
        <f t="shared" ref="BR18" si="62">IF(V18=0,"0",V18-AH18)</f>
        <v>-202</v>
      </c>
      <c r="BS18" s="221">
        <f t="shared" ref="BS18" si="63">IF(W18=0,"0",W18-AI18)</f>
        <v>-277</v>
      </c>
      <c r="BT18" s="221">
        <f t="shared" ref="BT18" si="64">IF(X18=0,"0",X18-AJ18)</f>
        <v>195</v>
      </c>
      <c r="BU18" s="284">
        <f>IF(Y18=0,"0",Y18-AK18)</f>
        <v>66</v>
      </c>
      <c r="BV18" s="221">
        <f>IF(Z18=0,"0",Z18-AL18)</f>
        <v>3</v>
      </c>
      <c r="BW18" s="221">
        <f>IF(AA18=0,"0",AA18-AM18)</f>
        <v>-110</v>
      </c>
      <c r="BX18" s="221">
        <f t="shared" ref="BX18:BZ18" si="65">IF(AB18=0,"0",AB18-AN18)</f>
        <v>-119</v>
      </c>
      <c r="BY18" s="221">
        <f t="shared" si="65"/>
        <v>-243</v>
      </c>
      <c r="BZ18" s="221">
        <f t="shared" si="65"/>
        <v>-509</v>
      </c>
      <c r="CA18" s="221">
        <f t="shared" ref="CA18" si="66">IF(AE18=0,"0",AE18-AQ18)</f>
        <v>-216</v>
      </c>
      <c r="CB18" s="221">
        <f t="shared" ref="CB18:CF18" si="67">IF(AF18=0,"0",AF18-AR18)</f>
        <v>-187</v>
      </c>
      <c r="CC18" s="221">
        <f t="shared" si="67"/>
        <v>-227</v>
      </c>
      <c r="CD18" s="221">
        <f t="shared" si="67"/>
        <v>-221</v>
      </c>
      <c r="CE18" s="221">
        <f t="shared" si="67"/>
        <v>-124</v>
      </c>
      <c r="CF18" s="285">
        <f t="shared" si="67"/>
        <v>-540</v>
      </c>
    </row>
    <row r="19" spans="1:84" x14ac:dyDescent="0.25">
      <c r="A19" s="4"/>
      <c r="B19" s="35" t="s">
        <v>43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66">
        <v>533</v>
      </c>
      <c r="P19" s="67">
        <v>627</v>
      </c>
      <c r="Q19" s="67">
        <v>557</v>
      </c>
      <c r="R19" s="67">
        <v>522</v>
      </c>
      <c r="S19" s="67">
        <v>487</v>
      </c>
      <c r="T19" s="67">
        <v>582</v>
      </c>
      <c r="U19" s="67">
        <v>509</v>
      </c>
      <c r="V19" s="210">
        <v>512</v>
      </c>
      <c r="W19" s="210">
        <v>509</v>
      </c>
      <c r="X19" s="151">
        <v>485</v>
      </c>
      <c r="Y19" s="253">
        <v>508</v>
      </c>
      <c r="Z19" s="201">
        <v>530</v>
      </c>
      <c r="AA19" s="201">
        <v>475</v>
      </c>
      <c r="AB19" s="201">
        <v>500</v>
      </c>
      <c r="AC19" s="201">
        <v>479</v>
      </c>
      <c r="AD19" s="201">
        <v>468</v>
      </c>
      <c r="AE19" s="201">
        <v>447</v>
      </c>
      <c r="AF19" s="201">
        <v>457</v>
      </c>
      <c r="AG19" s="201">
        <v>471</v>
      </c>
      <c r="AH19" s="201">
        <v>481</v>
      </c>
      <c r="AI19" s="201">
        <v>490</v>
      </c>
      <c r="AJ19" s="152">
        <v>504</v>
      </c>
      <c r="AK19" s="253">
        <v>526</v>
      </c>
      <c r="AL19" s="201">
        <v>583</v>
      </c>
      <c r="AM19" s="201">
        <v>562</v>
      </c>
      <c r="AN19" s="201">
        <v>539</v>
      </c>
      <c r="AO19" s="201">
        <v>541</v>
      </c>
      <c r="AP19" s="201">
        <v>554</v>
      </c>
      <c r="AQ19" s="201">
        <v>521</v>
      </c>
      <c r="AR19" s="201">
        <v>506</v>
      </c>
      <c r="AS19" s="201">
        <v>516</v>
      </c>
      <c r="AT19" s="201">
        <v>521</v>
      </c>
      <c r="AU19" s="201">
        <v>516</v>
      </c>
      <c r="AV19" s="152">
        <v>509</v>
      </c>
      <c r="AW19" s="201"/>
      <c r="AX19" s="152"/>
      <c r="AY19" s="69" t="str">
        <f t="shared" ref="AY19:BH21" si="68">IF(C19=0,"0",C19-O19)</f>
        <v>0</v>
      </c>
      <c r="AZ19" s="69" t="str">
        <f t="shared" si="68"/>
        <v>0</v>
      </c>
      <c r="BA19" s="69" t="str">
        <f t="shared" si="68"/>
        <v>0</v>
      </c>
      <c r="BB19" s="69" t="str">
        <f t="shared" si="68"/>
        <v>0</v>
      </c>
      <c r="BC19" s="69" t="str">
        <f t="shared" si="68"/>
        <v>0</v>
      </c>
      <c r="BD19" s="67" t="str">
        <f t="shared" si="68"/>
        <v>0</v>
      </c>
      <c r="BE19" s="67" t="str">
        <f t="shared" si="68"/>
        <v>0</v>
      </c>
      <c r="BF19" s="201" t="str">
        <f t="shared" si="68"/>
        <v>0</v>
      </c>
      <c r="BG19" s="201" t="str">
        <f t="shared" si="68"/>
        <v>0</v>
      </c>
      <c r="BH19" s="201" t="str">
        <f t="shared" si="68"/>
        <v>0</v>
      </c>
      <c r="BI19" s="284" t="str">
        <f t="shared" ref="BI19:BI21" si="69">IF(M19=0,"0",M19-Y19)</f>
        <v>0</v>
      </c>
      <c r="BJ19" s="221" t="str">
        <f t="shared" ref="BJ19:BL21" si="70">IF(N19=0,"0",N19-Z19)</f>
        <v>0</v>
      </c>
      <c r="BK19" s="221">
        <f t="shared" si="70"/>
        <v>58</v>
      </c>
      <c r="BL19" s="221">
        <f t="shared" si="70"/>
        <v>127</v>
      </c>
      <c r="BM19" s="221">
        <f t="shared" ref="BM19:BM21" si="71">IF(Q19=0,"0",Q19-AC19)</f>
        <v>78</v>
      </c>
      <c r="BN19" s="221">
        <f t="shared" ref="BN19:BN21" si="72">IF(R19=0,"0",R19-AD19)</f>
        <v>54</v>
      </c>
      <c r="BO19" s="221">
        <f t="shared" ref="BO19:BO21" si="73">IF(S19=0,"0",S19-AE19)</f>
        <v>40</v>
      </c>
      <c r="BP19" s="221">
        <f t="shared" ref="BP19:BP21" si="74">IF(T19=0,"0",T19-AF19)</f>
        <v>125</v>
      </c>
      <c r="BQ19" s="221">
        <f t="shared" ref="BQ19:BQ21" si="75">IF(U19=0,"0",U19-AG19)</f>
        <v>38</v>
      </c>
      <c r="BR19" s="221">
        <f t="shared" ref="BR19:BR21" si="76">IF(V19=0,"0",V19-AH19)</f>
        <v>31</v>
      </c>
      <c r="BS19" s="221">
        <f t="shared" ref="BS19:BS21" si="77">IF(W19=0,"0",W19-AI19)</f>
        <v>19</v>
      </c>
      <c r="BT19" s="221">
        <f t="shared" ref="BT19:BT21" si="78">IF(X19=0,"0",X19-AJ19)</f>
        <v>-19</v>
      </c>
      <c r="BU19" s="284">
        <f t="shared" ref="BU19:BW21" si="79">IF(Y19=0,"0",Y19-AK19)</f>
        <v>-18</v>
      </c>
      <c r="BV19" s="221">
        <f t="shared" si="79"/>
        <v>-53</v>
      </c>
      <c r="BW19" s="221">
        <f t="shared" si="79"/>
        <v>-87</v>
      </c>
      <c r="BX19" s="221">
        <f t="shared" ref="BX19:BZ21" si="80">IF(AB19=0,"0",AB19-AN19)</f>
        <v>-39</v>
      </c>
      <c r="BY19" s="221">
        <f t="shared" si="80"/>
        <v>-62</v>
      </c>
      <c r="BZ19" s="221">
        <f t="shared" si="80"/>
        <v>-86</v>
      </c>
      <c r="CA19" s="221">
        <f t="shared" ref="CA19:CA21" si="81">IF(AE19=0,"0",AE19-AQ19)</f>
        <v>-74</v>
      </c>
      <c r="CB19" s="221">
        <f t="shared" ref="CB19:CF21" si="82">IF(AF19=0,"0",AF19-AR19)</f>
        <v>-49</v>
      </c>
      <c r="CC19" s="221">
        <f t="shared" si="82"/>
        <v>-45</v>
      </c>
      <c r="CD19" s="221">
        <f t="shared" si="82"/>
        <v>-40</v>
      </c>
      <c r="CE19" s="221">
        <f t="shared" si="82"/>
        <v>-26</v>
      </c>
      <c r="CF19" s="285">
        <f t="shared" si="82"/>
        <v>-5</v>
      </c>
    </row>
    <row r="20" spans="1:84" x14ac:dyDescent="0.25">
      <c r="A20" s="4"/>
      <c r="B20" s="35" t="s">
        <v>44</v>
      </c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66">
        <v>290</v>
      </c>
      <c r="P20" s="67">
        <v>376</v>
      </c>
      <c r="Q20" s="67">
        <v>349</v>
      </c>
      <c r="R20" s="67">
        <v>271</v>
      </c>
      <c r="S20" s="67">
        <v>273</v>
      </c>
      <c r="T20" s="67">
        <v>276</v>
      </c>
      <c r="U20" s="67">
        <v>257</v>
      </c>
      <c r="V20" s="210">
        <v>230</v>
      </c>
      <c r="W20" s="210">
        <v>265</v>
      </c>
      <c r="X20" s="151">
        <v>246</v>
      </c>
      <c r="Y20" s="253">
        <v>240</v>
      </c>
      <c r="Z20" s="201">
        <v>260</v>
      </c>
      <c r="AA20" s="201">
        <v>230</v>
      </c>
      <c r="AB20" s="201">
        <v>225</v>
      </c>
      <c r="AC20" s="201">
        <v>220</v>
      </c>
      <c r="AD20" s="201">
        <v>233</v>
      </c>
      <c r="AE20" s="201">
        <v>227</v>
      </c>
      <c r="AF20" s="201">
        <v>218</v>
      </c>
      <c r="AG20" s="201">
        <v>254</v>
      </c>
      <c r="AH20" s="201">
        <v>234</v>
      </c>
      <c r="AI20" s="201">
        <v>210</v>
      </c>
      <c r="AJ20" s="152">
        <v>227</v>
      </c>
      <c r="AK20" s="253">
        <v>252</v>
      </c>
      <c r="AL20" s="201">
        <v>311</v>
      </c>
      <c r="AM20" s="201">
        <v>290</v>
      </c>
      <c r="AN20" s="201">
        <v>245</v>
      </c>
      <c r="AO20" s="201">
        <v>235</v>
      </c>
      <c r="AP20" s="201">
        <v>240</v>
      </c>
      <c r="AQ20" s="201">
        <v>239</v>
      </c>
      <c r="AR20" s="201">
        <v>220</v>
      </c>
      <c r="AS20" s="201">
        <v>244</v>
      </c>
      <c r="AT20" s="201">
        <v>286</v>
      </c>
      <c r="AU20" s="201">
        <v>247</v>
      </c>
      <c r="AV20" s="152">
        <v>253</v>
      </c>
      <c r="AW20" s="201"/>
      <c r="AX20" s="152"/>
      <c r="AY20" s="69" t="str">
        <f t="shared" si="68"/>
        <v>0</v>
      </c>
      <c r="AZ20" s="69" t="str">
        <f t="shared" si="68"/>
        <v>0</v>
      </c>
      <c r="BA20" s="69" t="str">
        <f t="shared" si="68"/>
        <v>0</v>
      </c>
      <c r="BB20" s="69" t="str">
        <f t="shared" si="68"/>
        <v>0</v>
      </c>
      <c r="BC20" s="69" t="str">
        <f t="shared" si="68"/>
        <v>0</v>
      </c>
      <c r="BD20" s="67" t="str">
        <f t="shared" si="68"/>
        <v>0</v>
      </c>
      <c r="BE20" s="67" t="str">
        <f t="shared" si="68"/>
        <v>0</v>
      </c>
      <c r="BF20" s="201" t="str">
        <f t="shared" si="68"/>
        <v>0</v>
      </c>
      <c r="BG20" s="201" t="str">
        <f t="shared" si="68"/>
        <v>0</v>
      </c>
      <c r="BH20" s="201" t="str">
        <f t="shared" si="68"/>
        <v>0</v>
      </c>
      <c r="BI20" s="284" t="str">
        <f t="shared" si="69"/>
        <v>0</v>
      </c>
      <c r="BJ20" s="221" t="str">
        <f t="shared" si="70"/>
        <v>0</v>
      </c>
      <c r="BK20" s="221">
        <f t="shared" si="70"/>
        <v>60</v>
      </c>
      <c r="BL20" s="221">
        <f t="shared" si="70"/>
        <v>151</v>
      </c>
      <c r="BM20" s="221">
        <f t="shared" si="71"/>
        <v>129</v>
      </c>
      <c r="BN20" s="221">
        <f t="shared" si="72"/>
        <v>38</v>
      </c>
      <c r="BO20" s="221">
        <f t="shared" si="73"/>
        <v>46</v>
      </c>
      <c r="BP20" s="221">
        <f t="shared" si="74"/>
        <v>58</v>
      </c>
      <c r="BQ20" s="221">
        <f t="shared" si="75"/>
        <v>3</v>
      </c>
      <c r="BR20" s="221">
        <f t="shared" si="76"/>
        <v>-4</v>
      </c>
      <c r="BS20" s="221">
        <f t="shared" si="77"/>
        <v>55</v>
      </c>
      <c r="BT20" s="221">
        <f t="shared" si="78"/>
        <v>19</v>
      </c>
      <c r="BU20" s="284">
        <f t="shared" si="79"/>
        <v>-12</v>
      </c>
      <c r="BV20" s="221">
        <f t="shared" si="79"/>
        <v>-51</v>
      </c>
      <c r="BW20" s="221">
        <f t="shared" si="79"/>
        <v>-60</v>
      </c>
      <c r="BX20" s="221">
        <f t="shared" si="80"/>
        <v>-20</v>
      </c>
      <c r="BY20" s="221">
        <f t="shared" si="80"/>
        <v>-15</v>
      </c>
      <c r="BZ20" s="221">
        <f t="shared" si="80"/>
        <v>-7</v>
      </c>
      <c r="CA20" s="221">
        <f t="shared" si="81"/>
        <v>-12</v>
      </c>
      <c r="CB20" s="221">
        <f t="shared" si="82"/>
        <v>-2</v>
      </c>
      <c r="CC20" s="221">
        <f t="shared" si="82"/>
        <v>10</v>
      </c>
      <c r="CD20" s="221">
        <f t="shared" si="82"/>
        <v>-52</v>
      </c>
      <c r="CE20" s="221">
        <f t="shared" si="82"/>
        <v>-37</v>
      </c>
      <c r="CF20" s="285">
        <f t="shared" si="82"/>
        <v>-26</v>
      </c>
    </row>
    <row r="21" spans="1:84" x14ac:dyDescent="0.25">
      <c r="A21" s="4"/>
      <c r="B21" s="35" t="s">
        <v>45</v>
      </c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66">
        <v>6</v>
      </c>
      <c r="P21" s="67">
        <v>10</v>
      </c>
      <c r="Q21" s="67">
        <v>7</v>
      </c>
      <c r="R21" s="67">
        <v>9</v>
      </c>
      <c r="S21" s="67">
        <v>5</v>
      </c>
      <c r="T21" s="67">
        <v>4</v>
      </c>
      <c r="U21" s="67">
        <v>4</v>
      </c>
      <c r="V21" s="210">
        <v>5</v>
      </c>
      <c r="W21" s="210">
        <v>3</v>
      </c>
      <c r="X21" s="151">
        <v>6</v>
      </c>
      <c r="Y21" s="253">
        <v>8</v>
      </c>
      <c r="Z21" s="201">
        <v>7</v>
      </c>
      <c r="AA21" s="201">
        <v>7</v>
      </c>
      <c r="AB21" s="201">
        <v>7</v>
      </c>
      <c r="AC21" s="201">
        <v>7</v>
      </c>
      <c r="AD21" s="201">
        <v>8</v>
      </c>
      <c r="AE21" s="201">
        <v>6</v>
      </c>
      <c r="AF21" s="201">
        <v>8</v>
      </c>
      <c r="AG21" s="201">
        <v>7</v>
      </c>
      <c r="AH21" s="201">
        <v>7</v>
      </c>
      <c r="AI21" s="201">
        <v>7</v>
      </c>
      <c r="AJ21" s="152">
        <v>6</v>
      </c>
      <c r="AK21" s="253">
        <v>6</v>
      </c>
      <c r="AL21" s="201">
        <v>8</v>
      </c>
      <c r="AM21" s="201">
        <v>6</v>
      </c>
      <c r="AN21" s="201">
        <v>4</v>
      </c>
      <c r="AO21" s="201">
        <v>5</v>
      </c>
      <c r="AP21" s="201">
        <v>1</v>
      </c>
      <c r="AQ21" s="201">
        <v>7</v>
      </c>
      <c r="AR21" s="201">
        <v>3</v>
      </c>
      <c r="AS21" s="201">
        <v>2</v>
      </c>
      <c r="AT21" s="201">
        <v>5</v>
      </c>
      <c r="AU21" s="201">
        <v>5</v>
      </c>
      <c r="AV21" s="152">
        <v>4</v>
      </c>
      <c r="AW21" s="201"/>
      <c r="AX21" s="152"/>
      <c r="AY21" s="69" t="str">
        <f t="shared" si="68"/>
        <v>0</v>
      </c>
      <c r="AZ21" s="69" t="str">
        <f t="shared" si="68"/>
        <v>0</v>
      </c>
      <c r="BA21" s="69" t="str">
        <f t="shared" si="68"/>
        <v>0</v>
      </c>
      <c r="BB21" s="69" t="str">
        <f t="shared" si="68"/>
        <v>0</v>
      </c>
      <c r="BC21" s="69" t="str">
        <f t="shared" si="68"/>
        <v>0</v>
      </c>
      <c r="BD21" s="67" t="str">
        <f t="shared" si="68"/>
        <v>0</v>
      </c>
      <c r="BE21" s="67" t="str">
        <f t="shared" si="68"/>
        <v>0</v>
      </c>
      <c r="BF21" s="201" t="str">
        <f t="shared" si="68"/>
        <v>0</v>
      </c>
      <c r="BG21" s="201" t="str">
        <f t="shared" si="68"/>
        <v>0</v>
      </c>
      <c r="BH21" s="201" t="str">
        <f t="shared" si="68"/>
        <v>0</v>
      </c>
      <c r="BI21" s="284" t="str">
        <f t="shared" si="69"/>
        <v>0</v>
      </c>
      <c r="BJ21" s="221" t="str">
        <f t="shared" si="70"/>
        <v>0</v>
      </c>
      <c r="BK21" s="221">
        <f t="shared" si="70"/>
        <v>-1</v>
      </c>
      <c r="BL21" s="221">
        <f t="shared" si="70"/>
        <v>3</v>
      </c>
      <c r="BM21" s="221">
        <f t="shared" si="71"/>
        <v>0</v>
      </c>
      <c r="BN21" s="221">
        <f t="shared" si="72"/>
        <v>1</v>
      </c>
      <c r="BO21" s="221">
        <f t="shared" si="73"/>
        <v>-1</v>
      </c>
      <c r="BP21" s="221">
        <f t="shared" si="74"/>
        <v>-4</v>
      </c>
      <c r="BQ21" s="221">
        <f t="shared" si="75"/>
        <v>-3</v>
      </c>
      <c r="BR21" s="221">
        <f t="shared" si="76"/>
        <v>-2</v>
      </c>
      <c r="BS21" s="221">
        <f t="shared" si="77"/>
        <v>-4</v>
      </c>
      <c r="BT21" s="221">
        <f t="shared" si="78"/>
        <v>0</v>
      </c>
      <c r="BU21" s="284">
        <f t="shared" si="79"/>
        <v>2</v>
      </c>
      <c r="BV21" s="221">
        <f t="shared" si="79"/>
        <v>-1</v>
      </c>
      <c r="BW21" s="221">
        <f t="shared" si="79"/>
        <v>1</v>
      </c>
      <c r="BX21" s="221">
        <f t="shared" si="80"/>
        <v>3</v>
      </c>
      <c r="BY21" s="221">
        <f t="shared" si="80"/>
        <v>2</v>
      </c>
      <c r="BZ21" s="221">
        <f t="shared" si="80"/>
        <v>7</v>
      </c>
      <c r="CA21" s="221">
        <f t="shared" si="81"/>
        <v>-1</v>
      </c>
      <c r="CB21" s="221">
        <f t="shared" si="82"/>
        <v>5</v>
      </c>
      <c r="CC21" s="221">
        <f t="shared" si="82"/>
        <v>5</v>
      </c>
      <c r="CD21" s="221">
        <f t="shared" si="82"/>
        <v>2</v>
      </c>
      <c r="CE21" s="221">
        <f t="shared" si="82"/>
        <v>2</v>
      </c>
      <c r="CF21" s="285">
        <f t="shared" si="82"/>
        <v>2</v>
      </c>
    </row>
    <row r="22" spans="1:84" x14ac:dyDescent="0.25">
      <c r="B22" s="35" t="s">
        <v>46</v>
      </c>
      <c r="C22" s="118">
        <v>10511</v>
      </c>
      <c r="D22" s="69">
        <v>10420</v>
      </c>
      <c r="E22" s="69">
        <v>10318</v>
      </c>
      <c r="F22" s="69">
        <v>10269</v>
      </c>
      <c r="G22" s="69">
        <v>9421</v>
      </c>
      <c r="H22" s="69">
        <v>9702</v>
      </c>
      <c r="I22" s="69">
        <v>9542</v>
      </c>
      <c r="J22" s="69">
        <v>8602</v>
      </c>
      <c r="K22" s="69">
        <v>9117</v>
      </c>
      <c r="L22" s="69">
        <v>8809</v>
      </c>
      <c r="M22" s="69">
        <v>9084</v>
      </c>
      <c r="N22" s="68">
        <v>9883</v>
      </c>
      <c r="O22" s="69">
        <f>SUM(O17:O21)</f>
        <v>10227</v>
      </c>
      <c r="P22" s="69">
        <f>SUM(P17:P21)</f>
        <v>10346</v>
      </c>
      <c r="Q22" s="69">
        <f>SUM(Q17:Q21)</f>
        <v>10140</v>
      </c>
      <c r="R22" s="69">
        <f>SUM(R17:R21)</f>
        <v>9443</v>
      </c>
      <c r="S22" s="69">
        <f>SUM(S17:S21)</f>
        <v>8952</v>
      </c>
      <c r="T22" s="69">
        <f>SUM(T17:T21)</f>
        <v>9301</v>
      </c>
      <c r="U22" s="69">
        <f>SUM(U17:U21)</f>
        <v>9136</v>
      </c>
      <c r="V22" s="69">
        <f>SUM(V17:V21)</f>
        <v>9006</v>
      </c>
      <c r="W22" s="69">
        <v>8734</v>
      </c>
      <c r="X22" s="151">
        <v>8760</v>
      </c>
      <c r="Y22" s="253">
        <v>9158</v>
      </c>
      <c r="Z22" s="201">
        <v>9935</v>
      </c>
      <c r="AA22" s="201">
        <v>9415</v>
      </c>
      <c r="AB22" s="201">
        <f>+AB17+AB18+AB19+AB20+AB21</f>
        <v>9784</v>
      </c>
      <c r="AC22" s="201">
        <v>9827</v>
      </c>
      <c r="AD22" s="201">
        <v>9346</v>
      </c>
      <c r="AE22" s="201">
        <v>9002</v>
      </c>
      <c r="AF22" s="201">
        <v>8942</v>
      </c>
      <c r="AG22" s="201">
        <v>8982</v>
      </c>
      <c r="AH22" s="201">
        <v>8815</v>
      </c>
      <c r="AI22" s="201">
        <v>8492</v>
      </c>
      <c r="AJ22" s="152">
        <v>8127</v>
      </c>
      <c r="AK22" s="253">
        <v>8665</v>
      </c>
      <c r="AL22" s="201">
        <v>9651</v>
      </c>
      <c r="AM22" s="201">
        <v>9499</v>
      </c>
      <c r="AN22" s="201">
        <v>9602</v>
      </c>
      <c r="AO22" s="201">
        <v>9448</v>
      </c>
      <c r="AP22" s="201">
        <f>SUM(AP17:AP21)</f>
        <v>9021</v>
      </c>
      <c r="AQ22" s="201">
        <f>SUM(AQ17:AQ21)</f>
        <v>8934</v>
      </c>
      <c r="AR22" s="201">
        <f>SUM(AR17:AR21)</f>
        <v>8637</v>
      </c>
      <c r="AS22" s="201">
        <f>SUM(AS17:AS21)</f>
        <v>8905</v>
      </c>
      <c r="AT22" s="201">
        <f>SUM(AT17:AT21)</f>
        <v>8649</v>
      </c>
      <c r="AU22" s="201">
        <f>SUM(AU17:AU21)</f>
        <v>8056</v>
      </c>
      <c r="AV22" s="152">
        <v>8130</v>
      </c>
      <c r="AW22" s="201"/>
      <c r="AX22" s="152"/>
      <c r="AY22" s="69">
        <f t="shared" ref="AY22:BF22" si="83">IF(C22=0,"0",C22-O22)</f>
        <v>284</v>
      </c>
      <c r="AZ22" s="69">
        <f t="shared" si="83"/>
        <v>74</v>
      </c>
      <c r="BA22" s="69">
        <f t="shared" si="83"/>
        <v>178</v>
      </c>
      <c r="BB22" s="69">
        <f t="shared" si="83"/>
        <v>826</v>
      </c>
      <c r="BC22" s="69">
        <f t="shared" si="83"/>
        <v>469</v>
      </c>
      <c r="BD22" s="67">
        <f t="shared" si="83"/>
        <v>401</v>
      </c>
      <c r="BE22" s="67">
        <f t="shared" si="83"/>
        <v>406</v>
      </c>
      <c r="BF22" s="201">
        <f t="shared" si="83"/>
        <v>-404</v>
      </c>
      <c r="BG22" s="201">
        <f t="shared" ref="BG22:BL22" si="84">IF(W22=0,"0",K22-W22)</f>
        <v>383</v>
      </c>
      <c r="BH22" s="201">
        <f t="shared" si="84"/>
        <v>49</v>
      </c>
      <c r="BI22" s="284">
        <f t="shared" si="84"/>
        <v>-74</v>
      </c>
      <c r="BJ22" s="221">
        <f t="shared" si="84"/>
        <v>-52</v>
      </c>
      <c r="BK22" s="221">
        <f t="shared" si="84"/>
        <v>812</v>
      </c>
      <c r="BL22" s="221">
        <f t="shared" si="84"/>
        <v>562</v>
      </c>
      <c r="BM22" s="221">
        <f t="shared" ref="BM22" si="85">IF(AC22=0,"0",Q22-AC22)</f>
        <v>313</v>
      </c>
      <c r="BN22" s="221">
        <f t="shared" ref="BN22" si="86">IF(AD22=0,"0",R22-AD22)</f>
        <v>97</v>
      </c>
      <c r="BO22" s="221">
        <f t="shared" ref="BO22" si="87">IF(AE22=0,"0",S22-AE22)</f>
        <v>-50</v>
      </c>
      <c r="BP22" s="221">
        <f t="shared" ref="BP22" si="88">IF(AF22=0,"0",T22-AF22)</f>
        <v>359</v>
      </c>
      <c r="BQ22" s="221">
        <f t="shared" ref="BQ22" si="89">IF(AG22=0,"0",U22-AG22)</f>
        <v>154</v>
      </c>
      <c r="BR22" s="221">
        <f t="shared" ref="BR22" si="90">IF(AH22=0,"0",V22-AH22)</f>
        <v>191</v>
      </c>
      <c r="BS22" s="221">
        <f t="shared" ref="BS22" si="91">IF(AI22=0,"0",W22-AI22)</f>
        <v>242</v>
      </c>
      <c r="BT22" s="221">
        <f t="shared" ref="BT22" si="92">IF(AJ22=0,"0",X22-AJ22)</f>
        <v>633</v>
      </c>
      <c r="BU22" s="284">
        <f>IF(AK22=0,"0",Y22-AK22)</f>
        <v>493</v>
      </c>
      <c r="BV22" s="221">
        <f>IF(AL22=0,"0",Z22-AL22)</f>
        <v>284</v>
      </c>
      <c r="BW22" s="221">
        <f>IF(AM22=0,"0",AA22-AM22)</f>
        <v>-84</v>
      </c>
      <c r="BX22" s="221">
        <f t="shared" ref="BX22:BZ22" si="93">IF(AN22=0,"0",AB22-AN22)</f>
        <v>182</v>
      </c>
      <c r="BY22" s="221">
        <f t="shared" si="93"/>
        <v>379</v>
      </c>
      <c r="BZ22" s="221">
        <f t="shared" si="93"/>
        <v>325</v>
      </c>
      <c r="CA22" s="221">
        <f t="shared" ref="CA22" si="94">IF(AQ22=0,"0",AE22-AQ22)</f>
        <v>68</v>
      </c>
      <c r="CB22" s="221">
        <f t="shared" ref="CB22:CF22" si="95">IF(AR22=0,"0",AF22-AR22)</f>
        <v>305</v>
      </c>
      <c r="CC22" s="221">
        <f t="shared" si="95"/>
        <v>77</v>
      </c>
      <c r="CD22" s="221">
        <f t="shared" si="95"/>
        <v>166</v>
      </c>
      <c r="CE22" s="221">
        <f t="shared" si="95"/>
        <v>436</v>
      </c>
      <c r="CF22" s="285">
        <f t="shared" si="95"/>
        <v>-3</v>
      </c>
    </row>
    <row r="23" spans="1:84" x14ac:dyDescent="0.25">
      <c r="A23" s="4">
        <f>+A16+1</f>
        <v>3</v>
      </c>
      <c r="B23" s="42" t="s">
        <v>21</v>
      </c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8"/>
      <c r="O23" s="66"/>
      <c r="P23" s="67"/>
      <c r="Q23" s="67"/>
      <c r="R23" s="67"/>
      <c r="S23" s="67"/>
      <c r="T23" s="67"/>
      <c r="U23" s="67"/>
      <c r="V23" s="210"/>
      <c r="W23" s="210"/>
      <c r="X23" s="151"/>
      <c r="Y23" s="253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152"/>
      <c r="AK23" s="253"/>
      <c r="AL23" s="201"/>
      <c r="AM23" s="201"/>
      <c r="AN23" s="201"/>
      <c r="AO23" s="201"/>
      <c r="AP23" s="201"/>
      <c r="AQ23" s="201"/>
      <c r="AR23" s="201"/>
      <c r="AS23" s="201"/>
      <c r="AT23" s="201"/>
      <c r="AU23" s="201"/>
      <c r="AV23" s="152"/>
      <c r="AW23" s="201"/>
      <c r="AX23" s="152"/>
      <c r="AY23" s="70"/>
      <c r="AZ23" s="70"/>
      <c r="BA23" s="70"/>
      <c r="BB23" s="70"/>
      <c r="BC23" s="70"/>
      <c r="BD23" s="70"/>
      <c r="BE23" s="70"/>
      <c r="BF23" s="227"/>
      <c r="BG23" s="227"/>
      <c r="BH23" s="227"/>
      <c r="BI23" s="287"/>
      <c r="BJ23" s="313"/>
      <c r="BK23" s="313"/>
      <c r="BL23" s="313"/>
      <c r="BM23" s="313"/>
      <c r="BN23" s="313"/>
      <c r="BO23" s="313"/>
      <c r="BP23" s="313"/>
      <c r="BQ23" s="313"/>
      <c r="BR23" s="313"/>
      <c r="BS23" s="313"/>
      <c r="BT23" s="313"/>
      <c r="BU23" s="287"/>
      <c r="BV23" s="313"/>
      <c r="BW23" s="313"/>
      <c r="BX23" s="313"/>
      <c r="BY23" s="313"/>
      <c r="BZ23" s="313"/>
      <c r="CA23" s="313"/>
      <c r="CB23" s="313"/>
      <c r="CC23" s="313"/>
      <c r="CD23" s="313"/>
      <c r="CE23" s="313"/>
      <c r="CF23" s="288"/>
    </row>
    <row r="24" spans="1:84" x14ac:dyDescent="0.25">
      <c r="B24" s="35" t="s">
        <v>41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8"/>
      <c r="O24" s="66">
        <v>3117</v>
      </c>
      <c r="P24" s="67">
        <v>2552</v>
      </c>
      <c r="Q24" s="67">
        <v>2208</v>
      </c>
      <c r="R24" s="67">
        <v>1891</v>
      </c>
      <c r="S24" s="67">
        <v>1929</v>
      </c>
      <c r="T24" s="67">
        <v>2246</v>
      </c>
      <c r="U24" s="67">
        <v>2161</v>
      </c>
      <c r="V24" s="210">
        <v>1927</v>
      </c>
      <c r="W24" s="210">
        <v>1787</v>
      </c>
      <c r="X24" s="151">
        <v>1862</v>
      </c>
      <c r="Y24" s="253">
        <v>2252</v>
      </c>
      <c r="Z24" s="201">
        <v>2699</v>
      </c>
      <c r="AA24" s="201">
        <v>2282</v>
      </c>
      <c r="AB24" s="201">
        <v>2213</v>
      </c>
      <c r="AC24" s="201">
        <v>1877</v>
      </c>
      <c r="AD24" s="201">
        <v>1843</v>
      </c>
      <c r="AE24" s="201">
        <v>2104</v>
      </c>
      <c r="AF24" s="201">
        <v>2271</v>
      </c>
      <c r="AG24" s="201">
        <v>2382</v>
      </c>
      <c r="AH24" s="201">
        <v>2374</v>
      </c>
      <c r="AI24" s="201">
        <v>2069</v>
      </c>
      <c r="AJ24" s="152">
        <v>2236</v>
      </c>
      <c r="AK24" s="253">
        <v>2663</v>
      </c>
      <c r="AL24" s="201">
        <v>3351</v>
      </c>
      <c r="AM24" s="201">
        <v>2684</v>
      </c>
      <c r="AN24" s="201">
        <v>2747</v>
      </c>
      <c r="AO24" s="201">
        <v>2477</v>
      </c>
      <c r="AP24" s="201">
        <v>2365</v>
      </c>
      <c r="AQ24" s="201">
        <v>2529</v>
      </c>
      <c r="AR24" s="201">
        <v>2531</v>
      </c>
      <c r="AS24" s="201">
        <v>2846</v>
      </c>
      <c r="AT24" s="201">
        <v>2644</v>
      </c>
      <c r="AU24" s="201">
        <v>2166</v>
      </c>
      <c r="AV24" s="152">
        <v>2437</v>
      </c>
      <c r="AW24" s="201"/>
      <c r="AX24" s="152"/>
      <c r="AY24" s="69" t="str">
        <f t="shared" ref="AY24:BH24" si="96">IF(C24=0,"0",C24-O24)</f>
        <v>0</v>
      </c>
      <c r="AZ24" s="69" t="str">
        <f t="shared" si="96"/>
        <v>0</v>
      </c>
      <c r="BA24" s="69" t="str">
        <f t="shared" si="96"/>
        <v>0</v>
      </c>
      <c r="BB24" s="69" t="str">
        <f t="shared" si="96"/>
        <v>0</v>
      </c>
      <c r="BC24" s="69" t="str">
        <f t="shared" si="96"/>
        <v>0</v>
      </c>
      <c r="BD24" s="67" t="str">
        <f t="shared" si="96"/>
        <v>0</v>
      </c>
      <c r="BE24" s="67" t="str">
        <f t="shared" si="96"/>
        <v>0</v>
      </c>
      <c r="BF24" s="201" t="str">
        <f t="shared" si="96"/>
        <v>0</v>
      </c>
      <c r="BG24" s="201" t="str">
        <f t="shared" si="96"/>
        <v>0</v>
      </c>
      <c r="BH24" s="201" t="str">
        <f t="shared" si="96"/>
        <v>0</v>
      </c>
      <c r="BI24" s="284" t="str">
        <f t="shared" ref="BI24" si="97">IF(M24=0,"0",M24-Y24)</f>
        <v>0</v>
      </c>
      <c r="BJ24" s="221" t="str">
        <f>IF(N24=0,"0",N24-Z24)</f>
        <v>0</v>
      </c>
      <c r="BK24" s="221">
        <f>IF(O24=0,"0",O24-AA24)</f>
        <v>835</v>
      </c>
      <c r="BL24" s="221">
        <f>IF(P24=0,"0",P24-AB24)</f>
        <v>339</v>
      </c>
      <c r="BM24" s="221">
        <f t="shared" ref="BM24" si="98">IF(Q24=0,"0",Q24-AC24)</f>
        <v>331</v>
      </c>
      <c r="BN24" s="221">
        <f t="shared" ref="BN24" si="99">IF(R24=0,"0",R24-AD24)</f>
        <v>48</v>
      </c>
      <c r="BO24" s="221">
        <f t="shared" ref="BO24" si="100">IF(S24=0,"0",S24-AE24)</f>
        <v>-175</v>
      </c>
      <c r="BP24" s="221">
        <f t="shared" ref="BP24" si="101">IF(T24=0,"0",T24-AF24)</f>
        <v>-25</v>
      </c>
      <c r="BQ24" s="221">
        <f t="shared" ref="BQ24" si="102">IF(U24=0,"0",U24-AG24)</f>
        <v>-221</v>
      </c>
      <c r="BR24" s="221">
        <f t="shared" ref="BR24" si="103">IF(V24=0,"0",V24-AH24)</f>
        <v>-447</v>
      </c>
      <c r="BS24" s="221">
        <f t="shared" ref="BS24" si="104">IF(W24=0,"0",W24-AI24)</f>
        <v>-282</v>
      </c>
      <c r="BT24" s="221">
        <f t="shared" ref="BT24" si="105">IF(X24=0,"0",X24-AJ24)</f>
        <v>-374</v>
      </c>
      <c r="BU24" s="284">
        <f>IF(Y24=0,"0",Y24-AK24)</f>
        <v>-411</v>
      </c>
      <c r="BV24" s="221">
        <f>IF(Z24=0,"0",Z24-AL24)</f>
        <v>-652</v>
      </c>
      <c r="BW24" s="221">
        <f>IF(AA24=0,"0",AA24-AM24)</f>
        <v>-402</v>
      </c>
      <c r="BX24" s="221">
        <f t="shared" ref="BX24:BZ24" si="106">IF(AB24=0,"0",AB24-AN24)</f>
        <v>-534</v>
      </c>
      <c r="BY24" s="221">
        <f t="shared" si="106"/>
        <v>-600</v>
      </c>
      <c r="BZ24" s="221">
        <f t="shared" si="106"/>
        <v>-522</v>
      </c>
      <c r="CA24" s="221">
        <f t="shared" ref="CA24" si="107">IF(AE24=0,"0",AE24-AQ24)</f>
        <v>-425</v>
      </c>
      <c r="CB24" s="221">
        <f t="shared" ref="CB24:CF24" si="108">IF(AF24=0,"0",AF24-AR24)</f>
        <v>-260</v>
      </c>
      <c r="CC24" s="221">
        <f t="shared" si="108"/>
        <v>-464</v>
      </c>
      <c r="CD24" s="221">
        <f t="shared" si="108"/>
        <v>-270</v>
      </c>
      <c r="CE24" s="221">
        <f t="shared" si="108"/>
        <v>-97</v>
      </c>
      <c r="CF24" s="285">
        <f t="shared" si="108"/>
        <v>-201</v>
      </c>
    </row>
    <row r="25" spans="1:84" x14ac:dyDescent="0.25">
      <c r="B25" s="35" t="s">
        <v>42</v>
      </c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8"/>
      <c r="O25" s="66">
        <v>525</v>
      </c>
      <c r="P25" s="67">
        <v>436</v>
      </c>
      <c r="Q25" s="67">
        <v>314</v>
      </c>
      <c r="R25" s="67">
        <v>308</v>
      </c>
      <c r="S25" s="67">
        <v>305</v>
      </c>
      <c r="T25" s="67">
        <v>368</v>
      </c>
      <c r="U25" s="67">
        <v>373</v>
      </c>
      <c r="V25" s="210">
        <v>376</v>
      </c>
      <c r="W25" s="210">
        <v>324</v>
      </c>
      <c r="X25" s="151">
        <v>382</v>
      </c>
      <c r="Y25" s="253">
        <v>494</v>
      </c>
      <c r="Z25" s="201">
        <v>580</v>
      </c>
      <c r="AA25" s="201">
        <v>499</v>
      </c>
      <c r="AB25" s="201">
        <v>509</v>
      </c>
      <c r="AC25" s="201">
        <v>422</v>
      </c>
      <c r="AD25" s="201">
        <v>324</v>
      </c>
      <c r="AE25" s="201">
        <v>358</v>
      </c>
      <c r="AF25" s="201">
        <v>484</v>
      </c>
      <c r="AG25" s="201">
        <v>472</v>
      </c>
      <c r="AH25" s="201">
        <v>477</v>
      </c>
      <c r="AI25" s="201">
        <v>450</v>
      </c>
      <c r="AJ25" s="152">
        <v>324</v>
      </c>
      <c r="AK25" s="253">
        <v>583</v>
      </c>
      <c r="AL25" s="201">
        <v>628</v>
      </c>
      <c r="AM25" s="201">
        <v>649</v>
      </c>
      <c r="AN25" s="201">
        <v>539</v>
      </c>
      <c r="AO25" s="201">
        <v>591</v>
      </c>
      <c r="AP25" s="201">
        <v>453</v>
      </c>
      <c r="AQ25" s="201">
        <v>566</v>
      </c>
      <c r="AR25" s="201">
        <v>590</v>
      </c>
      <c r="AS25" s="201">
        <v>670</v>
      </c>
      <c r="AT25" s="201">
        <v>633</v>
      </c>
      <c r="AU25" s="201">
        <v>544</v>
      </c>
      <c r="AV25" s="152">
        <v>492</v>
      </c>
      <c r="AW25" s="201"/>
      <c r="AX25" s="152"/>
      <c r="AY25" s="69" t="str">
        <f t="shared" ref="AY25:BH25" si="109">IF(C25=0,"0",C25-O25)</f>
        <v>0</v>
      </c>
      <c r="AZ25" s="69" t="str">
        <f t="shared" si="109"/>
        <v>0</v>
      </c>
      <c r="BA25" s="69" t="str">
        <f t="shared" si="109"/>
        <v>0</v>
      </c>
      <c r="BB25" s="69" t="str">
        <f t="shared" si="109"/>
        <v>0</v>
      </c>
      <c r="BC25" s="69" t="str">
        <f t="shared" si="109"/>
        <v>0</v>
      </c>
      <c r="BD25" s="67" t="str">
        <f t="shared" si="109"/>
        <v>0</v>
      </c>
      <c r="BE25" s="67" t="str">
        <f t="shared" si="109"/>
        <v>0</v>
      </c>
      <c r="BF25" s="201" t="str">
        <f t="shared" si="109"/>
        <v>0</v>
      </c>
      <c r="BG25" s="201" t="str">
        <f t="shared" si="109"/>
        <v>0</v>
      </c>
      <c r="BH25" s="201" t="str">
        <f t="shared" si="109"/>
        <v>0</v>
      </c>
      <c r="BI25" s="284" t="str">
        <f t="shared" ref="BI25" si="110">IF(M25=0,"0",M25-Y25)</f>
        <v>0</v>
      </c>
      <c r="BJ25" s="221" t="str">
        <f>IF(N25=0,"0",N25-Z25)</f>
        <v>0</v>
      </c>
      <c r="BK25" s="221">
        <f>IF(O25=0,"0",O25-AA25)</f>
        <v>26</v>
      </c>
      <c r="BL25" s="221">
        <f>IF(P25=0,"0",P25-AB25)</f>
        <v>-73</v>
      </c>
      <c r="BM25" s="221">
        <f t="shared" ref="BM25" si="111">IF(Q25=0,"0",Q25-AC25)</f>
        <v>-108</v>
      </c>
      <c r="BN25" s="221">
        <f t="shared" ref="BN25" si="112">IF(R25=0,"0",R25-AD25)</f>
        <v>-16</v>
      </c>
      <c r="BO25" s="221">
        <f t="shared" ref="BO25" si="113">IF(S25=0,"0",S25-AE25)</f>
        <v>-53</v>
      </c>
      <c r="BP25" s="221">
        <f t="shared" ref="BP25" si="114">IF(T25=0,"0",T25-AF25)</f>
        <v>-116</v>
      </c>
      <c r="BQ25" s="221">
        <f t="shared" ref="BQ25" si="115">IF(U25=0,"0",U25-AG25)</f>
        <v>-99</v>
      </c>
      <c r="BR25" s="221">
        <f t="shared" ref="BR25" si="116">IF(V25=0,"0",V25-AH25)</f>
        <v>-101</v>
      </c>
      <c r="BS25" s="221">
        <f t="shared" ref="BS25" si="117">IF(W25=0,"0",W25-AI25)</f>
        <v>-126</v>
      </c>
      <c r="BT25" s="221">
        <f t="shared" ref="BT25" si="118">IF(X25=0,"0",X25-AJ25)</f>
        <v>58</v>
      </c>
      <c r="BU25" s="284">
        <f>IF(Y25=0,"0",Y25-AK25)</f>
        <v>-89</v>
      </c>
      <c r="BV25" s="221">
        <f>IF(Z25=0,"0",Z25-AL25)</f>
        <v>-48</v>
      </c>
      <c r="BW25" s="221">
        <f>IF(AA25=0,"0",AA25-AM25)</f>
        <v>-150</v>
      </c>
      <c r="BX25" s="221">
        <f t="shared" ref="BX25:BZ25" si="119">IF(AB25=0,"0",AB25-AN25)</f>
        <v>-30</v>
      </c>
      <c r="BY25" s="221">
        <f t="shared" si="119"/>
        <v>-169</v>
      </c>
      <c r="BZ25" s="221">
        <f t="shared" si="119"/>
        <v>-129</v>
      </c>
      <c r="CA25" s="221">
        <f t="shared" ref="CA25" si="120">IF(AE25=0,"0",AE25-AQ25)</f>
        <v>-208</v>
      </c>
      <c r="CB25" s="221">
        <f t="shared" ref="CB25:CF25" si="121">IF(AF25=0,"0",AF25-AR25)</f>
        <v>-106</v>
      </c>
      <c r="CC25" s="221">
        <f t="shared" si="121"/>
        <v>-198</v>
      </c>
      <c r="CD25" s="221">
        <f t="shared" si="121"/>
        <v>-156</v>
      </c>
      <c r="CE25" s="221">
        <f t="shared" si="121"/>
        <v>-94</v>
      </c>
      <c r="CF25" s="285">
        <f t="shared" si="121"/>
        <v>-168</v>
      </c>
    </row>
    <row r="26" spans="1:84" x14ac:dyDescent="0.25">
      <c r="B26" s="35" t="s">
        <v>43</v>
      </c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8"/>
      <c r="O26" s="66">
        <v>258</v>
      </c>
      <c r="P26" s="67">
        <v>289</v>
      </c>
      <c r="Q26" s="67">
        <v>187</v>
      </c>
      <c r="R26" s="67">
        <v>179</v>
      </c>
      <c r="S26" s="67">
        <v>151</v>
      </c>
      <c r="T26" s="67">
        <v>255</v>
      </c>
      <c r="U26" s="67">
        <v>171</v>
      </c>
      <c r="V26" s="210">
        <v>218</v>
      </c>
      <c r="W26" s="210">
        <v>211</v>
      </c>
      <c r="X26" s="151">
        <v>204</v>
      </c>
      <c r="Y26" s="253">
        <v>213</v>
      </c>
      <c r="Z26" s="201">
        <v>237</v>
      </c>
      <c r="AA26" s="201">
        <v>197</v>
      </c>
      <c r="AB26" s="201">
        <v>222</v>
      </c>
      <c r="AC26" s="201">
        <v>198</v>
      </c>
      <c r="AD26" s="201">
        <v>205</v>
      </c>
      <c r="AE26" s="201">
        <v>182</v>
      </c>
      <c r="AF26" s="201">
        <v>220</v>
      </c>
      <c r="AG26" s="201">
        <v>221</v>
      </c>
      <c r="AH26" s="201">
        <v>239</v>
      </c>
      <c r="AI26" s="201">
        <v>243</v>
      </c>
      <c r="AJ26" s="152">
        <v>239</v>
      </c>
      <c r="AK26" s="253">
        <v>288</v>
      </c>
      <c r="AL26" s="201">
        <v>338</v>
      </c>
      <c r="AM26" s="201">
        <v>256</v>
      </c>
      <c r="AN26" s="201">
        <v>257</v>
      </c>
      <c r="AO26" s="201">
        <v>258</v>
      </c>
      <c r="AP26" s="201">
        <v>299</v>
      </c>
      <c r="AQ26" s="201">
        <v>250</v>
      </c>
      <c r="AR26" s="201">
        <v>240</v>
      </c>
      <c r="AS26" s="201">
        <v>271</v>
      </c>
      <c r="AT26" s="201">
        <v>267</v>
      </c>
      <c r="AU26" s="201">
        <v>258</v>
      </c>
      <c r="AV26" s="152">
        <v>247</v>
      </c>
      <c r="AW26" s="201"/>
      <c r="AX26" s="152"/>
      <c r="AY26" s="69" t="str">
        <f t="shared" ref="AY26:BH28" si="122">IF(C26=0,"0",C26-O26)</f>
        <v>0</v>
      </c>
      <c r="AZ26" s="69" t="str">
        <f t="shared" si="122"/>
        <v>0</v>
      </c>
      <c r="BA26" s="69" t="str">
        <f t="shared" si="122"/>
        <v>0</v>
      </c>
      <c r="BB26" s="69" t="str">
        <f t="shared" si="122"/>
        <v>0</v>
      </c>
      <c r="BC26" s="69" t="str">
        <f t="shared" si="122"/>
        <v>0</v>
      </c>
      <c r="BD26" s="67" t="str">
        <f t="shared" si="122"/>
        <v>0</v>
      </c>
      <c r="BE26" s="67" t="str">
        <f t="shared" si="122"/>
        <v>0</v>
      </c>
      <c r="BF26" s="201" t="str">
        <f t="shared" si="122"/>
        <v>0</v>
      </c>
      <c r="BG26" s="201" t="str">
        <f t="shared" si="122"/>
        <v>0</v>
      </c>
      <c r="BH26" s="201" t="str">
        <f t="shared" si="122"/>
        <v>0</v>
      </c>
      <c r="BI26" s="284" t="str">
        <f t="shared" ref="BI26:BI28" si="123">IF(M26=0,"0",M26-Y26)</f>
        <v>0</v>
      </c>
      <c r="BJ26" s="221" t="str">
        <f t="shared" ref="BJ26:BL28" si="124">IF(N26=0,"0",N26-Z26)</f>
        <v>0</v>
      </c>
      <c r="BK26" s="221">
        <f t="shared" si="124"/>
        <v>61</v>
      </c>
      <c r="BL26" s="221">
        <f t="shared" si="124"/>
        <v>67</v>
      </c>
      <c r="BM26" s="221">
        <f t="shared" ref="BM26:BM28" si="125">IF(Q26=0,"0",Q26-AC26)</f>
        <v>-11</v>
      </c>
      <c r="BN26" s="221">
        <f t="shared" ref="BN26:BN28" si="126">IF(R26=0,"0",R26-AD26)</f>
        <v>-26</v>
      </c>
      <c r="BO26" s="221">
        <f t="shared" ref="BO26:BO28" si="127">IF(S26=0,"0",S26-AE26)</f>
        <v>-31</v>
      </c>
      <c r="BP26" s="221">
        <f t="shared" ref="BP26:BP28" si="128">IF(T26=0,"0",T26-AF26)</f>
        <v>35</v>
      </c>
      <c r="BQ26" s="221">
        <f t="shared" ref="BQ26:BQ28" si="129">IF(U26=0,"0",U26-AG26)</f>
        <v>-50</v>
      </c>
      <c r="BR26" s="221">
        <f t="shared" ref="BR26:BR28" si="130">IF(V26=0,"0",V26-AH26)</f>
        <v>-21</v>
      </c>
      <c r="BS26" s="221">
        <f t="shared" ref="BS26:BS28" si="131">IF(W26=0,"0",W26-AI26)</f>
        <v>-32</v>
      </c>
      <c r="BT26" s="221">
        <f t="shared" ref="BT26:BT28" si="132">IF(X26=0,"0",X26-AJ26)</f>
        <v>-35</v>
      </c>
      <c r="BU26" s="284">
        <f t="shared" ref="BU26:BW28" si="133">IF(Y26=0,"0",Y26-AK26)</f>
        <v>-75</v>
      </c>
      <c r="BV26" s="221">
        <f t="shared" si="133"/>
        <v>-101</v>
      </c>
      <c r="BW26" s="221">
        <f t="shared" si="133"/>
        <v>-59</v>
      </c>
      <c r="BX26" s="221">
        <f t="shared" ref="BX26:BZ28" si="134">IF(AB26=0,"0",AB26-AN26)</f>
        <v>-35</v>
      </c>
      <c r="BY26" s="221">
        <f t="shared" si="134"/>
        <v>-60</v>
      </c>
      <c r="BZ26" s="221">
        <f t="shared" si="134"/>
        <v>-94</v>
      </c>
      <c r="CA26" s="221">
        <f t="shared" ref="CA26:CA28" si="135">IF(AE26=0,"0",AE26-AQ26)</f>
        <v>-68</v>
      </c>
      <c r="CB26" s="221">
        <f t="shared" ref="CB26:CF28" si="136">IF(AF26=0,"0",AF26-AR26)</f>
        <v>-20</v>
      </c>
      <c r="CC26" s="221">
        <f t="shared" si="136"/>
        <v>-50</v>
      </c>
      <c r="CD26" s="221">
        <f t="shared" si="136"/>
        <v>-28</v>
      </c>
      <c r="CE26" s="221">
        <f t="shared" si="136"/>
        <v>-15</v>
      </c>
      <c r="CF26" s="285">
        <f t="shared" si="136"/>
        <v>-8</v>
      </c>
    </row>
    <row r="27" spans="1:84" x14ac:dyDescent="0.25">
      <c r="B27" s="35" t="s">
        <v>44</v>
      </c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8"/>
      <c r="O27" s="66">
        <v>190</v>
      </c>
      <c r="P27" s="67">
        <v>190</v>
      </c>
      <c r="Q27" s="67">
        <v>142</v>
      </c>
      <c r="R27" s="67">
        <v>94</v>
      </c>
      <c r="S27" s="67">
        <v>111</v>
      </c>
      <c r="T27" s="67">
        <v>126</v>
      </c>
      <c r="U27" s="67">
        <v>111</v>
      </c>
      <c r="V27" s="210">
        <v>126</v>
      </c>
      <c r="W27" s="210">
        <v>154</v>
      </c>
      <c r="X27" s="151">
        <v>117</v>
      </c>
      <c r="Y27" s="253">
        <v>130</v>
      </c>
      <c r="Z27" s="201">
        <v>143</v>
      </c>
      <c r="AA27" s="201">
        <v>121</v>
      </c>
      <c r="AB27" s="201">
        <v>123</v>
      </c>
      <c r="AC27" s="201">
        <v>114</v>
      </c>
      <c r="AD27" s="201">
        <v>135</v>
      </c>
      <c r="AE27" s="201">
        <v>110</v>
      </c>
      <c r="AF27" s="201">
        <v>125</v>
      </c>
      <c r="AG27" s="201">
        <v>166</v>
      </c>
      <c r="AH27" s="201">
        <v>151</v>
      </c>
      <c r="AI27" s="201">
        <v>129</v>
      </c>
      <c r="AJ27" s="152">
        <v>150</v>
      </c>
      <c r="AK27" s="253">
        <v>167</v>
      </c>
      <c r="AL27" s="201">
        <v>240</v>
      </c>
      <c r="AM27" s="201">
        <v>182</v>
      </c>
      <c r="AN27" s="201">
        <v>142</v>
      </c>
      <c r="AO27" s="201">
        <v>143</v>
      </c>
      <c r="AP27" s="201">
        <v>144</v>
      </c>
      <c r="AQ27" s="201">
        <v>150</v>
      </c>
      <c r="AR27" s="201">
        <v>140</v>
      </c>
      <c r="AS27" s="201">
        <v>163</v>
      </c>
      <c r="AT27" s="201">
        <v>187</v>
      </c>
      <c r="AU27" s="201">
        <v>166</v>
      </c>
      <c r="AV27" s="152">
        <v>166</v>
      </c>
      <c r="AW27" s="201"/>
      <c r="AX27" s="152"/>
      <c r="AY27" s="69" t="str">
        <f t="shared" si="122"/>
        <v>0</v>
      </c>
      <c r="AZ27" s="69" t="str">
        <f t="shared" si="122"/>
        <v>0</v>
      </c>
      <c r="BA27" s="69" t="str">
        <f t="shared" si="122"/>
        <v>0</v>
      </c>
      <c r="BB27" s="69" t="str">
        <f t="shared" si="122"/>
        <v>0</v>
      </c>
      <c r="BC27" s="69" t="str">
        <f t="shared" si="122"/>
        <v>0</v>
      </c>
      <c r="BD27" s="67" t="str">
        <f t="shared" si="122"/>
        <v>0</v>
      </c>
      <c r="BE27" s="67" t="str">
        <f t="shared" si="122"/>
        <v>0</v>
      </c>
      <c r="BF27" s="201" t="str">
        <f t="shared" si="122"/>
        <v>0</v>
      </c>
      <c r="BG27" s="201" t="str">
        <f t="shared" si="122"/>
        <v>0</v>
      </c>
      <c r="BH27" s="201" t="str">
        <f t="shared" si="122"/>
        <v>0</v>
      </c>
      <c r="BI27" s="284" t="str">
        <f t="shared" si="123"/>
        <v>0</v>
      </c>
      <c r="BJ27" s="221" t="str">
        <f t="shared" si="124"/>
        <v>0</v>
      </c>
      <c r="BK27" s="221">
        <f t="shared" si="124"/>
        <v>69</v>
      </c>
      <c r="BL27" s="221">
        <f t="shared" si="124"/>
        <v>67</v>
      </c>
      <c r="BM27" s="221">
        <f t="shared" si="125"/>
        <v>28</v>
      </c>
      <c r="BN27" s="221">
        <f t="shared" si="126"/>
        <v>-41</v>
      </c>
      <c r="BO27" s="221">
        <f t="shared" si="127"/>
        <v>1</v>
      </c>
      <c r="BP27" s="221">
        <f t="shared" si="128"/>
        <v>1</v>
      </c>
      <c r="BQ27" s="221">
        <f t="shared" si="129"/>
        <v>-55</v>
      </c>
      <c r="BR27" s="221">
        <f t="shared" si="130"/>
        <v>-25</v>
      </c>
      <c r="BS27" s="221">
        <f t="shared" si="131"/>
        <v>25</v>
      </c>
      <c r="BT27" s="221">
        <f t="shared" si="132"/>
        <v>-33</v>
      </c>
      <c r="BU27" s="284">
        <f t="shared" si="133"/>
        <v>-37</v>
      </c>
      <c r="BV27" s="221">
        <f t="shared" si="133"/>
        <v>-97</v>
      </c>
      <c r="BW27" s="221">
        <f t="shared" si="133"/>
        <v>-61</v>
      </c>
      <c r="BX27" s="221">
        <f t="shared" si="134"/>
        <v>-19</v>
      </c>
      <c r="BY27" s="221">
        <f t="shared" si="134"/>
        <v>-29</v>
      </c>
      <c r="BZ27" s="221">
        <f t="shared" si="134"/>
        <v>-9</v>
      </c>
      <c r="CA27" s="221">
        <f t="shared" si="135"/>
        <v>-40</v>
      </c>
      <c r="CB27" s="221">
        <f t="shared" si="136"/>
        <v>-15</v>
      </c>
      <c r="CC27" s="221">
        <f t="shared" si="136"/>
        <v>3</v>
      </c>
      <c r="CD27" s="221">
        <f t="shared" si="136"/>
        <v>-36</v>
      </c>
      <c r="CE27" s="221">
        <f t="shared" si="136"/>
        <v>-37</v>
      </c>
      <c r="CF27" s="285">
        <f t="shared" si="136"/>
        <v>-16</v>
      </c>
    </row>
    <row r="28" spans="1:84" x14ac:dyDescent="0.25">
      <c r="B28" s="35" t="s">
        <v>45</v>
      </c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8"/>
      <c r="O28" s="66">
        <v>3</v>
      </c>
      <c r="P28" s="67">
        <v>6</v>
      </c>
      <c r="Q28" s="67">
        <v>4</v>
      </c>
      <c r="R28" s="67">
        <v>6</v>
      </c>
      <c r="S28" s="67">
        <v>2</v>
      </c>
      <c r="T28" s="67">
        <v>1</v>
      </c>
      <c r="U28" s="67">
        <v>2</v>
      </c>
      <c r="V28" s="210">
        <v>3</v>
      </c>
      <c r="W28" s="210">
        <v>1</v>
      </c>
      <c r="X28" s="151">
        <v>4</v>
      </c>
      <c r="Y28" s="253">
        <v>7</v>
      </c>
      <c r="Z28" s="201">
        <v>5</v>
      </c>
      <c r="AA28" s="201">
        <v>6</v>
      </c>
      <c r="AB28" s="201">
        <v>5</v>
      </c>
      <c r="AC28" s="201">
        <v>2</v>
      </c>
      <c r="AD28" s="201">
        <v>6</v>
      </c>
      <c r="AE28" s="201">
        <v>2</v>
      </c>
      <c r="AF28" s="201">
        <v>5</v>
      </c>
      <c r="AG28" s="201">
        <v>3</v>
      </c>
      <c r="AH28" s="201">
        <v>3</v>
      </c>
      <c r="AI28" s="201">
        <v>4</v>
      </c>
      <c r="AJ28" s="152">
        <v>2</v>
      </c>
      <c r="AK28" s="253">
        <v>2</v>
      </c>
      <c r="AL28" s="201">
        <v>4</v>
      </c>
      <c r="AM28" s="201">
        <v>2</v>
      </c>
      <c r="AN28" s="201">
        <v>1</v>
      </c>
      <c r="AO28" s="201">
        <v>4</v>
      </c>
      <c r="AP28" s="201">
        <v>1</v>
      </c>
      <c r="AQ28" s="201">
        <v>6</v>
      </c>
      <c r="AR28" s="201">
        <v>3</v>
      </c>
      <c r="AS28" s="201">
        <v>2</v>
      </c>
      <c r="AT28" s="201">
        <v>4</v>
      </c>
      <c r="AU28" s="201">
        <v>5</v>
      </c>
      <c r="AV28" s="152">
        <v>3</v>
      </c>
      <c r="AW28" s="201"/>
      <c r="AX28" s="152"/>
      <c r="AY28" s="69" t="str">
        <f t="shared" si="122"/>
        <v>0</v>
      </c>
      <c r="AZ28" s="69" t="str">
        <f t="shared" si="122"/>
        <v>0</v>
      </c>
      <c r="BA28" s="69" t="str">
        <f t="shared" si="122"/>
        <v>0</v>
      </c>
      <c r="BB28" s="69" t="str">
        <f t="shared" si="122"/>
        <v>0</v>
      </c>
      <c r="BC28" s="69" t="str">
        <f t="shared" si="122"/>
        <v>0</v>
      </c>
      <c r="BD28" s="67" t="str">
        <f t="shared" si="122"/>
        <v>0</v>
      </c>
      <c r="BE28" s="67" t="str">
        <f t="shared" si="122"/>
        <v>0</v>
      </c>
      <c r="BF28" s="201" t="str">
        <f t="shared" si="122"/>
        <v>0</v>
      </c>
      <c r="BG28" s="201" t="str">
        <f t="shared" si="122"/>
        <v>0</v>
      </c>
      <c r="BH28" s="201" t="str">
        <f t="shared" si="122"/>
        <v>0</v>
      </c>
      <c r="BI28" s="284" t="str">
        <f t="shared" si="123"/>
        <v>0</v>
      </c>
      <c r="BJ28" s="221" t="str">
        <f t="shared" si="124"/>
        <v>0</v>
      </c>
      <c r="BK28" s="221">
        <f t="shared" si="124"/>
        <v>-3</v>
      </c>
      <c r="BL28" s="221">
        <f t="shared" si="124"/>
        <v>1</v>
      </c>
      <c r="BM28" s="221">
        <f t="shared" si="125"/>
        <v>2</v>
      </c>
      <c r="BN28" s="221">
        <f t="shared" si="126"/>
        <v>0</v>
      </c>
      <c r="BO28" s="221">
        <f t="shared" si="127"/>
        <v>0</v>
      </c>
      <c r="BP28" s="221">
        <f t="shared" si="128"/>
        <v>-4</v>
      </c>
      <c r="BQ28" s="221">
        <f t="shared" si="129"/>
        <v>-1</v>
      </c>
      <c r="BR28" s="221">
        <f t="shared" si="130"/>
        <v>0</v>
      </c>
      <c r="BS28" s="221">
        <f t="shared" si="131"/>
        <v>-3</v>
      </c>
      <c r="BT28" s="221">
        <f t="shared" si="132"/>
        <v>2</v>
      </c>
      <c r="BU28" s="284">
        <f t="shared" si="133"/>
        <v>5</v>
      </c>
      <c r="BV28" s="221">
        <f t="shared" si="133"/>
        <v>1</v>
      </c>
      <c r="BW28" s="221">
        <f t="shared" si="133"/>
        <v>4</v>
      </c>
      <c r="BX28" s="221">
        <f t="shared" si="134"/>
        <v>4</v>
      </c>
      <c r="BY28" s="221">
        <f t="shared" si="134"/>
        <v>-2</v>
      </c>
      <c r="BZ28" s="221">
        <f t="shared" si="134"/>
        <v>5</v>
      </c>
      <c r="CA28" s="221">
        <f t="shared" si="135"/>
        <v>-4</v>
      </c>
      <c r="CB28" s="221">
        <f t="shared" si="136"/>
        <v>2</v>
      </c>
      <c r="CC28" s="221">
        <f t="shared" si="136"/>
        <v>1</v>
      </c>
      <c r="CD28" s="221">
        <f t="shared" si="136"/>
        <v>-1</v>
      </c>
      <c r="CE28" s="221">
        <f t="shared" si="136"/>
        <v>-1</v>
      </c>
      <c r="CF28" s="285">
        <f t="shared" si="136"/>
        <v>-1</v>
      </c>
    </row>
    <row r="29" spans="1:84" x14ac:dyDescent="0.25">
      <c r="B29" s="35" t="s">
        <v>46</v>
      </c>
      <c r="C29" s="118">
        <v>4029</v>
      </c>
      <c r="D29" s="69">
        <v>3768</v>
      </c>
      <c r="E29" s="69">
        <v>3505</v>
      </c>
      <c r="F29" s="69">
        <v>3419</v>
      </c>
      <c r="G29" s="69">
        <v>2979</v>
      </c>
      <c r="H29" s="69">
        <v>3605</v>
      </c>
      <c r="I29" s="69">
        <v>3541</v>
      </c>
      <c r="J29" s="69">
        <v>3016</v>
      </c>
      <c r="K29" s="69">
        <v>3610</v>
      </c>
      <c r="L29" s="69">
        <v>3371</v>
      </c>
      <c r="M29" s="69">
        <v>3750</v>
      </c>
      <c r="N29" s="145">
        <v>4506</v>
      </c>
      <c r="O29" s="69">
        <f>SUM(O24:O28)</f>
        <v>4093</v>
      </c>
      <c r="P29" s="69">
        <f>SUM(P24:P28)</f>
        <v>3473</v>
      </c>
      <c r="Q29" s="69">
        <f>SUM(Q24:Q28)</f>
        <v>2855</v>
      </c>
      <c r="R29" s="69">
        <f>SUM(R24:R28)</f>
        <v>2478</v>
      </c>
      <c r="S29" s="69">
        <f>SUM(S24:S28)</f>
        <v>2498</v>
      </c>
      <c r="T29" s="69">
        <f>SUM(T24:T28)</f>
        <v>2996</v>
      </c>
      <c r="U29" s="69">
        <f>SUM(U24:U28)</f>
        <v>2818</v>
      </c>
      <c r="V29" s="69">
        <f>SUM(V24:V28)</f>
        <v>2650</v>
      </c>
      <c r="W29" s="69">
        <v>2477</v>
      </c>
      <c r="X29" s="152">
        <v>2569</v>
      </c>
      <c r="Y29" s="253">
        <v>3096</v>
      </c>
      <c r="Z29" s="201">
        <v>3664</v>
      </c>
      <c r="AA29" s="201">
        <v>3105</v>
      </c>
      <c r="AB29" s="201">
        <f>+AB24+AB25+AB26+AB27+AB28</f>
        <v>3072</v>
      </c>
      <c r="AC29" s="201">
        <v>2613</v>
      </c>
      <c r="AD29" s="201">
        <v>2513</v>
      </c>
      <c r="AE29" s="201">
        <v>2756</v>
      </c>
      <c r="AF29" s="201">
        <v>3105</v>
      </c>
      <c r="AG29" s="201">
        <v>3244</v>
      </c>
      <c r="AH29" s="201">
        <v>3244</v>
      </c>
      <c r="AI29" s="201">
        <v>2895</v>
      </c>
      <c r="AJ29" s="152">
        <v>2951</v>
      </c>
      <c r="AK29" s="253">
        <v>3703</v>
      </c>
      <c r="AL29" s="201">
        <v>4561</v>
      </c>
      <c r="AM29" s="201">
        <v>3773</v>
      </c>
      <c r="AN29" s="201">
        <v>3686</v>
      </c>
      <c r="AO29" s="201">
        <v>3473</v>
      </c>
      <c r="AP29" s="201">
        <f>SUM(AP24:AP28)</f>
        <v>3262</v>
      </c>
      <c r="AQ29" s="201">
        <f>SUM(AQ24:AQ28)</f>
        <v>3501</v>
      </c>
      <c r="AR29" s="201">
        <f>SUM(AR24:AR28)</f>
        <v>3504</v>
      </c>
      <c r="AS29" s="201">
        <f>SUM(AS24:AS28)</f>
        <v>3952</v>
      </c>
      <c r="AT29" s="201">
        <f>SUM(AT24:AT28)</f>
        <v>3735</v>
      </c>
      <c r="AU29" s="201">
        <f>SUM(AU24:AU28)</f>
        <v>3139</v>
      </c>
      <c r="AV29" s="152">
        <v>3345</v>
      </c>
      <c r="AW29" s="201"/>
      <c r="AX29" s="152"/>
      <c r="AY29" s="69">
        <f t="shared" ref="AY29:BF29" si="137">IF(C29=0,"0",C29-O29)</f>
        <v>-64</v>
      </c>
      <c r="AZ29" s="69">
        <f t="shared" si="137"/>
        <v>295</v>
      </c>
      <c r="BA29" s="69">
        <f t="shared" si="137"/>
        <v>650</v>
      </c>
      <c r="BB29" s="69">
        <f t="shared" si="137"/>
        <v>941</v>
      </c>
      <c r="BC29" s="69">
        <f t="shared" si="137"/>
        <v>481</v>
      </c>
      <c r="BD29" s="67">
        <f t="shared" si="137"/>
        <v>609</v>
      </c>
      <c r="BE29" s="67">
        <f t="shared" si="137"/>
        <v>723</v>
      </c>
      <c r="BF29" s="201">
        <f t="shared" si="137"/>
        <v>366</v>
      </c>
      <c r="BG29" s="201">
        <f t="shared" ref="BG29:BL29" si="138">IF(W29=0,"0",K29-W29)</f>
        <v>1133</v>
      </c>
      <c r="BH29" s="201">
        <f t="shared" si="138"/>
        <v>802</v>
      </c>
      <c r="BI29" s="284">
        <f t="shared" si="138"/>
        <v>654</v>
      </c>
      <c r="BJ29" s="221">
        <f t="shared" si="138"/>
        <v>842</v>
      </c>
      <c r="BK29" s="221">
        <f t="shared" si="138"/>
        <v>988</v>
      </c>
      <c r="BL29" s="221">
        <f t="shared" si="138"/>
        <v>401</v>
      </c>
      <c r="BM29" s="221">
        <f t="shared" ref="BM29" si="139">IF(AC29=0,"0",Q29-AC29)</f>
        <v>242</v>
      </c>
      <c r="BN29" s="221">
        <f t="shared" ref="BN29" si="140">IF(AD29=0,"0",R29-AD29)</f>
        <v>-35</v>
      </c>
      <c r="BO29" s="221">
        <f t="shared" ref="BO29" si="141">IF(AE29=0,"0",S29-AE29)</f>
        <v>-258</v>
      </c>
      <c r="BP29" s="221">
        <f t="shared" ref="BP29" si="142">IF(AF29=0,"0",T29-AF29)</f>
        <v>-109</v>
      </c>
      <c r="BQ29" s="221">
        <f t="shared" ref="BQ29" si="143">IF(AG29=0,"0",U29-AG29)</f>
        <v>-426</v>
      </c>
      <c r="BR29" s="221">
        <f t="shared" ref="BR29" si="144">IF(AH29=0,"0",V29-AH29)</f>
        <v>-594</v>
      </c>
      <c r="BS29" s="221">
        <f t="shared" ref="BS29" si="145">IF(AI29=0,"0",W29-AI29)</f>
        <v>-418</v>
      </c>
      <c r="BT29" s="221">
        <f t="shared" ref="BT29" si="146">IF(AJ29=0,"0",X29-AJ29)</f>
        <v>-382</v>
      </c>
      <c r="BU29" s="284">
        <f>IF(AK29=0,"0",Y29-AK29)</f>
        <v>-607</v>
      </c>
      <c r="BV29" s="221">
        <f>IF(AL29=0,"0",Z29-AL29)</f>
        <v>-897</v>
      </c>
      <c r="BW29" s="221">
        <f>IF(AM29=0,"0",AA29-AM29)</f>
        <v>-668</v>
      </c>
      <c r="BX29" s="221">
        <f t="shared" ref="BX29:BZ29" si="147">IF(AN29=0,"0",AB29-AN29)</f>
        <v>-614</v>
      </c>
      <c r="BY29" s="221">
        <f t="shared" si="147"/>
        <v>-860</v>
      </c>
      <c r="BZ29" s="221">
        <f t="shared" si="147"/>
        <v>-749</v>
      </c>
      <c r="CA29" s="221">
        <f t="shared" ref="CA29" si="148">IF(AQ29=0,"0",AE29-AQ29)</f>
        <v>-745</v>
      </c>
      <c r="CB29" s="221">
        <f t="shared" ref="CB29:CF29" si="149">IF(AR29=0,"0",AF29-AR29)</f>
        <v>-399</v>
      </c>
      <c r="CC29" s="221">
        <f t="shared" si="149"/>
        <v>-708</v>
      </c>
      <c r="CD29" s="221">
        <f t="shared" si="149"/>
        <v>-491</v>
      </c>
      <c r="CE29" s="221">
        <f t="shared" si="149"/>
        <v>-244</v>
      </c>
      <c r="CF29" s="285">
        <f t="shared" si="149"/>
        <v>-394</v>
      </c>
    </row>
    <row r="30" spans="1:84" x14ac:dyDescent="0.25">
      <c r="A30" s="4">
        <f>+A23+1</f>
        <v>4</v>
      </c>
      <c r="B30" s="42" t="s">
        <v>22</v>
      </c>
      <c r="C30" s="11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145"/>
      <c r="O30" s="69"/>
      <c r="P30" s="69"/>
      <c r="Q30" s="69"/>
      <c r="R30" s="69"/>
      <c r="S30" s="69"/>
      <c r="T30" s="69"/>
      <c r="U30" s="69"/>
      <c r="V30" s="201"/>
      <c r="W30" s="201"/>
      <c r="X30" s="152"/>
      <c r="Y30" s="253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152"/>
      <c r="AK30" s="253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152"/>
      <c r="AW30" s="201"/>
      <c r="AX30" s="152"/>
      <c r="AY30" s="69"/>
      <c r="AZ30" s="69"/>
      <c r="BA30" s="69"/>
      <c r="BB30" s="69"/>
      <c r="BC30" s="69"/>
      <c r="BD30" s="67"/>
      <c r="BE30" s="67"/>
      <c r="BF30" s="201"/>
      <c r="BG30" s="201"/>
      <c r="BH30" s="201"/>
      <c r="BI30" s="284"/>
      <c r="BJ30" s="221"/>
      <c r="BK30" s="221"/>
      <c r="BL30" s="221"/>
      <c r="BM30" s="221"/>
      <c r="BN30" s="221"/>
      <c r="BO30" s="221"/>
      <c r="BP30" s="221"/>
      <c r="BQ30" s="221"/>
      <c r="BR30" s="221"/>
      <c r="BS30" s="221"/>
      <c r="BT30" s="221"/>
      <c r="BU30" s="284"/>
      <c r="BV30" s="221"/>
      <c r="BW30" s="221"/>
      <c r="BX30" s="221"/>
      <c r="BY30" s="221"/>
      <c r="BZ30" s="221"/>
      <c r="CA30" s="221"/>
      <c r="CB30" s="221"/>
      <c r="CC30" s="221"/>
      <c r="CD30" s="221"/>
      <c r="CE30" s="221"/>
      <c r="CF30" s="285"/>
    </row>
    <row r="31" spans="1:84" x14ac:dyDescent="0.25">
      <c r="A31" s="4"/>
      <c r="B31" s="35" t="s">
        <v>41</v>
      </c>
      <c r="C31" s="11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145"/>
      <c r="O31" s="69">
        <v>1446</v>
      </c>
      <c r="P31" s="69">
        <v>1497</v>
      </c>
      <c r="Q31" s="69">
        <v>1384</v>
      </c>
      <c r="R31" s="69">
        <v>1090</v>
      </c>
      <c r="S31" s="69">
        <v>882</v>
      </c>
      <c r="T31" s="69">
        <v>826</v>
      </c>
      <c r="U31" s="69">
        <v>930</v>
      </c>
      <c r="V31" s="201">
        <v>974</v>
      </c>
      <c r="W31" s="201">
        <v>792</v>
      </c>
      <c r="X31" s="152">
        <v>717</v>
      </c>
      <c r="Y31" s="253">
        <v>690</v>
      </c>
      <c r="Z31" s="201">
        <v>824</v>
      </c>
      <c r="AA31" s="201">
        <v>966</v>
      </c>
      <c r="AB31" s="201">
        <v>1204</v>
      </c>
      <c r="AC31" s="201">
        <v>1299</v>
      </c>
      <c r="AD31" s="201">
        <v>931</v>
      </c>
      <c r="AE31" s="201">
        <v>718</v>
      </c>
      <c r="AF31" s="201">
        <v>685</v>
      </c>
      <c r="AG31" s="201">
        <v>780</v>
      </c>
      <c r="AH31" s="201">
        <v>809</v>
      </c>
      <c r="AI31" s="201">
        <v>832</v>
      </c>
      <c r="AJ31" s="152">
        <v>776</v>
      </c>
      <c r="AK31" s="253">
        <v>686</v>
      </c>
      <c r="AL31" s="201">
        <v>836</v>
      </c>
      <c r="AM31" s="201">
        <v>1228</v>
      </c>
      <c r="AN31" s="201">
        <v>1110</v>
      </c>
      <c r="AO31" s="201">
        <v>988</v>
      </c>
      <c r="AP31" s="201">
        <v>793</v>
      </c>
      <c r="AQ31" s="201">
        <v>697</v>
      </c>
      <c r="AR31" s="201">
        <v>636</v>
      </c>
      <c r="AS31" s="201">
        <v>692</v>
      </c>
      <c r="AT31" s="201">
        <v>720</v>
      </c>
      <c r="AU31" s="201">
        <v>690</v>
      </c>
      <c r="AV31" s="152">
        <v>543</v>
      </c>
      <c r="AW31" s="201"/>
      <c r="AX31" s="152"/>
      <c r="AY31" s="69" t="str">
        <f t="shared" ref="AY31:BH31" si="150">IF(C31=0,"0",C31-O31)</f>
        <v>0</v>
      </c>
      <c r="AZ31" s="69" t="str">
        <f t="shared" si="150"/>
        <v>0</v>
      </c>
      <c r="BA31" s="69" t="str">
        <f t="shared" si="150"/>
        <v>0</v>
      </c>
      <c r="BB31" s="69" t="str">
        <f t="shared" si="150"/>
        <v>0</v>
      </c>
      <c r="BC31" s="69" t="str">
        <f t="shared" si="150"/>
        <v>0</v>
      </c>
      <c r="BD31" s="67" t="str">
        <f t="shared" si="150"/>
        <v>0</v>
      </c>
      <c r="BE31" s="67" t="str">
        <f t="shared" si="150"/>
        <v>0</v>
      </c>
      <c r="BF31" s="201" t="str">
        <f t="shared" si="150"/>
        <v>0</v>
      </c>
      <c r="BG31" s="201" t="str">
        <f t="shared" si="150"/>
        <v>0</v>
      </c>
      <c r="BH31" s="201" t="str">
        <f t="shared" si="150"/>
        <v>0</v>
      </c>
      <c r="BI31" s="284" t="str">
        <f t="shared" ref="BI31" si="151">IF(M31=0,"0",M31-Y31)</f>
        <v>0</v>
      </c>
      <c r="BJ31" s="221" t="str">
        <f>IF(N31=0,"0",N31-Z31)</f>
        <v>0</v>
      </c>
      <c r="BK31" s="221">
        <f>IF(O31=0,"0",O31-AA31)</f>
        <v>480</v>
      </c>
      <c r="BL31" s="221">
        <f>IF(P31=0,"0",P31-AB31)</f>
        <v>293</v>
      </c>
      <c r="BM31" s="221">
        <f t="shared" ref="BM31" si="152">IF(Q31=0,"0",Q31-AC31)</f>
        <v>85</v>
      </c>
      <c r="BN31" s="221">
        <f t="shared" ref="BN31" si="153">IF(R31=0,"0",R31-AD31)</f>
        <v>159</v>
      </c>
      <c r="BO31" s="221">
        <f t="shared" ref="BO31" si="154">IF(S31=0,"0",S31-AE31)</f>
        <v>164</v>
      </c>
      <c r="BP31" s="221">
        <f t="shared" ref="BP31" si="155">IF(T31=0,"0",T31-AF31)</f>
        <v>141</v>
      </c>
      <c r="BQ31" s="221">
        <f t="shared" ref="BQ31" si="156">IF(U31=0,"0",U31-AG31)</f>
        <v>150</v>
      </c>
      <c r="BR31" s="221">
        <f t="shared" ref="BR31" si="157">IF(V31=0,"0",V31-AH31)</f>
        <v>165</v>
      </c>
      <c r="BS31" s="221">
        <f t="shared" ref="BS31" si="158">IF(W31=0,"0",W31-AI31)</f>
        <v>-40</v>
      </c>
      <c r="BT31" s="221">
        <f t="shared" ref="BT31" si="159">IF(X31=0,"0",X31-AJ31)</f>
        <v>-59</v>
      </c>
      <c r="BU31" s="284">
        <f>IF(Y31=0,"0",Y31-AK31)</f>
        <v>4</v>
      </c>
      <c r="BV31" s="221">
        <f>IF(Z31=0,"0",Z31-AL31)</f>
        <v>-12</v>
      </c>
      <c r="BW31" s="221">
        <f>IF(AA31=0,"0",AA31-AM31)</f>
        <v>-262</v>
      </c>
      <c r="BX31" s="221">
        <f t="shared" ref="BX31:BZ31" si="160">IF(AB31=0,"0",AB31-AN31)</f>
        <v>94</v>
      </c>
      <c r="BY31" s="221">
        <f t="shared" si="160"/>
        <v>311</v>
      </c>
      <c r="BZ31" s="221">
        <f t="shared" si="160"/>
        <v>138</v>
      </c>
      <c r="CA31" s="221">
        <f t="shared" ref="CA31" si="161">IF(AE31=0,"0",AE31-AQ31)</f>
        <v>21</v>
      </c>
      <c r="CB31" s="221">
        <f t="shared" ref="CB31:CF31" si="162">IF(AF31=0,"0",AF31-AR31)</f>
        <v>49</v>
      </c>
      <c r="CC31" s="221">
        <f t="shared" si="162"/>
        <v>88</v>
      </c>
      <c r="CD31" s="221">
        <f t="shared" si="162"/>
        <v>89</v>
      </c>
      <c r="CE31" s="221">
        <f t="shared" si="162"/>
        <v>142</v>
      </c>
      <c r="CF31" s="285">
        <f t="shared" si="162"/>
        <v>233</v>
      </c>
    </row>
    <row r="32" spans="1:84" x14ac:dyDescent="0.25">
      <c r="A32" s="4"/>
      <c r="B32" s="35" t="s">
        <v>42</v>
      </c>
      <c r="C32" s="11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145"/>
      <c r="O32" s="69">
        <v>454</v>
      </c>
      <c r="P32" s="69">
        <v>365</v>
      </c>
      <c r="Q32" s="69">
        <v>333</v>
      </c>
      <c r="R32" s="69">
        <v>250</v>
      </c>
      <c r="S32" s="69">
        <v>190</v>
      </c>
      <c r="T32" s="69">
        <v>202</v>
      </c>
      <c r="U32" s="69">
        <v>230</v>
      </c>
      <c r="V32" s="201">
        <v>255</v>
      </c>
      <c r="W32" s="201">
        <v>228</v>
      </c>
      <c r="X32" s="152">
        <v>197</v>
      </c>
      <c r="Y32" s="253">
        <v>221</v>
      </c>
      <c r="Z32" s="201">
        <v>299</v>
      </c>
      <c r="AA32" s="201">
        <v>356</v>
      </c>
      <c r="AB32" s="201">
        <v>336</v>
      </c>
      <c r="AC32" s="201">
        <v>366</v>
      </c>
      <c r="AD32" s="201">
        <v>232</v>
      </c>
      <c r="AE32" s="201">
        <v>224</v>
      </c>
      <c r="AF32" s="201">
        <v>208</v>
      </c>
      <c r="AG32" s="201">
        <v>269</v>
      </c>
      <c r="AH32" s="201">
        <v>292</v>
      </c>
      <c r="AI32" s="201">
        <v>320</v>
      </c>
      <c r="AJ32" s="152">
        <v>261</v>
      </c>
      <c r="AK32" s="253">
        <v>246</v>
      </c>
      <c r="AL32" s="201">
        <v>422</v>
      </c>
      <c r="AM32" s="201">
        <v>466</v>
      </c>
      <c r="AN32" s="201">
        <v>547</v>
      </c>
      <c r="AO32" s="201">
        <v>421</v>
      </c>
      <c r="AP32" s="201">
        <v>352</v>
      </c>
      <c r="AQ32" s="201">
        <v>304</v>
      </c>
      <c r="AR32" s="201">
        <v>315</v>
      </c>
      <c r="AS32" s="201">
        <v>322</v>
      </c>
      <c r="AT32" s="201">
        <v>406</v>
      </c>
      <c r="AU32" s="201">
        <v>377</v>
      </c>
      <c r="AV32" s="152">
        <v>340</v>
      </c>
      <c r="AW32" s="201"/>
      <c r="AX32" s="152"/>
      <c r="AY32" s="69" t="str">
        <f t="shared" ref="AY32:BH32" si="163">IF(C32=0,"0",C32-O32)</f>
        <v>0</v>
      </c>
      <c r="AZ32" s="69" t="str">
        <f t="shared" si="163"/>
        <v>0</v>
      </c>
      <c r="BA32" s="69" t="str">
        <f t="shared" si="163"/>
        <v>0</v>
      </c>
      <c r="BB32" s="69" t="str">
        <f t="shared" si="163"/>
        <v>0</v>
      </c>
      <c r="BC32" s="69" t="str">
        <f t="shared" si="163"/>
        <v>0</v>
      </c>
      <c r="BD32" s="67" t="str">
        <f t="shared" si="163"/>
        <v>0</v>
      </c>
      <c r="BE32" s="67" t="str">
        <f t="shared" si="163"/>
        <v>0</v>
      </c>
      <c r="BF32" s="201" t="str">
        <f t="shared" si="163"/>
        <v>0</v>
      </c>
      <c r="BG32" s="201" t="str">
        <f t="shared" si="163"/>
        <v>0</v>
      </c>
      <c r="BH32" s="201" t="str">
        <f t="shared" si="163"/>
        <v>0</v>
      </c>
      <c r="BI32" s="284" t="str">
        <f t="shared" ref="BI32" si="164">IF(M32=0,"0",M32-Y32)</f>
        <v>0</v>
      </c>
      <c r="BJ32" s="221" t="str">
        <f>IF(N32=0,"0",N32-Z32)</f>
        <v>0</v>
      </c>
      <c r="BK32" s="221">
        <f>IF(O32=0,"0",O32-AA32)</f>
        <v>98</v>
      </c>
      <c r="BL32" s="221">
        <f>IF(P32=0,"0",P32-AB32)</f>
        <v>29</v>
      </c>
      <c r="BM32" s="221">
        <f t="shared" ref="BM32" si="165">IF(Q32=0,"0",Q32-AC32)</f>
        <v>-33</v>
      </c>
      <c r="BN32" s="221">
        <f t="shared" ref="BN32" si="166">IF(R32=0,"0",R32-AD32)</f>
        <v>18</v>
      </c>
      <c r="BO32" s="221">
        <f t="shared" ref="BO32" si="167">IF(S32=0,"0",S32-AE32)</f>
        <v>-34</v>
      </c>
      <c r="BP32" s="221">
        <f t="shared" ref="BP32" si="168">IF(T32=0,"0",T32-AF32)</f>
        <v>-6</v>
      </c>
      <c r="BQ32" s="221">
        <f t="shared" ref="BQ32" si="169">IF(U32=0,"0",U32-AG32)</f>
        <v>-39</v>
      </c>
      <c r="BR32" s="221">
        <f t="shared" ref="BR32" si="170">IF(V32=0,"0",V32-AH32)</f>
        <v>-37</v>
      </c>
      <c r="BS32" s="221">
        <f t="shared" ref="BS32" si="171">IF(W32=0,"0",W32-AI32)</f>
        <v>-92</v>
      </c>
      <c r="BT32" s="221">
        <f t="shared" ref="BT32" si="172">IF(X32=0,"0",X32-AJ32)</f>
        <v>-64</v>
      </c>
      <c r="BU32" s="284">
        <f>IF(Y32=0,"0",Y32-AK32)</f>
        <v>-25</v>
      </c>
      <c r="BV32" s="221">
        <f>IF(Z32=0,"0",Z32-AL32)</f>
        <v>-123</v>
      </c>
      <c r="BW32" s="221">
        <f>IF(AA32=0,"0",AA32-AM32)</f>
        <v>-110</v>
      </c>
      <c r="BX32" s="221">
        <f t="shared" ref="BX32:BZ32" si="173">IF(AB32=0,"0",AB32-AN32)</f>
        <v>-211</v>
      </c>
      <c r="BY32" s="221">
        <f t="shared" si="173"/>
        <v>-55</v>
      </c>
      <c r="BZ32" s="221">
        <f t="shared" si="173"/>
        <v>-120</v>
      </c>
      <c r="CA32" s="221">
        <f t="shared" ref="CA32" si="174">IF(AE32=0,"0",AE32-AQ32)</f>
        <v>-80</v>
      </c>
      <c r="CB32" s="221">
        <f t="shared" ref="CB32:CF32" si="175">IF(AF32=0,"0",AF32-AR32)</f>
        <v>-107</v>
      </c>
      <c r="CC32" s="221">
        <f t="shared" si="175"/>
        <v>-53</v>
      </c>
      <c r="CD32" s="221">
        <f t="shared" si="175"/>
        <v>-114</v>
      </c>
      <c r="CE32" s="221">
        <f t="shared" si="175"/>
        <v>-57</v>
      </c>
      <c r="CF32" s="285">
        <f t="shared" si="175"/>
        <v>-79</v>
      </c>
    </row>
    <row r="33" spans="1:84" x14ac:dyDescent="0.25">
      <c r="A33" s="4"/>
      <c r="B33" s="35" t="s">
        <v>43</v>
      </c>
      <c r="C33" s="11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45"/>
      <c r="O33" s="69">
        <v>107</v>
      </c>
      <c r="P33" s="69">
        <v>123</v>
      </c>
      <c r="Q33" s="69">
        <v>118</v>
      </c>
      <c r="R33" s="69">
        <v>61</v>
      </c>
      <c r="S33" s="69">
        <v>74</v>
      </c>
      <c r="T33" s="69">
        <v>66</v>
      </c>
      <c r="U33" s="69">
        <v>85</v>
      </c>
      <c r="V33" s="201">
        <v>56</v>
      </c>
      <c r="W33" s="201">
        <v>78</v>
      </c>
      <c r="X33" s="152">
        <v>72</v>
      </c>
      <c r="Y33" s="253">
        <v>95</v>
      </c>
      <c r="Z33" s="201">
        <v>67</v>
      </c>
      <c r="AA33" s="201">
        <v>75</v>
      </c>
      <c r="AB33" s="201">
        <v>85</v>
      </c>
      <c r="AC33" s="201">
        <v>75</v>
      </c>
      <c r="AD33" s="201">
        <v>63</v>
      </c>
      <c r="AE33" s="201">
        <v>70</v>
      </c>
      <c r="AF33" s="201">
        <v>56</v>
      </c>
      <c r="AG33" s="201">
        <v>76</v>
      </c>
      <c r="AH33" s="201">
        <v>76</v>
      </c>
      <c r="AI33" s="201">
        <v>71</v>
      </c>
      <c r="AJ33" s="152">
        <v>92</v>
      </c>
      <c r="AK33" s="253">
        <v>68</v>
      </c>
      <c r="AL33" s="201">
        <v>82</v>
      </c>
      <c r="AM33" s="201">
        <v>132</v>
      </c>
      <c r="AN33" s="201">
        <v>102</v>
      </c>
      <c r="AO33" s="201">
        <v>115</v>
      </c>
      <c r="AP33" s="201">
        <v>102</v>
      </c>
      <c r="AQ33" s="201">
        <v>114</v>
      </c>
      <c r="AR33" s="201">
        <v>113</v>
      </c>
      <c r="AS33" s="201">
        <v>93</v>
      </c>
      <c r="AT33" s="201">
        <v>94</v>
      </c>
      <c r="AU33" s="201">
        <v>80</v>
      </c>
      <c r="AV33" s="152">
        <v>94</v>
      </c>
      <c r="AW33" s="201"/>
      <c r="AX33" s="152"/>
      <c r="AY33" s="69" t="str">
        <f t="shared" ref="AY33:BH35" si="176">IF(C33=0,"0",C33-O33)</f>
        <v>0</v>
      </c>
      <c r="AZ33" s="69" t="str">
        <f t="shared" si="176"/>
        <v>0</v>
      </c>
      <c r="BA33" s="69" t="str">
        <f t="shared" si="176"/>
        <v>0</v>
      </c>
      <c r="BB33" s="69" t="str">
        <f t="shared" si="176"/>
        <v>0</v>
      </c>
      <c r="BC33" s="69" t="str">
        <f t="shared" si="176"/>
        <v>0</v>
      </c>
      <c r="BD33" s="67" t="str">
        <f t="shared" si="176"/>
        <v>0</v>
      </c>
      <c r="BE33" s="67" t="str">
        <f t="shared" si="176"/>
        <v>0</v>
      </c>
      <c r="BF33" s="201" t="str">
        <f t="shared" si="176"/>
        <v>0</v>
      </c>
      <c r="BG33" s="201" t="str">
        <f t="shared" si="176"/>
        <v>0</v>
      </c>
      <c r="BH33" s="201" t="str">
        <f t="shared" si="176"/>
        <v>0</v>
      </c>
      <c r="BI33" s="284" t="str">
        <f t="shared" ref="BI33:BI35" si="177">IF(M33=0,"0",M33-Y33)</f>
        <v>0</v>
      </c>
      <c r="BJ33" s="221" t="str">
        <f t="shared" ref="BJ33:BL35" si="178">IF(N33=0,"0",N33-Z33)</f>
        <v>0</v>
      </c>
      <c r="BK33" s="221">
        <f t="shared" si="178"/>
        <v>32</v>
      </c>
      <c r="BL33" s="221">
        <f t="shared" si="178"/>
        <v>38</v>
      </c>
      <c r="BM33" s="221">
        <f t="shared" ref="BM33:BM35" si="179">IF(Q33=0,"0",Q33-AC33)</f>
        <v>43</v>
      </c>
      <c r="BN33" s="221">
        <f t="shared" ref="BN33:BN35" si="180">IF(R33=0,"0",R33-AD33)</f>
        <v>-2</v>
      </c>
      <c r="BO33" s="221">
        <f t="shared" ref="BO33:BO35" si="181">IF(S33=0,"0",S33-AE33)</f>
        <v>4</v>
      </c>
      <c r="BP33" s="221">
        <f t="shared" ref="BP33:BP35" si="182">IF(T33=0,"0",T33-AF33)</f>
        <v>10</v>
      </c>
      <c r="BQ33" s="221">
        <f t="shared" ref="BQ33:BQ35" si="183">IF(U33=0,"0",U33-AG33)</f>
        <v>9</v>
      </c>
      <c r="BR33" s="221">
        <f t="shared" ref="BR33:BR35" si="184">IF(V33=0,"0",V33-AH33)</f>
        <v>-20</v>
      </c>
      <c r="BS33" s="221">
        <f t="shared" ref="BS33:BS35" si="185">IF(W33=0,"0",W33-AI33)</f>
        <v>7</v>
      </c>
      <c r="BT33" s="221">
        <f t="shared" ref="BT33:BT35" si="186">IF(X33=0,"0",X33-AJ33)</f>
        <v>-20</v>
      </c>
      <c r="BU33" s="284">
        <f t="shared" ref="BU33:BW35" si="187">IF(Y33=0,"0",Y33-AK33)</f>
        <v>27</v>
      </c>
      <c r="BV33" s="221">
        <f t="shared" si="187"/>
        <v>-15</v>
      </c>
      <c r="BW33" s="221">
        <f t="shared" si="187"/>
        <v>-57</v>
      </c>
      <c r="BX33" s="221">
        <f t="shared" ref="BX33:BZ35" si="188">IF(AB33=0,"0",AB33-AN33)</f>
        <v>-17</v>
      </c>
      <c r="BY33" s="221">
        <f t="shared" si="188"/>
        <v>-40</v>
      </c>
      <c r="BZ33" s="221">
        <f t="shared" si="188"/>
        <v>-39</v>
      </c>
      <c r="CA33" s="221">
        <f t="shared" ref="CA33:CA35" si="189">IF(AE33=0,"0",AE33-AQ33)</f>
        <v>-44</v>
      </c>
      <c r="CB33" s="221">
        <f t="shared" ref="CB33:CF35" si="190">IF(AF33=0,"0",AF33-AR33)</f>
        <v>-57</v>
      </c>
      <c r="CC33" s="221">
        <f t="shared" si="190"/>
        <v>-17</v>
      </c>
      <c r="CD33" s="221">
        <f t="shared" si="190"/>
        <v>-18</v>
      </c>
      <c r="CE33" s="221">
        <f t="shared" si="190"/>
        <v>-9</v>
      </c>
      <c r="CF33" s="285">
        <f t="shared" si="190"/>
        <v>-2</v>
      </c>
    </row>
    <row r="34" spans="1:84" x14ac:dyDescent="0.25">
      <c r="A34" s="4"/>
      <c r="B34" s="35" t="s">
        <v>44</v>
      </c>
      <c r="C34" s="11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145"/>
      <c r="O34" s="69">
        <v>58</v>
      </c>
      <c r="P34" s="69">
        <v>104</v>
      </c>
      <c r="Q34" s="69">
        <v>83</v>
      </c>
      <c r="R34" s="69">
        <v>35</v>
      </c>
      <c r="S34" s="69">
        <v>30</v>
      </c>
      <c r="T34" s="69">
        <v>37</v>
      </c>
      <c r="U34" s="69">
        <v>39</v>
      </c>
      <c r="V34" s="201">
        <v>16</v>
      </c>
      <c r="W34" s="201">
        <v>23</v>
      </c>
      <c r="X34" s="152">
        <v>33</v>
      </c>
      <c r="Y34" s="253">
        <v>27</v>
      </c>
      <c r="Z34" s="201">
        <v>33</v>
      </c>
      <c r="AA34" s="201">
        <v>25</v>
      </c>
      <c r="AB34" s="201">
        <v>23</v>
      </c>
      <c r="AC34" s="201">
        <v>22</v>
      </c>
      <c r="AD34" s="201">
        <v>17</v>
      </c>
      <c r="AE34" s="201">
        <v>40</v>
      </c>
      <c r="AF34" s="201">
        <v>19</v>
      </c>
      <c r="AG34" s="201">
        <v>22</v>
      </c>
      <c r="AH34" s="201">
        <v>26</v>
      </c>
      <c r="AI34" s="201">
        <v>23</v>
      </c>
      <c r="AJ34" s="152">
        <v>25</v>
      </c>
      <c r="AK34" s="253">
        <v>35</v>
      </c>
      <c r="AL34" s="201">
        <v>27</v>
      </c>
      <c r="AM34" s="201">
        <v>66</v>
      </c>
      <c r="AN34" s="201">
        <v>51</v>
      </c>
      <c r="AO34" s="201">
        <v>47</v>
      </c>
      <c r="AP34" s="201">
        <v>43</v>
      </c>
      <c r="AQ34" s="201">
        <v>36</v>
      </c>
      <c r="AR34" s="201">
        <v>33</v>
      </c>
      <c r="AS34" s="201">
        <v>36</v>
      </c>
      <c r="AT34" s="201">
        <v>54</v>
      </c>
      <c r="AU34" s="201">
        <v>38</v>
      </c>
      <c r="AV34" s="152">
        <v>46</v>
      </c>
      <c r="AW34" s="201"/>
      <c r="AX34" s="152"/>
      <c r="AY34" s="69" t="str">
        <f t="shared" si="176"/>
        <v>0</v>
      </c>
      <c r="AZ34" s="69" t="str">
        <f t="shared" si="176"/>
        <v>0</v>
      </c>
      <c r="BA34" s="69" t="str">
        <f t="shared" si="176"/>
        <v>0</v>
      </c>
      <c r="BB34" s="69" t="str">
        <f t="shared" si="176"/>
        <v>0</v>
      </c>
      <c r="BC34" s="69" t="str">
        <f t="shared" si="176"/>
        <v>0</v>
      </c>
      <c r="BD34" s="67" t="str">
        <f t="shared" si="176"/>
        <v>0</v>
      </c>
      <c r="BE34" s="67" t="str">
        <f t="shared" si="176"/>
        <v>0</v>
      </c>
      <c r="BF34" s="201" t="str">
        <f t="shared" si="176"/>
        <v>0</v>
      </c>
      <c r="BG34" s="201" t="str">
        <f t="shared" si="176"/>
        <v>0</v>
      </c>
      <c r="BH34" s="201" t="str">
        <f t="shared" si="176"/>
        <v>0</v>
      </c>
      <c r="BI34" s="284" t="str">
        <f t="shared" si="177"/>
        <v>0</v>
      </c>
      <c r="BJ34" s="221" t="str">
        <f t="shared" si="178"/>
        <v>0</v>
      </c>
      <c r="BK34" s="221">
        <f t="shared" si="178"/>
        <v>33</v>
      </c>
      <c r="BL34" s="221">
        <f t="shared" si="178"/>
        <v>81</v>
      </c>
      <c r="BM34" s="221">
        <f t="shared" si="179"/>
        <v>61</v>
      </c>
      <c r="BN34" s="221">
        <f t="shared" si="180"/>
        <v>18</v>
      </c>
      <c r="BO34" s="221">
        <f t="shared" si="181"/>
        <v>-10</v>
      </c>
      <c r="BP34" s="221">
        <f t="shared" si="182"/>
        <v>18</v>
      </c>
      <c r="BQ34" s="221">
        <f t="shared" si="183"/>
        <v>17</v>
      </c>
      <c r="BR34" s="221">
        <f t="shared" si="184"/>
        <v>-10</v>
      </c>
      <c r="BS34" s="221">
        <f t="shared" si="185"/>
        <v>0</v>
      </c>
      <c r="BT34" s="221">
        <f t="shared" si="186"/>
        <v>8</v>
      </c>
      <c r="BU34" s="284">
        <f t="shared" si="187"/>
        <v>-8</v>
      </c>
      <c r="BV34" s="221">
        <f t="shared" si="187"/>
        <v>6</v>
      </c>
      <c r="BW34" s="221">
        <f t="shared" si="187"/>
        <v>-41</v>
      </c>
      <c r="BX34" s="221">
        <f t="shared" si="188"/>
        <v>-28</v>
      </c>
      <c r="BY34" s="221">
        <f t="shared" si="188"/>
        <v>-25</v>
      </c>
      <c r="BZ34" s="221">
        <f t="shared" si="188"/>
        <v>-26</v>
      </c>
      <c r="CA34" s="221">
        <f t="shared" si="189"/>
        <v>4</v>
      </c>
      <c r="CB34" s="221">
        <f t="shared" si="190"/>
        <v>-14</v>
      </c>
      <c r="CC34" s="221">
        <f t="shared" si="190"/>
        <v>-14</v>
      </c>
      <c r="CD34" s="221">
        <f t="shared" si="190"/>
        <v>-28</v>
      </c>
      <c r="CE34" s="221">
        <f t="shared" si="190"/>
        <v>-15</v>
      </c>
      <c r="CF34" s="285">
        <f t="shared" si="190"/>
        <v>-21</v>
      </c>
    </row>
    <row r="35" spans="1:84" x14ac:dyDescent="0.25">
      <c r="A35" s="4"/>
      <c r="B35" s="35" t="s">
        <v>45</v>
      </c>
      <c r="C35" s="11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145"/>
      <c r="O35" s="69">
        <v>1</v>
      </c>
      <c r="P35" s="69">
        <v>2</v>
      </c>
      <c r="Q35" s="69">
        <v>2</v>
      </c>
      <c r="R35" s="69">
        <v>1</v>
      </c>
      <c r="S35" s="69">
        <v>2</v>
      </c>
      <c r="T35" s="69">
        <v>1</v>
      </c>
      <c r="U35" s="69">
        <v>1</v>
      </c>
      <c r="V35" s="201">
        <v>1</v>
      </c>
      <c r="W35" s="201">
        <v>2</v>
      </c>
      <c r="X35" s="152">
        <v>1</v>
      </c>
      <c r="Y35" s="253">
        <v>0</v>
      </c>
      <c r="Z35" s="201">
        <v>2</v>
      </c>
      <c r="AA35" s="201">
        <v>1</v>
      </c>
      <c r="AB35" s="201">
        <v>2</v>
      </c>
      <c r="AC35" s="201">
        <v>3</v>
      </c>
      <c r="AD35" s="201">
        <v>1</v>
      </c>
      <c r="AE35" s="201">
        <v>3</v>
      </c>
      <c r="AF35" s="201">
        <v>1</v>
      </c>
      <c r="AG35" s="201">
        <v>3</v>
      </c>
      <c r="AH35" s="201">
        <v>3</v>
      </c>
      <c r="AI35" s="201">
        <v>2</v>
      </c>
      <c r="AJ35" s="152">
        <v>2</v>
      </c>
      <c r="AK35" s="253">
        <v>1</v>
      </c>
      <c r="AL35" s="201">
        <v>3</v>
      </c>
      <c r="AM35" s="201">
        <v>3</v>
      </c>
      <c r="AN35" s="201">
        <v>2</v>
      </c>
      <c r="AO35" s="201">
        <v>1</v>
      </c>
      <c r="AP35" s="201">
        <v>0</v>
      </c>
      <c r="AQ35" s="201">
        <v>1</v>
      </c>
      <c r="AR35" s="201">
        <v>0</v>
      </c>
      <c r="AS35" s="201">
        <v>0</v>
      </c>
      <c r="AT35" s="201">
        <v>1</v>
      </c>
      <c r="AU35" s="201">
        <v>0</v>
      </c>
      <c r="AV35" s="152">
        <v>1</v>
      </c>
      <c r="AW35" s="201"/>
      <c r="AX35" s="152"/>
      <c r="AY35" s="69" t="str">
        <f t="shared" si="176"/>
        <v>0</v>
      </c>
      <c r="AZ35" s="69" t="str">
        <f t="shared" si="176"/>
        <v>0</v>
      </c>
      <c r="BA35" s="69" t="str">
        <f t="shared" si="176"/>
        <v>0</v>
      </c>
      <c r="BB35" s="69" t="str">
        <f t="shared" si="176"/>
        <v>0</v>
      </c>
      <c r="BC35" s="69" t="str">
        <f t="shared" si="176"/>
        <v>0</v>
      </c>
      <c r="BD35" s="67" t="str">
        <f t="shared" si="176"/>
        <v>0</v>
      </c>
      <c r="BE35" s="67" t="str">
        <f t="shared" si="176"/>
        <v>0</v>
      </c>
      <c r="BF35" s="201" t="str">
        <f t="shared" si="176"/>
        <v>0</v>
      </c>
      <c r="BG35" s="201" t="str">
        <f t="shared" si="176"/>
        <v>0</v>
      </c>
      <c r="BH35" s="201" t="str">
        <f t="shared" si="176"/>
        <v>0</v>
      </c>
      <c r="BI35" s="284" t="str">
        <f t="shared" si="177"/>
        <v>0</v>
      </c>
      <c r="BJ35" s="221" t="str">
        <f t="shared" si="178"/>
        <v>0</v>
      </c>
      <c r="BK35" s="221">
        <f t="shared" si="178"/>
        <v>0</v>
      </c>
      <c r="BL35" s="221">
        <f t="shared" si="178"/>
        <v>0</v>
      </c>
      <c r="BM35" s="221">
        <f t="shared" si="179"/>
        <v>-1</v>
      </c>
      <c r="BN35" s="221">
        <f t="shared" si="180"/>
        <v>0</v>
      </c>
      <c r="BO35" s="221">
        <f t="shared" si="181"/>
        <v>-1</v>
      </c>
      <c r="BP35" s="221">
        <f t="shared" si="182"/>
        <v>0</v>
      </c>
      <c r="BQ35" s="221">
        <f t="shared" si="183"/>
        <v>-2</v>
      </c>
      <c r="BR35" s="221">
        <f t="shared" si="184"/>
        <v>-2</v>
      </c>
      <c r="BS35" s="221">
        <f t="shared" si="185"/>
        <v>0</v>
      </c>
      <c r="BT35" s="221">
        <f t="shared" si="186"/>
        <v>-1</v>
      </c>
      <c r="BU35" s="284" t="str">
        <f t="shared" si="187"/>
        <v>0</v>
      </c>
      <c r="BV35" s="221">
        <f t="shared" si="187"/>
        <v>-1</v>
      </c>
      <c r="BW35" s="221">
        <f t="shared" si="187"/>
        <v>-2</v>
      </c>
      <c r="BX35" s="221">
        <f t="shared" si="188"/>
        <v>0</v>
      </c>
      <c r="BY35" s="221">
        <f t="shared" si="188"/>
        <v>2</v>
      </c>
      <c r="BZ35" s="221">
        <f t="shared" si="188"/>
        <v>1</v>
      </c>
      <c r="CA35" s="221">
        <f t="shared" si="189"/>
        <v>2</v>
      </c>
      <c r="CB35" s="221">
        <f t="shared" si="190"/>
        <v>1</v>
      </c>
      <c r="CC35" s="221">
        <f t="shared" si="190"/>
        <v>3</v>
      </c>
      <c r="CD35" s="221">
        <f t="shared" si="190"/>
        <v>2</v>
      </c>
      <c r="CE35" s="221">
        <f t="shared" si="190"/>
        <v>2</v>
      </c>
      <c r="CF35" s="285">
        <f t="shared" si="190"/>
        <v>1</v>
      </c>
    </row>
    <row r="36" spans="1:84" x14ac:dyDescent="0.25">
      <c r="A36" s="4"/>
      <c r="B36" s="35" t="s">
        <v>46</v>
      </c>
      <c r="C36" s="118">
        <v>2050</v>
      </c>
      <c r="D36" s="69">
        <v>2013</v>
      </c>
      <c r="E36" s="69">
        <v>2098</v>
      </c>
      <c r="F36" s="69">
        <v>1833</v>
      </c>
      <c r="G36" s="69">
        <v>1589</v>
      </c>
      <c r="H36" s="69">
        <v>1284</v>
      </c>
      <c r="I36" s="69">
        <v>1574</v>
      </c>
      <c r="J36" s="69">
        <v>1605</v>
      </c>
      <c r="K36" s="69">
        <v>1350</v>
      </c>
      <c r="L36" s="69">
        <v>1446</v>
      </c>
      <c r="M36" s="69">
        <v>1395</v>
      </c>
      <c r="N36" s="145">
        <v>1646</v>
      </c>
      <c r="O36" s="69">
        <f>SUM(O31:O35)</f>
        <v>2066</v>
      </c>
      <c r="P36" s="69">
        <f>SUM(P31:P35)</f>
        <v>2091</v>
      </c>
      <c r="Q36" s="69">
        <f>SUM(Q31:Q35)</f>
        <v>1920</v>
      </c>
      <c r="R36" s="69">
        <f>SUM(R31:R35)</f>
        <v>1437</v>
      </c>
      <c r="S36" s="69">
        <f>SUM(S31:S35)</f>
        <v>1178</v>
      </c>
      <c r="T36" s="69">
        <f>SUM(T31:T35)</f>
        <v>1132</v>
      </c>
      <c r="U36" s="69">
        <f>SUM(U31:U35)</f>
        <v>1285</v>
      </c>
      <c r="V36" s="69">
        <f>SUM(V31:V35)</f>
        <v>1302</v>
      </c>
      <c r="W36" s="69">
        <v>1123</v>
      </c>
      <c r="X36" s="152">
        <v>1020</v>
      </c>
      <c r="Y36" s="253">
        <v>1033</v>
      </c>
      <c r="Z36" s="201">
        <v>1225</v>
      </c>
      <c r="AA36" s="201">
        <v>1423</v>
      </c>
      <c r="AB36" s="201">
        <f>+AB31+AB32+AB33+AB34+AB35</f>
        <v>1650</v>
      </c>
      <c r="AC36" s="201">
        <f>+AC31+AC32+AC33+AC34+AC35</f>
        <v>1765</v>
      </c>
      <c r="AD36" s="201">
        <v>1244</v>
      </c>
      <c r="AE36" s="201">
        <v>1055</v>
      </c>
      <c r="AF36" s="201">
        <v>969</v>
      </c>
      <c r="AG36" s="201">
        <v>1150</v>
      </c>
      <c r="AH36" s="201">
        <v>1206</v>
      </c>
      <c r="AI36" s="201">
        <v>1248</v>
      </c>
      <c r="AJ36" s="152">
        <v>1156</v>
      </c>
      <c r="AK36" s="253">
        <v>1036</v>
      </c>
      <c r="AL36" s="201">
        <v>1370</v>
      </c>
      <c r="AM36" s="201">
        <v>1895</v>
      </c>
      <c r="AN36" s="201">
        <v>1812</v>
      </c>
      <c r="AO36" s="201">
        <v>1572</v>
      </c>
      <c r="AP36" s="201">
        <f>SUM(AP31:AP35)</f>
        <v>1290</v>
      </c>
      <c r="AQ36" s="201">
        <f>SUM(AQ31:AQ35)</f>
        <v>1152</v>
      </c>
      <c r="AR36" s="201">
        <f>SUM(AR31:AR35)</f>
        <v>1097</v>
      </c>
      <c r="AS36" s="201">
        <f>SUM(AS31:AS35)</f>
        <v>1143</v>
      </c>
      <c r="AT36" s="201">
        <f>SUM(AT31:AT35)</f>
        <v>1275</v>
      </c>
      <c r="AU36" s="201">
        <f>SUM(AU31:AU35)</f>
        <v>1185</v>
      </c>
      <c r="AV36" s="152">
        <v>1024</v>
      </c>
      <c r="AW36" s="201"/>
      <c r="AX36" s="152"/>
      <c r="AY36" s="69">
        <f t="shared" ref="AY36:BF36" si="191">IF(C36=0,"0",C36-O36)</f>
        <v>-16</v>
      </c>
      <c r="AZ36" s="69">
        <f t="shared" si="191"/>
        <v>-78</v>
      </c>
      <c r="BA36" s="69">
        <f t="shared" si="191"/>
        <v>178</v>
      </c>
      <c r="BB36" s="69">
        <f t="shared" si="191"/>
        <v>396</v>
      </c>
      <c r="BC36" s="69">
        <f t="shared" si="191"/>
        <v>411</v>
      </c>
      <c r="BD36" s="67">
        <f t="shared" si="191"/>
        <v>152</v>
      </c>
      <c r="BE36" s="67">
        <f t="shared" si="191"/>
        <v>289</v>
      </c>
      <c r="BF36" s="201">
        <f t="shared" si="191"/>
        <v>303</v>
      </c>
      <c r="BG36" s="201">
        <f t="shared" ref="BG36:BL36" si="192">IF(W36=0,"0",K36-W36)</f>
        <v>227</v>
      </c>
      <c r="BH36" s="201">
        <f t="shared" si="192"/>
        <v>426</v>
      </c>
      <c r="BI36" s="284">
        <f t="shared" si="192"/>
        <v>362</v>
      </c>
      <c r="BJ36" s="221">
        <f t="shared" si="192"/>
        <v>421</v>
      </c>
      <c r="BK36" s="221">
        <f t="shared" si="192"/>
        <v>643</v>
      </c>
      <c r="BL36" s="221">
        <f t="shared" si="192"/>
        <v>441</v>
      </c>
      <c r="BM36" s="221">
        <f t="shared" ref="BM36" si="193">IF(AC36=0,"0",Q36-AC36)</f>
        <v>155</v>
      </c>
      <c r="BN36" s="221">
        <f t="shared" ref="BN36" si="194">IF(AD36=0,"0",R36-AD36)</f>
        <v>193</v>
      </c>
      <c r="BO36" s="221">
        <f t="shared" ref="BO36" si="195">IF(AE36=0,"0",S36-AE36)</f>
        <v>123</v>
      </c>
      <c r="BP36" s="221">
        <f t="shared" ref="BP36" si="196">IF(AF36=0,"0",T36-AF36)</f>
        <v>163</v>
      </c>
      <c r="BQ36" s="221">
        <f t="shared" ref="BQ36" si="197">IF(AG36=0,"0",U36-AG36)</f>
        <v>135</v>
      </c>
      <c r="BR36" s="221">
        <f t="shared" ref="BR36" si="198">IF(AH36=0,"0",V36-AH36)</f>
        <v>96</v>
      </c>
      <c r="BS36" s="221">
        <f t="shared" ref="BS36" si="199">IF(AI36=0,"0",W36-AI36)</f>
        <v>-125</v>
      </c>
      <c r="BT36" s="221">
        <f t="shared" ref="BT36" si="200">IF(AJ36=0,"0",X36-AJ36)</f>
        <v>-136</v>
      </c>
      <c r="BU36" s="284">
        <f>IF(AK36=0,"0",Y36-AK36)</f>
        <v>-3</v>
      </c>
      <c r="BV36" s="221">
        <f>IF(AL36=0,"0",Z36-AL36)</f>
        <v>-145</v>
      </c>
      <c r="BW36" s="221">
        <f>IF(AM36=0,"0",AA36-AM36)</f>
        <v>-472</v>
      </c>
      <c r="BX36" s="221">
        <f t="shared" ref="BX36:BZ36" si="201">IF(AN36=0,"0",AB36-AN36)</f>
        <v>-162</v>
      </c>
      <c r="BY36" s="221">
        <f t="shared" si="201"/>
        <v>193</v>
      </c>
      <c r="BZ36" s="221">
        <f t="shared" si="201"/>
        <v>-46</v>
      </c>
      <c r="CA36" s="221">
        <f t="shared" ref="CA36" si="202">IF(AQ36=0,"0",AE36-AQ36)</f>
        <v>-97</v>
      </c>
      <c r="CB36" s="221">
        <f t="shared" ref="CB36:CF36" si="203">IF(AR36=0,"0",AF36-AR36)</f>
        <v>-128</v>
      </c>
      <c r="CC36" s="221">
        <f t="shared" si="203"/>
        <v>7</v>
      </c>
      <c r="CD36" s="221">
        <f t="shared" si="203"/>
        <v>-69</v>
      </c>
      <c r="CE36" s="221">
        <f t="shared" si="203"/>
        <v>63</v>
      </c>
      <c r="CF36" s="285">
        <f t="shared" si="203"/>
        <v>132</v>
      </c>
    </row>
    <row r="37" spans="1:84" x14ac:dyDescent="0.25">
      <c r="A37" s="4">
        <f>+A30+1</f>
        <v>5</v>
      </c>
      <c r="B37" s="42" t="s">
        <v>23</v>
      </c>
      <c r="C37" s="11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145"/>
      <c r="O37" s="69"/>
      <c r="P37" s="69"/>
      <c r="Q37" s="69"/>
      <c r="R37" s="69"/>
      <c r="S37" s="69"/>
      <c r="T37" s="69"/>
      <c r="U37" s="69"/>
      <c r="V37" s="201"/>
      <c r="W37" s="201"/>
      <c r="X37" s="152"/>
      <c r="Y37" s="253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152"/>
      <c r="AK37" s="253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152"/>
      <c r="AW37" s="201"/>
      <c r="AX37" s="152"/>
      <c r="AY37" s="69"/>
      <c r="AZ37" s="69"/>
      <c r="BA37" s="69"/>
      <c r="BB37" s="69"/>
      <c r="BC37" s="69"/>
      <c r="BD37" s="67"/>
      <c r="BE37" s="67"/>
      <c r="BF37" s="201"/>
      <c r="BG37" s="201"/>
      <c r="BH37" s="201"/>
      <c r="BI37" s="284"/>
      <c r="BJ37" s="221"/>
      <c r="BK37" s="221"/>
      <c r="BL37" s="221"/>
      <c r="BM37" s="221"/>
      <c r="BN37" s="221"/>
      <c r="BO37" s="221"/>
      <c r="BP37" s="221"/>
      <c r="BQ37" s="221"/>
      <c r="BR37" s="221"/>
      <c r="BS37" s="221"/>
      <c r="BT37" s="221"/>
      <c r="BU37" s="284"/>
      <c r="BV37" s="221"/>
      <c r="BW37" s="221"/>
      <c r="BX37" s="221"/>
      <c r="BY37" s="221"/>
      <c r="BZ37" s="221"/>
      <c r="CA37" s="221"/>
      <c r="CB37" s="221"/>
      <c r="CC37" s="221"/>
      <c r="CD37" s="221"/>
      <c r="CE37" s="221"/>
      <c r="CF37" s="285"/>
    </row>
    <row r="38" spans="1:84" x14ac:dyDescent="0.25">
      <c r="A38" s="4"/>
      <c r="B38" s="35" t="s">
        <v>41</v>
      </c>
      <c r="C38" s="11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145"/>
      <c r="O38" s="69">
        <v>1886</v>
      </c>
      <c r="P38" s="69">
        <v>2349</v>
      </c>
      <c r="Q38" s="69">
        <v>2787</v>
      </c>
      <c r="R38" s="69">
        <v>3031</v>
      </c>
      <c r="S38" s="69">
        <v>2970</v>
      </c>
      <c r="T38" s="69">
        <v>2855</v>
      </c>
      <c r="U38" s="69">
        <v>2780</v>
      </c>
      <c r="V38" s="201">
        <v>2685</v>
      </c>
      <c r="W38" s="201">
        <v>2756</v>
      </c>
      <c r="X38" s="152">
        <v>2785</v>
      </c>
      <c r="Y38" s="253">
        <v>2660</v>
      </c>
      <c r="Z38" s="201">
        <v>2614</v>
      </c>
      <c r="AA38" s="201">
        <v>2447</v>
      </c>
      <c r="AB38" s="201">
        <v>2525</v>
      </c>
      <c r="AC38" s="201">
        <v>2822</v>
      </c>
      <c r="AD38" s="201">
        <v>3233</v>
      </c>
      <c r="AE38" s="201">
        <v>2738</v>
      </c>
      <c r="AF38" s="201">
        <v>2738</v>
      </c>
      <c r="AG38" s="201">
        <v>2146</v>
      </c>
      <c r="AH38" s="201">
        <v>2035</v>
      </c>
      <c r="AI38" s="201">
        <v>1985</v>
      </c>
      <c r="AJ38" s="152">
        <v>1914</v>
      </c>
      <c r="AK38" s="253">
        <v>1798</v>
      </c>
      <c r="AL38" s="201">
        <v>1564</v>
      </c>
      <c r="AM38" s="201">
        <v>1611</v>
      </c>
      <c r="AN38" s="201">
        <v>1728</v>
      </c>
      <c r="AO38" s="201">
        <v>1836</v>
      </c>
      <c r="AP38" s="201">
        <v>1929</v>
      </c>
      <c r="AQ38" s="201">
        <v>1810</v>
      </c>
      <c r="AR38" s="201">
        <v>1611</v>
      </c>
      <c r="AS38" s="201">
        <v>1436</v>
      </c>
      <c r="AT38" s="201">
        <v>1377</v>
      </c>
      <c r="AU38" s="201">
        <v>1409</v>
      </c>
      <c r="AV38" s="152">
        <v>1380</v>
      </c>
      <c r="AW38" s="201"/>
      <c r="AX38" s="152"/>
      <c r="AY38" s="69" t="str">
        <f t="shared" ref="AY38:BH38" si="204">IF(C38=0,"0",C38-O38)</f>
        <v>0</v>
      </c>
      <c r="AZ38" s="69" t="str">
        <f t="shared" si="204"/>
        <v>0</v>
      </c>
      <c r="BA38" s="69" t="str">
        <f t="shared" si="204"/>
        <v>0</v>
      </c>
      <c r="BB38" s="69" t="str">
        <f t="shared" si="204"/>
        <v>0</v>
      </c>
      <c r="BC38" s="69" t="str">
        <f t="shared" si="204"/>
        <v>0</v>
      </c>
      <c r="BD38" s="67" t="str">
        <f t="shared" si="204"/>
        <v>0</v>
      </c>
      <c r="BE38" s="67" t="str">
        <f t="shared" si="204"/>
        <v>0</v>
      </c>
      <c r="BF38" s="201" t="str">
        <f t="shared" si="204"/>
        <v>0</v>
      </c>
      <c r="BG38" s="201" t="str">
        <f t="shared" si="204"/>
        <v>0</v>
      </c>
      <c r="BH38" s="201" t="str">
        <f t="shared" si="204"/>
        <v>0</v>
      </c>
      <c r="BI38" s="284" t="str">
        <f t="shared" ref="BI38" si="205">IF(M38=0,"0",M38-Y38)</f>
        <v>0</v>
      </c>
      <c r="BJ38" s="221" t="str">
        <f>IF(N38=0,"0",N38-Z38)</f>
        <v>0</v>
      </c>
      <c r="BK38" s="221">
        <f>IF(O38=0,"0",O38-AA38)</f>
        <v>-561</v>
      </c>
      <c r="BL38" s="221">
        <f>IF(P38=0,"0",P38-AB38)</f>
        <v>-176</v>
      </c>
      <c r="BM38" s="221">
        <f t="shared" ref="BM38" si="206">IF(Q38=0,"0",Q38-AC38)</f>
        <v>-35</v>
      </c>
      <c r="BN38" s="221">
        <f t="shared" ref="BN38" si="207">IF(R38=0,"0",R38-AD38)</f>
        <v>-202</v>
      </c>
      <c r="BO38" s="221">
        <f t="shared" ref="BO38" si="208">IF(S38=0,"0",S38-AE38)</f>
        <v>232</v>
      </c>
      <c r="BP38" s="221">
        <f t="shared" ref="BP38" si="209">IF(T38=0,"0",T38-AF38)</f>
        <v>117</v>
      </c>
      <c r="BQ38" s="221">
        <f t="shared" ref="BQ38" si="210">IF(U38=0,"0",U38-AG38)</f>
        <v>634</v>
      </c>
      <c r="BR38" s="221">
        <f t="shared" ref="BR38" si="211">IF(V38=0,"0",V38-AH38)</f>
        <v>650</v>
      </c>
      <c r="BS38" s="221">
        <f t="shared" ref="BS38" si="212">IF(W38=0,"0",W38-AI38)</f>
        <v>771</v>
      </c>
      <c r="BT38" s="221">
        <f t="shared" ref="BT38" si="213">IF(X38=0,"0",X38-AJ38)</f>
        <v>871</v>
      </c>
      <c r="BU38" s="284">
        <f>IF(Y38=0,"0",Y38-AK38)</f>
        <v>862</v>
      </c>
      <c r="BV38" s="221">
        <f>IF(Z38=0,"0",Z38-AL38)</f>
        <v>1050</v>
      </c>
      <c r="BW38" s="221">
        <f>IF(AA38=0,"0",AA38-AM38)</f>
        <v>836</v>
      </c>
      <c r="BX38" s="221">
        <f t="shared" ref="BX38:BZ38" si="214">IF(AB38=0,"0",AB38-AN38)</f>
        <v>797</v>
      </c>
      <c r="BY38" s="221">
        <f t="shared" si="214"/>
        <v>986</v>
      </c>
      <c r="BZ38" s="221">
        <f t="shared" si="214"/>
        <v>1304</v>
      </c>
      <c r="CA38" s="221">
        <f t="shared" ref="CA38" si="215">IF(AE38=0,"0",AE38-AQ38)</f>
        <v>928</v>
      </c>
      <c r="CB38" s="221">
        <f t="shared" ref="CB38:CF38" si="216">IF(AF38=0,"0",AF38-AR38)</f>
        <v>1127</v>
      </c>
      <c r="CC38" s="221">
        <f t="shared" si="216"/>
        <v>710</v>
      </c>
      <c r="CD38" s="221">
        <f t="shared" si="216"/>
        <v>658</v>
      </c>
      <c r="CE38" s="221">
        <f t="shared" si="216"/>
        <v>576</v>
      </c>
      <c r="CF38" s="285">
        <f t="shared" si="216"/>
        <v>534</v>
      </c>
    </row>
    <row r="39" spans="1:84" x14ac:dyDescent="0.25">
      <c r="A39" s="4"/>
      <c r="B39" s="35" t="s">
        <v>42</v>
      </c>
      <c r="C39" s="11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145"/>
      <c r="O39" s="69">
        <v>1970</v>
      </c>
      <c r="P39" s="69">
        <v>2134</v>
      </c>
      <c r="Q39" s="69">
        <v>2201</v>
      </c>
      <c r="R39" s="69">
        <v>2071</v>
      </c>
      <c r="S39" s="69">
        <v>1911</v>
      </c>
      <c r="T39" s="69">
        <v>1942</v>
      </c>
      <c r="U39" s="69">
        <v>1892</v>
      </c>
      <c r="V39" s="201">
        <v>2042</v>
      </c>
      <c r="W39" s="201">
        <v>2070</v>
      </c>
      <c r="X39" s="152">
        <v>2080</v>
      </c>
      <c r="Y39" s="253">
        <v>2085</v>
      </c>
      <c r="Z39" s="201">
        <v>2122</v>
      </c>
      <c r="AA39" s="201">
        <v>2153</v>
      </c>
      <c r="AB39" s="201">
        <v>2265</v>
      </c>
      <c r="AC39" s="201">
        <v>2335</v>
      </c>
      <c r="AD39" s="201">
        <v>2074</v>
      </c>
      <c r="AE39" s="201">
        <v>2343</v>
      </c>
      <c r="AF39" s="201">
        <v>2343</v>
      </c>
      <c r="AG39" s="201">
        <v>2201</v>
      </c>
      <c r="AH39" s="201">
        <v>2106</v>
      </c>
      <c r="AI39" s="201">
        <v>2129</v>
      </c>
      <c r="AJ39" s="152">
        <v>1879</v>
      </c>
      <c r="AK39" s="253">
        <v>1905</v>
      </c>
      <c r="AL39" s="201">
        <v>1948</v>
      </c>
      <c r="AM39" s="201">
        <v>2003</v>
      </c>
      <c r="AN39" s="201">
        <v>2143</v>
      </c>
      <c r="AO39" s="201">
        <v>2354</v>
      </c>
      <c r="AP39" s="201">
        <v>2334</v>
      </c>
      <c r="AQ39" s="201">
        <v>2261</v>
      </c>
      <c r="AR39" s="201">
        <v>2225</v>
      </c>
      <c r="AS39" s="201">
        <v>2177</v>
      </c>
      <c r="AT39" s="201">
        <v>2057</v>
      </c>
      <c r="AU39" s="201">
        <v>2102</v>
      </c>
      <c r="AV39" s="152">
        <v>2172</v>
      </c>
      <c r="AW39" s="201"/>
      <c r="AX39" s="152"/>
      <c r="AY39" s="69" t="str">
        <f t="shared" ref="AY39:BH39" si="217">IF(C39=0,"0",C39-O39)</f>
        <v>0</v>
      </c>
      <c r="AZ39" s="69" t="str">
        <f t="shared" si="217"/>
        <v>0</v>
      </c>
      <c r="BA39" s="69" t="str">
        <f t="shared" si="217"/>
        <v>0</v>
      </c>
      <c r="BB39" s="69" t="str">
        <f t="shared" si="217"/>
        <v>0</v>
      </c>
      <c r="BC39" s="69" t="str">
        <f t="shared" si="217"/>
        <v>0</v>
      </c>
      <c r="BD39" s="67" t="str">
        <f t="shared" si="217"/>
        <v>0</v>
      </c>
      <c r="BE39" s="67" t="str">
        <f t="shared" si="217"/>
        <v>0</v>
      </c>
      <c r="BF39" s="201" t="str">
        <f t="shared" si="217"/>
        <v>0</v>
      </c>
      <c r="BG39" s="201" t="str">
        <f t="shared" si="217"/>
        <v>0</v>
      </c>
      <c r="BH39" s="201" t="str">
        <f t="shared" si="217"/>
        <v>0</v>
      </c>
      <c r="BI39" s="284" t="str">
        <f t="shared" ref="BI39" si="218">IF(M39=0,"0",M39-Y39)</f>
        <v>0</v>
      </c>
      <c r="BJ39" s="221" t="str">
        <f>IF(N39=0,"0",N39-Z39)</f>
        <v>0</v>
      </c>
      <c r="BK39" s="221">
        <f>IF(O39=0,"0",O39-AA39)</f>
        <v>-183</v>
      </c>
      <c r="BL39" s="221">
        <f>IF(P39=0,"0",P39-AB39)</f>
        <v>-131</v>
      </c>
      <c r="BM39" s="221">
        <f t="shared" ref="BM39" si="219">IF(Q39=0,"0",Q39-AC39)</f>
        <v>-134</v>
      </c>
      <c r="BN39" s="221">
        <f t="shared" ref="BN39" si="220">IF(R39=0,"0",R39-AD39)</f>
        <v>-3</v>
      </c>
      <c r="BO39" s="221">
        <f t="shared" ref="BO39" si="221">IF(S39=0,"0",S39-AE39)</f>
        <v>-432</v>
      </c>
      <c r="BP39" s="221">
        <f t="shared" ref="BP39" si="222">IF(T39=0,"0",T39-AF39)</f>
        <v>-401</v>
      </c>
      <c r="BQ39" s="221">
        <f t="shared" ref="BQ39" si="223">IF(U39=0,"0",U39-AG39)</f>
        <v>-309</v>
      </c>
      <c r="BR39" s="221">
        <f t="shared" ref="BR39" si="224">IF(V39=0,"0",V39-AH39)</f>
        <v>-64</v>
      </c>
      <c r="BS39" s="221">
        <f t="shared" ref="BS39" si="225">IF(W39=0,"0",W39-AI39)</f>
        <v>-59</v>
      </c>
      <c r="BT39" s="221">
        <f t="shared" ref="BT39" si="226">IF(X39=0,"0",X39-AJ39)</f>
        <v>201</v>
      </c>
      <c r="BU39" s="284">
        <f>IF(Y39=0,"0",Y39-AK39)</f>
        <v>180</v>
      </c>
      <c r="BV39" s="221">
        <f>IF(Z39=0,"0",Z39-AL39)</f>
        <v>174</v>
      </c>
      <c r="BW39" s="221">
        <f>IF(AA39=0,"0",AA39-AM39)</f>
        <v>150</v>
      </c>
      <c r="BX39" s="221">
        <f t="shared" ref="BX39:BZ39" si="227">IF(AB39=0,"0",AB39-AN39)</f>
        <v>122</v>
      </c>
      <c r="BY39" s="221">
        <f t="shared" si="227"/>
        <v>-19</v>
      </c>
      <c r="BZ39" s="221">
        <f t="shared" si="227"/>
        <v>-260</v>
      </c>
      <c r="CA39" s="221">
        <f t="shared" ref="CA39" si="228">IF(AE39=0,"0",AE39-AQ39)</f>
        <v>82</v>
      </c>
      <c r="CB39" s="221">
        <f t="shared" ref="CB39:CF39" si="229">IF(AF39=0,"0",AF39-AR39)</f>
        <v>118</v>
      </c>
      <c r="CC39" s="221">
        <f t="shared" si="229"/>
        <v>24</v>
      </c>
      <c r="CD39" s="221">
        <f t="shared" si="229"/>
        <v>49</v>
      </c>
      <c r="CE39" s="221">
        <f t="shared" si="229"/>
        <v>27</v>
      </c>
      <c r="CF39" s="285">
        <f t="shared" si="229"/>
        <v>-293</v>
      </c>
    </row>
    <row r="40" spans="1:84" x14ac:dyDescent="0.25">
      <c r="A40" s="4"/>
      <c r="B40" s="35" t="s">
        <v>43</v>
      </c>
      <c r="C40" s="11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45"/>
      <c r="O40" s="69">
        <v>168</v>
      </c>
      <c r="P40" s="69">
        <v>215</v>
      </c>
      <c r="Q40" s="69">
        <v>252</v>
      </c>
      <c r="R40" s="69">
        <v>282</v>
      </c>
      <c r="S40" s="69">
        <v>262</v>
      </c>
      <c r="T40" s="69">
        <v>261</v>
      </c>
      <c r="U40" s="69">
        <v>253</v>
      </c>
      <c r="V40" s="201">
        <v>238</v>
      </c>
      <c r="W40" s="201">
        <v>220</v>
      </c>
      <c r="X40" s="152">
        <v>209</v>
      </c>
      <c r="Y40" s="253">
        <v>200</v>
      </c>
      <c r="Z40" s="201">
        <v>226</v>
      </c>
      <c r="AA40" s="201">
        <v>203</v>
      </c>
      <c r="AB40" s="201">
        <v>193</v>
      </c>
      <c r="AC40" s="201">
        <v>206</v>
      </c>
      <c r="AD40" s="201">
        <v>200</v>
      </c>
      <c r="AE40" s="201">
        <v>195</v>
      </c>
      <c r="AF40" s="201">
        <v>181</v>
      </c>
      <c r="AG40" s="201">
        <v>174</v>
      </c>
      <c r="AH40" s="201">
        <v>166</v>
      </c>
      <c r="AI40" s="201">
        <v>176</v>
      </c>
      <c r="AJ40" s="152">
        <v>173</v>
      </c>
      <c r="AK40" s="253">
        <v>170</v>
      </c>
      <c r="AL40" s="201">
        <v>163</v>
      </c>
      <c r="AM40" s="201">
        <v>174</v>
      </c>
      <c r="AN40" s="201">
        <v>180</v>
      </c>
      <c r="AO40" s="201">
        <v>168</v>
      </c>
      <c r="AP40" s="201">
        <v>153</v>
      </c>
      <c r="AQ40" s="201">
        <v>157</v>
      </c>
      <c r="AR40" s="201">
        <v>153</v>
      </c>
      <c r="AS40" s="201">
        <v>152</v>
      </c>
      <c r="AT40" s="201">
        <v>160</v>
      </c>
      <c r="AU40" s="201">
        <v>178</v>
      </c>
      <c r="AV40" s="152">
        <v>168</v>
      </c>
      <c r="AW40" s="201"/>
      <c r="AX40" s="152"/>
      <c r="AY40" s="69" t="str">
        <f t="shared" ref="AY40:BH42" si="230">IF(C40=0,"0",C40-O40)</f>
        <v>0</v>
      </c>
      <c r="AZ40" s="69" t="str">
        <f t="shared" si="230"/>
        <v>0</v>
      </c>
      <c r="BA40" s="69" t="str">
        <f t="shared" si="230"/>
        <v>0</v>
      </c>
      <c r="BB40" s="69" t="str">
        <f t="shared" si="230"/>
        <v>0</v>
      </c>
      <c r="BC40" s="69" t="str">
        <f t="shared" si="230"/>
        <v>0</v>
      </c>
      <c r="BD40" s="67" t="str">
        <f t="shared" si="230"/>
        <v>0</v>
      </c>
      <c r="BE40" s="67" t="str">
        <f t="shared" si="230"/>
        <v>0</v>
      </c>
      <c r="BF40" s="201" t="str">
        <f t="shared" si="230"/>
        <v>0</v>
      </c>
      <c r="BG40" s="201" t="str">
        <f t="shared" si="230"/>
        <v>0</v>
      </c>
      <c r="BH40" s="201" t="str">
        <f t="shared" si="230"/>
        <v>0</v>
      </c>
      <c r="BI40" s="284" t="str">
        <f t="shared" ref="BI40:BI42" si="231">IF(M40=0,"0",M40-Y40)</f>
        <v>0</v>
      </c>
      <c r="BJ40" s="221" t="str">
        <f t="shared" ref="BJ40:BL42" si="232">IF(N40=0,"0",N40-Z40)</f>
        <v>0</v>
      </c>
      <c r="BK40" s="221">
        <f t="shared" si="232"/>
        <v>-35</v>
      </c>
      <c r="BL40" s="221">
        <f t="shared" si="232"/>
        <v>22</v>
      </c>
      <c r="BM40" s="221">
        <f t="shared" ref="BM40:BM42" si="233">IF(Q40=0,"0",Q40-AC40)</f>
        <v>46</v>
      </c>
      <c r="BN40" s="221">
        <f t="shared" ref="BN40:BN42" si="234">IF(R40=0,"0",R40-AD40)</f>
        <v>82</v>
      </c>
      <c r="BO40" s="221">
        <f t="shared" ref="BO40:BO42" si="235">IF(S40=0,"0",S40-AE40)</f>
        <v>67</v>
      </c>
      <c r="BP40" s="221">
        <f t="shared" ref="BP40:BP42" si="236">IF(T40=0,"0",T40-AF40)</f>
        <v>80</v>
      </c>
      <c r="BQ40" s="221">
        <f t="shared" ref="BQ40:BQ42" si="237">IF(U40=0,"0",U40-AG40)</f>
        <v>79</v>
      </c>
      <c r="BR40" s="221">
        <f t="shared" ref="BR40:BR42" si="238">IF(V40=0,"0",V40-AH40)</f>
        <v>72</v>
      </c>
      <c r="BS40" s="221">
        <f t="shared" ref="BS40:BS42" si="239">IF(W40=0,"0",W40-AI40)</f>
        <v>44</v>
      </c>
      <c r="BT40" s="221">
        <f t="shared" ref="BT40:BT42" si="240">IF(X40=0,"0",X40-AJ40)</f>
        <v>36</v>
      </c>
      <c r="BU40" s="284">
        <f t="shared" ref="BU40:BW42" si="241">IF(Y40=0,"0",Y40-AK40)</f>
        <v>30</v>
      </c>
      <c r="BV40" s="221">
        <f t="shared" si="241"/>
        <v>63</v>
      </c>
      <c r="BW40" s="221">
        <f t="shared" si="241"/>
        <v>29</v>
      </c>
      <c r="BX40" s="221">
        <f t="shared" ref="BX40:BZ42" si="242">IF(AB40=0,"0",AB40-AN40)</f>
        <v>13</v>
      </c>
      <c r="BY40" s="221">
        <f t="shared" si="242"/>
        <v>38</v>
      </c>
      <c r="BZ40" s="221">
        <f t="shared" si="242"/>
        <v>47</v>
      </c>
      <c r="CA40" s="221">
        <f t="shared" ref="CA40:CA42" si="243">IF(AE40=0,"0",AE40-AQ40)</f>
        <v>38</v>
      </c>
      <c r="CB40" s="221">
        <f t="shared" ref="CB40:CF42" si="244">IF(AF40=0,"0",AF40-AR40)</f>
        <v>28</v>
      </c>
      <c r="CC40" s="221">
        <f t="shared" si="244"/>
        <v>22</v>
      </c>
      <c r="CD40" s="221">
        <f t="shared" si="244"/>
        <v>6</v>
      </c>
      <c r="CE40" s="221">
        <f t="shared" si="244"/>
        <v>-2</v>
      </c>
      <c r="CF40" s="285">
        <f t="shared" si="244"/>
        <v>5</v>
      </c>
    </row>
    <row r="41" spans="1:84" x14ac:dyDescent="0.25">
      <c r="A41" s="4"/>
      <c r="B41" s="35" t="s">
        <v>44</v>
      </c>
      <c r="C41" s="11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145"/>
      <c r="O41" s="69">
        <v>42</v>
      </c>
      <c r="P41" s="69">
        <v>82</v>
      </c>
      <c r="Q41" s="69">
        <v>124</v>
      </c>
      <c r="R41" s="69">
        <v>142</v>
      </c>
      <c r="S41" s="69">
        <v>132</v>
      </c>
      <c r="T41" s="69">
        <v>113</v>
      </c>
      <c r="U41" s="69">
        <v>107</v>
      </c>
      <c r="V41" s="201">
        <v>88</v>
      </c>
      <c r="W41" s="201">
        <v>88</v>
      </c>
      <c r="X41" s="152">
        <v>96</v>
      </c>
      <c r="Y41" s="253">
        <v>83</v>
      </c>
      <c r="Z41" s="201">
        <v>84</v>
      </c>
      <c r="AA41" s="201">
        <v>84</v>
      </c>
      <c r="AB41" s="201">
        <v>79</v>
      </c>
      <c r="AC41" s="201">
        <v>84</v>
      </c>
      <c r="AD41" s="201">
        <v>81</v>
      </c>
      <c r="AE41" s="201">
        <v>77</v>
      </c>
      <c r="AF41" s="201">
        <v>74</v>
      </c>
      <c r="AG41" s="201">
        <v>66</v>
      </c>
      <c r="AH41" s="201">
        <v>57</v>
      </c>
      <c r="AI41" s="201">
        <v>58</v>
      </c>
      <c r="AJ41" s="152">
        <v>52</v>
      </c>
      <c r="AK41" s="253">
        <v>50</v>
      </c>
      <c r="AL41" s="201">
        <v>44</v>
      </c>
      <c r="AM41" s="201">
        <v>42</v>
      </c>
      <c r="AN41" s="201">
        <v>52</v>
      </c>
      <c r="AO41" s="201">
        <v>45</v>
      </c>
      <c r="AP41" s="201">
        <v>53</v>
      </c>
      <c r="AQ41" s="201">
        <v>53</v>
      </c>
      <c r="AR41" s="201">
        <v>47</v>
      </c>
      <c r="AS41" s="201">
        <v>45</v>
      </c>
      <c r="AT41" s="201">
        <v>45</v>
      </c>
      <c r="AU41" s="201">
        <v>43</v>
      </c>
      <c r="AV41" s="152">
        <v>41</v>
      </c>
      <c r="AW41" s="201"/>
      <c r="AX41" s="152"/>
      <c r="AY41" s="69" t="str">
        <f t="shared" si="230"/>
        <v>0</v>
      </c>
      <c r="AZ41" s="69" t="str">
        <f t="shared" si="230"/>
        <v>0</v>
      </c>
      <c r="BA41" s="69" t="str">
        <f t="shared" si="230"/>
        <v>0</v>
      </c>
      <c r="BB41" s="69" t="str">
        <f t="shared" si="230"/>
        <v>0</v>
      </c>
      <c r="BC41" s="69" t="str">
        <f t="shared" si="230"/>
        <v>0</v>
      </c>
      <c r="BD41" s="67" t="str">
        <f t="shared" si="230"/>
        <v>0</v>
      </c>
      <c r="BE41" s="67" t="str">
        <f t="shared" si="230"/>
        <v>0</v>
      </c>
      <c r="BF41" s="201" t="str">
        <f t="shared" si="230"/>
        <v>0</v>
      </c>
      <c r="BG41" s="201" t="str">
        <f t="shared" si="230"/>
        <v>0</v>
      </c>
      <c r="BH41" s="201" t="str">
        <f t="shared" si="230"/>
        <v>0</v>
      </c>
      <c r="BI41" s="284" t="str">
        <f t="shared" si="231"/>
        <v>0</v>
      </c>
      <c r="BJ41" s="221" t="str">
        <f t="shared" si="232"/>
        <v>0</v>
      </c>
      <c r="BK41" s="221">
        <f t="shared" si="232"/>
        <v>-42</v>
      </c>
      <c r="BL41" s="221">
        <f t="shared" si="232"/>
        <v>3</v>
      </c>
      <c r="BM41" s="221">
        <f t="shared" si="233"/>
        <v>40</v>
      </c>
      <c r="BN41" s="221">
        <f t="shared" si="234"/>
        <v>61</v>
      </c>
      <c r="BO41" s="221">
        <f t="shared" si="235"/>
        <v>55</v>
      </c>
      <c r="BP41" s="221">
        <f t="shared" si="236"/>
        <v>39</v>
      </c>
      <c r="BQ41" s="221">
        <f t="shared" si="237"/>
        <v>41</v>
      </c>
      <c r="BR41" s="221">
        <f t="shared" si="238"/>
        <v>31</v>
      </c>
      <c r="BS41" s="221">
        <f t="shared" si="239"/>
        <v>30</v>
      </c>
      <c r="BT41" s="221">
        <f t="shared" si="240"/>
        <v>44</v>
      </c>
      <c r="BU41" s="284">
        <f t="shared" si="241"/>
        <v>33</v>
      </c>
      <c r="BV41" s="221">
        <f t="shared" si="241"/>
        <v>40</v>
      </c>
      <c r="BW41" s="221">
        <f t="shared" si="241"/>
        <v>42</v>
      </c>
      <c r="BX41" s="221">
        <f t="shared" si="242"/>
        <v>27</v>
      </c>
      <c r="BY41" s="221">
        <f t="shared" si="242"/>
        <v>39</v>
      </c>
      <c r="BZ41" s="221">
        <f t="shared" si="242"/>
        <v>28</v>
      </c>
      <c r="CA41" s="221">
        <f t="shared" si="243"/>
        <v>24</v>
      </c>
      <c r="CB41" s="221">
        <f t="shared" si="244"/>
        <v>27</v>
      </c>
      <c r="CC41" s="221">
        <f t="shared" si="244"/>
        <v>21</v>
      </c>
      <c r="CD41" s="221">
        <f t="shared" si="244"/>
        <v>12</v>
      </c>
      <c r="CE41" s="221">
        <f t="shared" si="244"/>
        <v>15</v>
      </c>
      <c r="CF41" s="285">
        <f t="shared" si="244"/>
        <v>11</v>
      </c>
    </row>
    <row r="42" spans="1:84" x14ac:dyDescent="0.25">
      <c r="A42" s="4"/>
      <c r="B42" s="35" t="s">
        <v>45</v>
      </c>
      <c r="C42" s="11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145"/>
      <c r="O42" s="69">
        <v>2</v>
      </c>
      <c r="P42" s="69">
        <v>2</v>
      </c>
      <c r="Q42" s="69">
        <v>1</v>
      </c>
      <c r="R42" s="69">
        <v>2</v>
      </c>
      <c r="S42" s="69">
        <v>1</v>
      </c>
      <c r="T42" s="69">
        <v>2</v>
      </c>
      <c r="U42" s="69">
        <v>1</v>
      </c>
      <c r="V42" s="201">
        <v>1</v>
      </c>
      <c r="W42" s="201">
        <v>0</v>
      </c>
      <c r="X42" s="152">
        <v>1</v>
      </c>
      <c r="Y42" s="253">
        <v>1</v>
      </c>
      <c r="Z42" s="201">
        <v>0</v>
      </c>
      <c r="AA42" s="201">
        <v>0</v>
      </c>
      <c r="AB42" s="201">
        <v>0</v>
      </c>
      <c r="AC42" s="201">
        <v>2</v>
      </c>
      <c r="AD42" s="201">
        <v>1</v>
      </c>
      <c r="AE42" s="201">
        <v>1</v>
      </c>
      <c r="AF42" s="201">
        <v>2</v>
      </c>
      <c r="AG42" s="201">
        <v>1</v>
      </c>
      <c r="AH42" s="201">
        <v>1</v>
      </c>
      <c r="AI42" s="201">
        <v>1</v>
      </c>
      <c r="AJ42" s="152">
        <v>2</v>
      </c>
      <c r="AK42" s="253">
        <v>3</v>
      </c>
      <c r="AL42" s="201">
        <v>1</v>
      </c>
      <c r="AM42" s="201">
        <v>1</v>
      </c>
      <c r="AN42" s="201">
        <v>1</v>
      </c>
      <c r="AO42" s="201">
        <v>0</v>
      </c>
      <c r="AP42" s="201">
        <v>0</v>
      </c>
      <c r="AQ42" s="201">
        <v>0</v>
      </c>
      <c r="AR42" s="201">
        <v>0</v>
      </c>
      <c r="AS42" s="201">
        <v>0</v>
      </c>
      <c r="AT42" s="201">
        <v>0</v>
      </c>
      <c r="AU42" s="201">
        <v>0</v>
      </c>
      <c r="AV42" s="152">
        <v>0</v>
      </c>
      <c r="AW42" s="201"/>
      <c r="AX42" s="152"/>
      <c r="AY42" s="69" t="str">
        <f t="shared" si="230"/>
        <v>0</v>
      </c>
      <c r="AZ42" s="69" t="str">
        <f t="shared" si="230"/>
        <v>0</v>
      </c>
      <c r="BA42" s="69" t="str">
        <f t="shared" si="230"/>
        <v>0</v>
      </c>
      <c r="BB42" s="69" t="str">
        <f t="shared" si="230"/>
        <v>0</v>
      </c>
      <c r="BC42" s="69" t="str">
        <f t="shared" si="230"/>
        <v>0</v>
      </c>
      <c r="BD42" s="67" t="str">
        <f t="shared" si="230"/>
        <v>0</v>
      </c>
      <c r="BE42" s="67" t="str">
        <f t="shared" si="230"/>
        <v>0</v>
      </c>
      <c r="BF42" s="201" t="str">
        <f t="shared" si="230"/>
        <v>0</v>
      </c>
      <c r="BG42" s="201" t="str">
        <f t="shared" si="230"/>
        <v>0</v>
      </c>
      <c r="BH42" s="201" t="str">
        <f t="shared" si="230"/>
        <v>0</v>
      </c>
      <c r="BI42" s="284" t="str">
        <f t="shared" si="231"/>
        <v>0</v>
      </c>
      <c r="BJ42" s="221" t="str">
        <f t="shared" si="232"/>
        <v>0</v>
      </c>
      <c r="BK42" s="221">
        <f t="shared" si="232"/>
        <v>2</v>
      </c>
      <c r="BL42" s="221">
        <f t="shared" si="232"/>
        <v>2</v>
      </c>
      <c r="BM42" s="221">
        <f t="shared" si="233"/>
        <v>-1</v>
      </c>
      <c r="BN42" s="221">
        <f t="shared" si="234"/>
        <v>1</v>
      </c>
      <c r="BO42" s="221">
        <f t="shared" si="235"/>
        <v>0</v>
      </c>
      <c r="BP42" s="221">
        <f t="shared" si="236"/>
        <v>0</v>
      </c>
      <c r="BQ42" s="221">
        <f t="shared" si="237"/>
        <v>0</v>
      </c>
      <c r="BR42" s="221">
        <f t="shared" si="238"/>
        <v>0</v>
      </c>
      <c r="BS42" s="221" t="str">
        <f t="shared" si="239"/>
        <v>0</v>
      </c>
      <c r="BT42" s="221">
        <f t="shared" si="240"/>
        <v>-1</v>
      </c>
      <c r="BU42" s="284">
        <f t="shared" si="241"/>
        <v>-2</v>
      </c>
      <c r="BV42" s="221" t="str">
        <f t="shared" si="241"/>
        <v>0</v>
      </c>
      <c r="BW42" s="221" t="str">
        <f t="shared" si="241"/>
        <v>0</v>
      </c>
      <c r="BX42" s="221" t="str">
        <f t="shared" si="242"/>
        <v>0</v>
      </c>
      <c r="BY42" s="221">
        <f t="shared" si="242"/>
        <v>2</v>
      </c>
      <c r="BZ42" s="221">
        <f t="shared" si="242"/>
        <v>1</v>
      </c>
      <c r="CA42" s="221">
        <f t="shared" si="243"/>
        <v>1</v>
      </c>
      <c r="CB42" s="221">
        <f t="shared" si="244"/>
        <v>2</v>
      </c>
      <c r="CC42" s="221">
        <f t="shared" si="244"/>
        <v>1</v>
      </c>
      <c r="CD42" s="221">
        <f t="shared" si="244"/>
        <v>1</v>
      </c>
      <c r="CE42" s="221">
        <f t="shared" si="244"/>
        <v>1</v>
      </c>
      <c r="CF42" s="285">
        <f t="shared" si="244"/>
        <v>2</v>
      </c>
    </row>
    <row r="43" spans="1:84" ht="15.75" thickBot="1" x14ac:dyDescent="0.3">
      <c r="A43" s="4"/>
      <c r="B43" s="37" t="s">
        <v>46</v>
      </c>
      <c r="C43" s="110">
        <v>4432</v>
      </c>
      <c r="D43" s="59">
        <v>4639</v>
      </c>
      <c r="E43" s="59">
        <v>4715</v>
      </c>
      <c r="F43" s="59">
        <v>5017</v>
      </c>
      <c r="G43" s="59">
        <v>4853</v>
      </c>
      <c r="H43" s="59">
        <v>4813</v>
      </c>
      <c r="I43" s="59">
        <v>4427</v>
      </c>
      <c r="J43" s="59">
        <v>3981</v>
      </c>
      <c r="K43" s="59">
        <v>4157</v>
      </c>
      <c r="L43" s="59">
        <v>3992</v>
      </c>
      <c r="M43" s="59">
        <v>3939</v>
      </c>
      <c r="N43" s="146">
        <v>3731</v>
      </c>
      <c r="O43" s="59">
        <f>SUM(O38:O42)</f>
        <v>4068</v>
      </c>
      <c r="P43" s="59">
        <f>SUM(P38:P42)</f>
        <v>4782</v>
      </c>
      <c r="Q43" s="59">
        <f>SUM(Q38:Q42)</f>
        <v>5365</v>
      </c>
      <c r="R43" s="59">
        <f>SUM(R38:R42)</f>
        <v>5528</v>
      </c>
      <c r="S43" s="59">
        <f>SUM(S38:S42)</f>
        <v>5276</v>
      </c>
      <c r="T43" s="59">
        <f>SUM(T38:T42)</f>
        <v>5173</v>
      </c>
      <c r="U43" s="59">
        <f>SUM(U38:U42)</f>
        <v>5033</v>
      </c>
      <c r="V43" s="59">
        <f>SUM(V38:V42)</f>
        <v>5054</v>
      </c>
      <c r="W43" s="59">
        <v>5134</v>
      </c>
      <c r="X43" s="153">
        <v>5171</v>
      </c>
      <c r="Y43" s="251">
        <v>5029</v>
      </c>
      <c r="Z43" s="208">
        <v>5046</v>
      </c>
      <c r="AA43" s="208">
        <v>4887</v>
      </c>
      <c r="AB43" s="208">
        <f>+AB38+AB39+AB40+AB41+AB42</f>
        <v>5062</v>
      </c>
      <c r="AC43" s="208">
        <v>5449</v>
      </c>
      <c r="AD43" s="208">
        <v>5589</v>
      </c>
      <c r="AE43" s="208">
        <v>5354</v>
      </c>
      <c r="AF43" s="208">
        <v>5338</v>
      </c>
      <c r="AG43" s="208">
        <v>4588</v>
      </c>
      <c r="AH43" s="208">
        <v>4365</v>
      </c>
      <c r="AI43" s="208">
        <v>4349</v>
      </c>
      <c r="AJ43" s="153">
        <v>4020</v>
      </c>
      <c r="AK43" s="251">
        <v>3926</v>
      </c>
      <c r="AL43" s="329">
        <v>3720</v>
      </c>
      <c r="AM43" s="329">
        <v>3831</v>
      </c>
      <c r="AN43" s="329">
        <v>4104</v>
      </c>
      <c r="AO43" s="329">
        <v>4403</v>
      </c>
      <c r="AP43" s="329">
        <f>SUM(AP38:AP42)</f>
        <v>4469</v>
      </c>
      <c r="AQ43" s="329">
        <f>SUM(AQ38:AQ42)</f>
        <v>4281</v>
      </c>
      <c r="AR43" s="329">
        <f>SUM(AR38:AR42)</f>
        <v>4036</v>
      </c>
      <c r="AS43" s="329">
        <f>SUM(AS38:AS42)</f>
        <v>3810</v>
      </c>
      <c r="AT43" s="329">
        <f>SUM(AT38:AT42)</f>
        <v>3639</v>
      </c>
      <c r="AU43" s="329">
        <f>SUM(AU38:AU42)</f>
        <v>3732</v>
      </c>
      <c r="AV43" s="153">
        <v>3761</v>
      </c>
      <c r="AW43" s="208"/>
      <c r="AX43" s="153"/>
      <c r="AY43" s="59">
        <f t="shared" ref="AY43:BF43" si="245">IF(C43=0,"0",C43-O43)</f>
        <v>364</v>
      </c>
      <c r="AZ43" s="178">
        <f t="shared" si="245"/>
        <v>-143</v>
      </c>
      <c r="BA43" s="178">
        <f t="shared" si="245"/>
        <v>-650</v>
      </c>
      <c r="BB43" s="178">
        <f t="shared" si="245"/>
        <v>-511</v>
      </c>
      <c r="BC43" s="178">
        <f t="shared" si="245"/>
        <v>-423</v>
      </c>
      <c r="BD43" s="178">
        <f t="shared" si="245"/>
        <v>-360</v>
      </c>
      <c r="BE43" s="178">
        <f t="shared" si="245"/>
        <v>-606</v>
      </c>
      <c r="BF43" s="228">
        <f t="shared" si="245"/>
        <v>-1073</v>
      </c>
      <c r="BG43" s="208">
        <f t="shared" ref="BG43:BL43" si="246">IF(W43=0,"0",K43-W43)</f>
        <v>-977</v>
      </c>
      <c r="BH43" s="208">
        <f t="shared" si="246"/>
        <v>-1179</v>
      </c>
      <c r="BI43" s="292">
        <f t="shared" si="246"/>
        <v>-1090</v>
      </c>
      <c r="BJ43" s="276">
        <f t="shared" si="246"/>
        <v>-1315</v>
      </c>
      <c r="BK43" s="276">
        <f t="shared" si="246"/>
        <v>-819</v>
      </c>
      <c r="BL43" s="276">
        <f t="shared" si="246"/>
        <v>-280</v>
      </c>
      <c r="BM43" s="276">
        <f t="shared" ref="BM43" si="247">IF(AC43=0,"0",Q43-AC43)</f>
        <v>-84</v>
      </c>
      <c r="BN43" s="276">
        <f t="shared" ref="BN43" si="248">IF(AD43=0,"0",R43-AD43)</f>
        <v>-61</v>
      </c>
      <c r="BO43" s="276">
        <f t="shared" ref="BO43" si="249">IF(AE43=0,"0",S43-AE43)</f>
        <v>-78</v>
      </c>
      <c r="BP43" s="276">
        <f t="shared" ref="BP43" si="250">IF(AF43=0,"0",T43-AF43)</f>
        <v>-165</v>
      </c>
      <c r="BQ43" s="276">
        <f t="shared" ref="BQ43" si="251">IF(AG43=0,"0",U43-AG43)</f>
        <v>445</v>
      </c>
      <c r="BR43" s="276">
        <f t="shared" ref="BR43" si="252">IF(AH43=0,"0",V43-AH43)</f>
        <v>689</v>
      </c>
      <c r="BS43" s="276">
        <f t="shared" ref="BS43" si="253">IF(AI43=0,"0",W43-AI43)</f>
        <v>785</v>
      </c>
      <c r="BT43" s="276">
        <f t="shared" ref="BT43" si="254">IF(AJ43=0,"0",X43-AJ43)</f>
        <v>1151</v>
      </c>
      <c r="BU43" s="292">
        <f>IF(AK43=0,"0",Y43-AK43)</f>
        <v>1103</v>
      </c>
      <c r="BV43" s="276">
        <f>IF(AL43=0,"0",Z43-AL43)</f>
        <v>1326</v>
      </c>
      <c r="BW43" s="276">
        <f>IF(AM43=0,"0",AA43-AM43)</f>
        <v>1056</v>
      </c>
      <c r="BX43" s="276">
        <f t="shared" ref="BX43:BZ43" si="255">IF(AN43=0,"0",AB43-AN43)</f>
        <v>958</v>
      </c>
      <c r="BY43" s="276">
        <f t="shared" si="255"/>
        <v>1046</v>
      </c>
      <c r="BZ43" s="276">
        <f t="shared" si="255"/>
        <v>1120</v>
      </c>
      <c r="CA43" s="276">
        <f t="shared" ref="CA43" si="256">IF(AQ43=0,"0",AE43-AQ43)</f>
        <v>1073</v>
      </c>
      <c r="CB43" s="276">
        <f t="shared" ref="CB43:CF43" si="257">IF(AR43=0,"0",AF43-AR43)</f>
        <v>1302</v>
      </c>
      <c r="CC43" s="276">
        <f t="shared" si="257"/>
        <v>778</v>
      </c>
      <c r="CD43" s="276">
        <f t="shared" si="257"/>
        <v>726</v>
      </c>
      <c r="CE43" s="276">
        <f t="shared" si="257"/>
        <v>617</v>
      </c>
      <c r="CF43" s="277">
        <f t="shared" si="257"/>
        <v>259</v>
      </c>
    </row>
    <row r="44" spans="1:84" x14ac:dyDescent="0.25">
      <c r="A44" s="4">
        <f>+A37+1</f>
        <v>6</v>
      </c>
      <c r="B44" s="41" t="s">
        <v>33</v>
      </c>
      <c r="C44" s="137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47"/>
      <c r="O44" s="72"/>
      <c r="P44" s="72"/>
      <c r="Q44" s="72"/>
      <c r="R44" s="72"/>
      <c r="S44" s="72"/>
      <c r="T44" s="72"/>
      <c r="U44" s="72"/>
      <c r="V44" s="211"/>
      <c r="W44" s="211"/>
      <c r="X44" s="154"/>
      <c r="Y44" s="254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154"/>
      <c r="AK44" s="254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154"/>
      <c r="AW44" s="211"/>
      <c r="AX44" s="154"/>
      <c r="AY44" s="72"/>
      <c r="AZ44" s="72"/>
      <c r="BA44" s="72"/>
      <c r="BB44" s="72"/>
      <c r="BC44" s="72"/>
      <c r="BD44" s="72"/>
      <c r="BE44" s="72"/>
      <c r="BF44" s="211"/>
      <c r="BG44" s="211"/>
      <c r="BH44" s="279"/>
      <c r="BI44" s="261"/>
      <c r="BJ44" s="242"/>
      <c r="BK44" s="242"/>
      <c r="BL44" s="242"/>
      <c r="BM44" s="242"/>
      <c r="BN44" s="242"/>
      <c r="BO44" s="242"/>
      <c r="BP44" s="242"/>
      <c r="BQ44" s="242"/>
      <c r="BR44" s="242"/>
      <c r="BS44" s="242"/>
      <c r="BT44" s="242"/>
      <c r="BU44" s="261"/>
      <c r="BV44" s="242"/>
      <c r="BW44" s="242"/>
      <c r="BX44" s="242"/>
      <c r="BY44" s="242"/>
      <c r="BZ44" s="242"/>
      <c r="CA44" s="242"/>
      <c r="CB44" s="242"/>
      <c r="CC44" s="242"/>
      <c r="CD44" s="242"/>
      <c r="CE44" s="242"/>
      <c r="CF44" s="262"/>
    </row>
    <row r="45" spans="1:84" x14ac:dyDescent="0.25">
      <c r="A45" s="4"/>
      <c r="B45" s="35" t="s">
        <v>41</v>
      </c>
      <c r="C45" s="97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99"/>
      <c r="O45" s="74">
        <v>969254.34000000055</v>
      </c>
      <c r="P45" s="74">
        <v>950930.73000000219</v>
      </c>
      <c r="Q45" s="74">
        <v>847015.08000000089</v>
      </c>
      <c r="R45" s="74">
        <v>762882.25000000268</v>
      </c>
      <c r="S45" s="74">
        <v>795688.65999999759</v>
      </c>
      <c r="T45" s="74">
        <v>1001364.1699999968</v>
      </c>
      <c r="U45" s="74">
        <v>1036547.5000000007</v>
      </c>
      <c r="V45" s="98">
        <v>814596.32999999891</v>
      </c>
      <c r="W45" s="98">
        <v>577944.76999999816</v>
      </c>
      <c r="X45" s="155">
        <v>628462</v>
      </c>
      <c r="Y45" s="255">
        <v>834011.69000000239</v>
      </c>
      <c r="Z45" s="98">
        <v>1064270.6100000006</v>
      </c>
      <c r="AA45" s="98">
        <v>1027660.5099999973</v>
      </c>
      <c r="AB45" s="98">
        <v>1030033.9000000001</v>
      </c>
      <c r="AC45" s="98">
        <v>786371</v>
      </c>
      <c r="AD45" s="98">
        <v>747478</v>
      </c>
      <c r="AE45" s="98">
        <v>759371</v>
      </c>
      <c r="AF45" s="98">
        <v>805521</v>
      </c>
      <c r="AG45" s="98">
        <v>802255</v>
      </c>
      <c r="AH45" s="98">
        <v>744814</v>
      </c>
      <c r="AI45" s="98">
        <v>528483</v>
      </c>
      <c r="AJ45" s="155">
        <v>535027</v>
      </c>
      <c r="AK45" s="255">
        <v>768749.49000000069</v>
      </c>
      <c r="AL45" s="98">
        <v>1077756</v>
      </c>
      <c r="AM45" s="98">
        <v>1018729.639999998</v>
      </c>
      <c r="AN45" s="98">
        <v>956416.97999999626</v>
      </c>
      <c r="AO45" s="98">
        <v>737606.58000000101</v>
      </c>
      <c r="AP45" s="98">
        <v>658670.03000000061</v>
      </c>
      <c r="AQ45" s="98">
        <v>707481.70999999985</v>
      </c>
      <c r="AR45" s="98">
        <v>855114.95000000019</v>
      </c>
      <c r="AS45" s="98">
        <v>1042123.5000000016</v>
      </c>
      <c r="AT45" s="98">
        <v>776829.92000000121</v>
      </c>
      <c r="AU45" s="98">
        <v>526070.49999999965</v>
      </c>
      <c r="AV45" s="155">
        <v>575814.05999999924</v>
      </c>
      <c r="AW45" s="98"/>
      <c r="AX45" s="155"/>
      <c r="AY45" s="74">
        <f t="shared" ref="AY45:BH45" si="258">IF(C45=0,0,C45-O45)</f>
        <v>0</v>
      </c>
      <c r="AZ45" s="74">
        <f t="shared" si="258"/>
        <v>0</v>
      </c>
      <c r="BA45" s="74">
        <f t="shared" si="258"/>
        <v>0</v>
      </c>
      <c r="BB45" s="74">
        <f t="shared" si="258"/>
        <v>0</v>
      </c>
      <c r="BC45" s="74">
        <f t="shared" si="258"/>
        <v>0</v>
      </c>
      <c r="BD45" s="73">
        <f t="shared" si="258"/>
        <v>0</v>
      </c>
      <c r="BE45" s="73">
        <f t="shared" si="258"/>
        <v>0</v>
      </c>
      <c r="BF45" s="98">
        <f t="shared" si="258"/>
        <v>0</v>
      </c>
      <c r="BG45" s="98">
        <f t="shared" si="258"/>
        <v>0</v>
      </c>
      <c r="BH45" s="98">
        <f t="shared" si="258"/>
        <v>0</v>
      </c>
      <c r="BI45" s="272">
        <f t="shared" ref="BI45" si="259">IF(M45=0,0,M45-Y45)</f>
        <v>0</v>
      </c>
      <c r="BJ45" s="270">
        <f>IF(N45=0,0,N45-Z45)</f>
        <v>0</v>
      </c>
      <c r="BK45" s="270">
        <f>IF(O45=0,0,O45-AA45)</f>
        <v>-58406.169999996782</v>
      </c>
      <c r="BL45" s="270">
        <f>IF(P45=0,0,P45-AB45)</f>
        <v>-79103.169999997946</v>
      </c>
      <c r="BM45" s="270">
        <f t="shared" ref="BM45" si="260">IF(Q45=0,0,Q45-AC45)</f>
        <v>60644.080000000889</v>
      </c>
      <c r="BN45" s="270">
        <f t="shared" ref="BN45" si="261">IF(R45=0,0,R45-AD45)</f>
        <v>15404.250000002678</v>
      </c>
      <c r="BO45" s="270">
        <f t="shared" ref="BO45" si="262">IF(S45=0,0,S45-AE45)</f>
        <v>36317.659999997588</v>
      </c>
      <c r="BP45" s="270">
        <f t="shared" ref="BP45" si="263">IF(T45=0,0,T45-AF45)</f>
        <v>195843.16999999678</v>
      </c>
      <c r="BQ45" s="270">
        <f t="shared" ref="BQ45" si="264">IF(U45=0,0,U45-AG45)</f>
        <v>234292.5000000007</v>
      </c>
      <c r="BR45" s="270">
        <f t="shared" ref="BR45" si="265">IF(V45=0,0,V45-AH45)</f>
        <v>69782.32999999891</v>
      </c>
      <c r="BS45" s="270">
        <f t="shared" ref="BS45" si="266">IF(W45=0,0,W45-AI45)</f>
        <v>49461.769999998156</v>
      </c>
      <c r="BT45" s="270">
        <f t="shared" ref="BT45" si="267">IF(X45=0,0,X45-AJ45)</f>
        <v>93435</v>
      </c>
      <c r="BU45" s="272">
        <f>IF(Y45=0,0,Y45-AK45)</f>
        <v>65262.2000000017</v>
      </c>
      <c r="BV45" s="270">
        <f>IF(Z45=0,0,Z45-AL45)</f>
        <v>-13485.389999999432</v>
      </c>
      <c r="BW45" s="270">
        <f>IF(AA45=0,0,AA45-AM45)</f>
        <v>8930.8699999992969</v>
      </c>
      <c r="BX45" s="270">
        <f t="shared" ref="BX45:BZ45" si="268">IF(AB45=0,0,AB45-AN45)</f>
        <v>73616.920000003884</v>
      </c>
      <c r="BY45" s="270">
        <f t="shared" si="268"/>
        <v>48764.419999998994</v>
      </c>
      <c r="BZ45" s="270">
        <f t="shared" si="268"/>
        <v>88807.96999999939</v>
      </c>
      <c r="CA45" s="270">
        <f t="shared" ref="CA45" si="269">IF(AE45=0,0,AE45-AQ45)</f>
        <v>51889.290000000154</v>
      </c>
      <c r="CB45" s="270">
        <f t="shared" ref="CB45:CF45" si="270">IF(AF45=0,0,AF45-AR45)</f>
        <v>-49593.950000000186</v>
      </c>
      <c r="CC45" s="270">
        <f t="shared" si="270"/>
        <v>-239868.50000000163</v>
      </c>
      <c r="CD45" s="270">
        <f t="shared" si="270"/>
        <v>-32015.920000001206</v>
      </c>
      <c r="CE45" s="270">
        <f t="shared" si="270"/>
        <v>2412.5000000003492</v>
      </c>
      <c r="CF45" s="273">
        <f t="shared" si="270"/>
        <v>-40787.059999999241</v>
      </c>
    </row>
    <row r="46" spans="1:84" x14ac:dyDescent="0.25">
      <c r="A46" s="4"/>
      <c r="B46" s="35" t="s">
        <v>42</v>
      </c>
      <c r="C46" s="97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99"/>
      <c r="O46" s="74">
        <v>449863.17000000074</v>
      </c>
      <c r="P46" s="74">
        <v>445345.71999999951</v>
      </c>
      <c r="Q46" s="74">
        <v>378449.54999999941</v>
      </c>
      <c r="R46" s="74">
        <v>336134.30999999912</v>
      </c>
      <c r="S46" s="74">
        <v>320229.23000000045</v>
      </c>
      <c r="T46" s="74">
        <v>390076.45000000094</v>
      </c>
      <c r="U46" s="74">
        <v>387912.5000000007</v>
      </c>
      <c r="V46" s="98">
        <v>370557.44000000012</v>
      </c>
      <c r="W46" s="98">
        <v>277720.22999999928</v>
      </c>
      <c r="X46" s="155">
        <v>292958</v>
      </c>
      <c r="Y46" s="255">
        <v>376754.97000000061</v>
      </c>
      <c r="Z46" s="98">
        <v>488280</v>
      </c>
      <c r="AA46" s="98">
        <v>499458</v>
      </c>
      <c r="AB46" s="98">
        <v>556301.71999999939</v>
      </c>
      <c r="AC46" s="98">
        <v>378924</v>
      </c>
      <c r="AD46" s="98">
        <v>316820</v>
      </c>
      <c r="AE46" s="98">
        <v>376304</v>
      </c>
      <c r="AF46" s="98">
        <v>470161</v>
      </c>
      <c r="AG46" s="98">
        <v>465486</v>
      </c>
      <c r="AH46" s="98">
        <v>410056</v>
      </c>
      <c r="AI46" s="98">
        <v>331550</v>
      </c>
      <c r="AJ46" s="155">
        <v>247008</v>
      </c>
      <c r="AK46" s="255">
        <v>440230</v>
      </c>
      <c r="AL46" s="98">
        <v>572671</v>
      </c>
      <c r="AM46" s="98">
        <v>609639.44000000227</v>
      </c>
      <c r="AN46" s="98">
        <v>574995.00000000058</v>
      </c>
      <c r="AO46" s="98">
        <v>465198.89999999921</v>
      </c>
      <c r="AP46" s="98">
        <v>396905.08999999968</v>
      </c>
      <c r="AQ46" s="98">
        <v>461590.15999999986</v>
      </c>
      <c r="AR46" s="98">
        <v>492888.76000000071</v>
      </c>
      <c r="AS46" s="98">
        <v>604334.73999999906</v>
      </c>
      <c r="AT46" s="98">
        <v>517015.62000000017</v>
      </c>
      <c r="AU46" s="98">
        <v>367336.03999999992</v>
      </c>
      <c r="AV46" s="155">
        <v>384092.0299999998</v>
      </c>
      <c r="AW46" s="98"/>
      <c r="AX46" s="155"/>
      <c r="AY46" s="74">
        <f t="shared" ref="AY46:BH46" si="271">IF(C46=0,0,C46-O46)</f>
        <v>0</v>
      </c>
      <c r="AZ46" s="74">
        <f t="shared" si="271"/>
        <v>0</v>
      </c>
      <c r="BA46" s="74">
        <f t="shared" si="271"/>
        <v>0</v>
      </c>
      <c r="BB46" s="74">
        <f t="shared" si="271"/>
        <v>0</v>
      </c>
      <c r="BC46" s="74">
        <f t="shared" si="271"/>
        <v>0</v>
      </c>
      <c r="BD46" s="73">
        <f t="shared" si="271"/>
        <v>0</v>
      </c>
      <c r="BE46" s="73">
        <f t="shared" si="271"/>
        <v>0</v>
      </c>
      <c r="BF46" s="98">
        <f t="shared" si="271"/>
        <v>0</v>
      </c>
      <c r="BG46" s="98">
        <f t="shared" si="271"/>
        <v>0</v>
      </c>
      <c r="BH46" s="98">
        <f t="shared" si="271"/>
        <v>0</v>
      </c>
      <c r="BI46" s="272">
        <f t="shared" ref="BI46" si="272">IF(M46=0,0,M46-Y46)</f>
        <v>0</v>
      </c>
      <c r="BJ46" s="270">
        <f>IF(N46=0,0,N46-Z46)</f>
        <v>0</v>
      </c>
      <c r="BK46" s="270">
        <f>IF(O46=0,0,O46-AA46)</f>
        <v>-49594.82999999926</v>
      </c>
      <c r="BL46" s="270">
        <f>IF(P46=0,0,P46-AB46)</f>
        <v>-110955.99999999988</v>
      </c>
      <c r="BM46" s="270">
        <f t="shared" ref="BM46" si="273">IF(Q46=0,0,Q46-AC46)</f>
        <v>-474.45000000059372</v>
      </c>
      <c r="BN46" s="270">
        <f t="shared" ref="BN46" si="274">IF(R46=0,0,R46-AD46)</f>
        <v>19314.309999999125</v>
      </c>
      <c r="BO46" s="270">
        <f t="shared" ref="BO46" si="275">IF(S46=0,0,S46-AE46)</f>
        <v>-56074.769999999553</v>
      </c>
      <c r="BP46" s="270">
        <f t="shared" ref="BP46" si="276">IF(T46=0,0,T46-AF46)</f>
        <v>-80084.549999999057</v>
      </c>
      <c r="BQ46" s="270">
        <f t="shared" ref="BQ46" si="277">IF(U46=0,0,U46-AG46)</f>
        <v>-77573.499999999302</v>
      </c>
      <c r="BR46" s="270">
        <f t="shared" ref="BR46" si="278">IF(V46=0,0,V46-AH46)</f>
        <v>-39498.559999999881</v>
      </c>
      <c r="BS46" s="270">
        <f t="shared" ref="BS46" si="279">IF(W46=0,0,W46-AI46)</f>
        <v>-53829.770000000717</v>
      </c>
      <c r="BT46" s="270">
        <f t="shared" ref="BT46" si="280">IF(X46=0,0,X46-AJ46)</f>
        <v>45950</v>
      </c>
      <c r="BU46" s="272">
        <f>IF(Y46=0,0,Y46-AK46)</f>
        <v>-63475.029999999388</v>
      </c>
      <c r="BV46" s="270">
        <f>IF(Z46=0,0,Z46-AL46)</f>
        <v>-84391</v>
      </c>
      <c r="BW46" s="270">
        <f>IF(AA46=0,0,AA46-AM46)</f>
        <v>-110181.44000000227</v>
      </c>
      <c r="BX46" s="270">
        <f t="shared" ref="BX46:BZ46" si="281">IF(AB46=0,0,AB46-AN46)</f>
        <v>-18693.280000001192</v>
      </c>
      <c r="BY46" s="270">
        <f t="shared" si="281"/>
        <v>-86274.899999999208</v>
      </c>
      <c r="BZ46" s="270">
        <f t="shared" si="281"/>
        <v>-80085.089999999676</v>
      </c>
      <c r="CA46" s="270">
        <f t="shared" ref="CA46" si="282">IF(AE46=0,0,AE46-AQ46)</f>
        <v>-85286.159999999858</v>
      </c>
      <c r="CB46" s="270">
        <f t="shared" ref="CB46:CF46" si="283">IF(AF46=0,0,AF46-AR46)</f>
        <v>-22727.760000000708</v>
      </c>
      <c r="CC46" s="270">
        <f t="shared" si="283"/>
        <v>-138848.73999999906</v>
      </c>
      <c r="CD46" s="270">
        <f t="shared" si="283"/>
        <v>-106959.62000000017</v>
      </c>
      <c r="CE46" s="270">
        <f t="shared" si="283"/>
        <v>-35786.039999999921</v>
      </c>
      <c r="CF46" s="273">
        <f t="shared" si="283"/>
        <v>-137084.0299999998</v>
      </c>
    </row>
    <row r="47" spans="1:84" x14ac:dyDescent="0.25">
      <c r="A47" s="4"/>
      <c r="B47" s="35" t="s">
        <v>43</v>
      </c>
      <c r="C47" s="97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99"/>
      <c r="O47" s="74">
        <v>32056.659999999996</v>
      </c>
      <c r="P47" s="74">
        <v>36908.720000000016</v>
      </c>
      <c r="Q47" s="74">
        <v>25661.610000000019</v>
      </c>
      <c r="R47" s="74">
        <v>23038.890000000003</v>
      </c>
      <c r="S47" s="74">
        <v>21562.610000000008</v>
      </c>
      <c r="T47" s="74">
        <v>27171.880000000005</v>
      </c>
      <c r="U47" s="74">
        <v>22750.740000000013</v>
      </c>
      <c r="V47" s="98">
        <v>21609.950000000004</v>
      </c>
      <c r="W47" s="98">
        <v>19924.28999999999</v>
      </c>
      <c r="X47" s="155">
        <v>18157</v>
      </c>
      <c r="Y47" s="255">
        <v>24923.48999999998</v>
      </c>
      <c r="Z47" s="98">
        <v>31112.850000000031</v>
      </c>
      <c r="AA47" s="98">
        <v>30316.020000000033</v>
      </c>
      <c r="AB47" s="98">
        <v>33121.760000000031</v>
      </c>
      <c r="AC47" s="98">
        <v>24467</v>
      </c>
      <c r="AD47" s="98">
        <v>21672.640000000003</v>
      </c>
      <c r="AE47" s="98">
        <v>22204.639999999999</v>
      </c>
      <c r="AF47" s="98">
        <v>19863.409999999996</v>
      </c>
      <c r="AG47" s="98">
        <v>24985.880000000005</v>
      </c>
      <c r="AH47" s="98">
        <v>22609.710000000036</v>
      </c>
      <c r="AI47" s="98">
        <v>22448.19</v>
      </c>
      <c r="AJ47" s="155">
        <v>24041</v>
      </c>
      <c r="AK47" s="255">
        <v>33421.640000000021</v>
      </c>
      <c r="AL47" s="98">
        <v>43217.270000000011</v>
      </c>
      <c r="AM47" s="98">
        <v>44085.489999999976</v>
      </c>
      <c r="AN47" s="98">
        <v>39835.060000000027</v>
      </c>
      <c r="AO47" s="98">
        <v>30186.020000000011</v>
      </c>
      <c r="AP47" s="98">
        <v>25273.88</v>
      </c>
      <c r="AQ47" s="98">
        <v>21974.510000000046</v>
      </c>
      <c r="AR47" s="98">
        <v>24635.519999999979</v>
      </c>
      <c r="AS47" s="98">
        <v>36576.950000000019</v>
      </c>
      <c r="AT47" s="98">
        <v>24918.290000000008</v>
      </c>
      <c r="AU47" s="98">
        <v>21736.579999999998</v>
      </c>
      <c r="AV47" s="155">
        <v>25564.259999999991</v>
      </c>
      <c r="AW47" s="98"/>
      <c r="AX47" s="155"/>
      <c r="AY47" s="74">
        <f t="shared" ref="AY47:BH49" si="284">IF(C47=0,0,C47-O47)</f>
        <v>0</v>
      </c>
      <c r="AZ47" s="74">
        <f t="shared" si="284"/>
        <v>0</v>
      </c>
      <c r="BA47" s="74">
        <f t="shared" si="284"/>
        <v>0</v>
      </c>
      <c r="BB47" s="74">
        <f t="shared" si="284"/>
        <v>0</v>
      </c>
      <c r="BC47" s="74">
        <f t="shared" si="284"/>
        <v>0</v>
      </c>
      <c r="BD47" s="73">
        <f t="shared" si="284"/>
        <v>0</v>
      </c>
      <c r="BE47" s="73">
        <f t="shared" si="284"/>
        <v>0</v>
      </c>
      <c r="BF47" s="98">
        <f t="shared" si="284"/>
        <v>0</v>
      </c>
      <c r="BG47" s="98">
        <f t="shared" si="284"/>
        <v>0</v>
      </c>
      <c r="BH47" s="98">
        <f t="shared" si="284"/>
        <v>0</v>
      </c>
      <c r="BI47" s="272">
        <f t="shared" ref="BI47:BI49" si="285">IF(M47=0,0,M47-Y47)</f>
        <v>0</v>
      </c>
      <c r="BJ47" s="270">
        <f t="shared" ref="BJ47:BL49" si="286">IF(N47=0,0,N47-Z47)</f>
        <v>0</v>
      </c>
      <c r="BK47" s="270">
        <f t="shared" si="286"/>
        <v>1740.639999999963</v>
      </c>
      <c r="BL47" s="270">
        <f t="shared" si="286"/>
        <v>3786.9599999999846</v>
      </c>
      <c r="BM47" s="270">
        <f t="shared" ref="BM47:BM49" si="287">IF(Q47=0,0,Q47-AC47)</f>
        <v>1194.6100000000188</v>
      </c>
      <c r="BN47" s="270">
        <f t="shared" ref="BN47:BN49" si="288">IF(R47=0,0,R47-AD47)</f>
        <v>1366.25</v>
      </c>
      <c r="BO47" s="270">
        <f t="shared" ref="BO47:BO49" si="289">IF(S47=0,0,S47-AE47)</f>
        <v>-642.02999999999156</v>
      </c>
      <c r="BP47" s="270">
        <f t="shared" ref="BP47:BP49" si="290">IF(T47=0,0,T47-AF47)</f>
        <v>7308.4700000000084</v>
      </c>
      <c r="BQ47" s="270">
        <f t="shared" ref="BQ47:BQ49" si="291">IF(U47=0,0,U47-AG47)</f>
        <v>-2235.1399999999921</v>
      </c>
      <c r="BR47" s="270">
        <f t="shared" ref="BR47:BR49" si="292">IF(V47=0,0,V47-AH47)</f>
        <v>-999.76000000003114</v>
      </c>
      <c r="BS47" s="270">
        <f t="shared" ref="BS47:BS49" si="293">IF(W47=0,0,W47-AI47)</f>
        <v>-2523.9000000000087</v>
      </c>
      <c r="BT47" s="270">
        <f t="shared" ref="BT47:BT49" si="294">IF(X47=0,0,X47-AJ47)</f>
        <v>-5884</v>
      </c>
      <c r="BU47" s="272">
        <f t="shared" ref="BU47:BW49" si="295">IF(Y47=0,0,Y47-AK47)</f>
        <v>-8498.1500000000415</v>
      </c>
      <c r="BV47" s="270">
        <f t="shared" si="295"/>
        <v>-12104.41999999998</v>
      </c>
      <c r="BW47" s="270">
        <f t="shared" si="295"/>
        <v>-13769.469999999943</v>
      </c>
      <c r="BX47" s="270">
        <f t="shared" ref="BX47:BZ49" si="296">IF(AB47=0,0,AB47-AN47)</f>
        <v>-6713.2999999999956</v>
      </c>
      <c r="BY47" s="270">
        <f t="shared" si="296"/>
        <v>-5719.0200000000114</v>
      </c>
      <c r="BZ47" s="270">
        <f t="shared" si="296"/>
        <v>-3601.239999999998</v>
      </c>
      <c r="CA47" s="270">
        <f t="shared" ref="CA47:CA49" si="297">IF(AE47=0,0,AE47-AQ47)</f>
        <v>230.12999999995372</v>
      </c>
      <c r="CB47" s="270">
        <f t="shared" ref="CB47:CF49" si="298">IF(AF47=0,0,AF47-AR47)</f>
        <v>-4772.1099999999824</v>
      </c>
      <c r="CC47" s="270">
        <f t="shared" si="298"/>
        <v>-11591.070000000014</v>
      </c>
      <c r="CD47" s="270">
        <f t="shared" si="298"/>
        <v>-2308.5799999999726</v>
      </c>
      <c r="CE47" s="270">
        <f t="shared" si="298"/>
        <v>711.61000000000058</v>
      </c>
      <c r="CF47" s="273">
        <f t="shared" si="298"/>
        <v>-1523.2599999999911</v>
      </c>
    </row>
    <row r="48" spans="1:84" x14ac:dyDescent="0.25">
      <c r="A48" s="4"/>
      <c r="B48" s="35" t="s">
        <v>44</v>
      </c>
      <c r="C48" s="97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99"/>
      <c r="O48" s="74">
        <v>264233.31</v>
      </c>
      <c r="P48" s="74">
        <v>329805.29000000004</v>
      </c>
      <c r="Q48" s="74">
        <v>228071.40000000008</v>
      </c>
      <c r="R48" s="74">
        <v>154399.50000000015</v>
      </c>
      <c r="S48" s="74">
        <v>157182.50000000015</v>
      </c>
      <c r="T48" s="74">
        <v>185622.03999999992</v>
      </c>
      <c r="U48" s="74">
        <v>179460.48000000007</v>
      </c>
      <c r="V48" s="98">
        <v>159306.74999999994</v>
      </c>
      <c r="W48" s="98">
        <v>157293.16999999993</v>
      </c>
      <c r="X48" s="155">
        <v>118976</v>
      </c>
      <c r="Y48" s="255">
        <v>171049.74999999997</v>
      </c>
      <c r="Z48" s="98">
        <v>185123.62000000005</v>
      </c>
      <c r="AA48" s="98">
        <v>184758.37999999992</v>
      </c>
      <c r="AB48" s="98">
        <v>184477.83000000005</v>
      </c>
      <c r="AC48" s="98">
        <v>140932</v>
      </c>
      <c r="AD48" s="98">
        <v>120237.33999999998</v>
      </c>
      <c r="AE48" s="98">
        <v>168423.18000000005</v>
      </c>
      <c r="AF48" s="98">
        <v>179858.24999999988</v>
      </c>
      <c r="AG48" s="98">
        <v>198590.97</v>
      </c>
      <c r="AH48" s="98">
        <v>185130.28000000009</v>
      </c>
      <c r="AI48" s="98">
        <v>143863.24000000002</v>
      </c>
      <c r="AJ48" s="155">
        <v>160539</v>
      </c>
      <c r="AK48" s="255">
        <v>263522.85000000009</v>
      </c>
      <c r="AL48" s="98">
        <v>259101.22999999992</v>
      </c>
      <c r="AM48" s="98">
        <v>258357.56999999995</v>
      </c>
      <c r="AN48" s="98">
        <v>200339.37000000008</v>
      </c>
      <c r="AO48" s="98">
        <v>149312.25000000006</v>
      </c>
      <c r="AP48" s="98">
        <v>136635.25999999998</v>
      </c>
      <c r="AQ48" s="98">
        <v>139535.99000000002</v>
      </c>
      <c r="AR48" s="98">
        <v>177958.09</v>
      </c>
      <c r="AS48" s="98">
        <v>204411.99999999985</v>
      </c>
      <c r="AT48" s="98">
        <v>233281.52000000005</v>
      </c>
      <c r="AU48" s="98">
        <v>158947.62999999998</v>
      </c>
      <c r="AV48" s="155">
        <v>150295.50000000006</v>
      </c>
      <c r="AW48" s="98"/>
      <c r="AX48" s="155"/>
      <c r="AY48" s="74">
        <f t="shared" si="284"/>
        <v>0</v>
      </c>
      <c r="AZ48" s="74">
        <f t="shared" si="284"/>
        <v>0</v>
      </c>
      <c r="BA48" s="74">
        <f t="shared" si="284"/>
        <v>0</v>
      </c>
      <c r="BB48" s="74">
        <f t="shared" si="284"/>
        <v>0</v>
      </c>
      <c r="BC48" s="74">
        <f t="shared" si="284"/>
        <v>0</v>
      </c>
      <c r="BD48" s="73">
        <f t="shared" si="284"/>
        <v>0</v>
      </c>
      <c r="BE48" s="73">
        <f t="shared" si="284"/>
        <v>0</v>
      </c>
      <c r="BF48" s="98">
        <f t="shared" si="284"/>
        <v>0</v>
      </c>
      <c r="BG48" s="98">
        <f t="shared" si="284"/>
        <v>0</v>
      </c>
      <c r="BH48" s="98">
        <f t="shared" si="284"/>
        <v>0</v>
      </c>
      <c r="BI48" s="272">
        <f t="shared" si="285"/>
        <v>0</v>
      </c>
      <c r="BJ48" s="270">
        <f t="shared" si="286"/>
        <v>0</v>
      </c>
      <c r="BK48" s="270">
        <f t="shared" si="286"/>
        <v>79474.93000000008</v>
      </c>
      <c r="BL48" s="270">
        <f t="shared" si="286"/>
        <v>145327.46</v>
      </c>
      <c r="BM48" s="270">
        <f t="shared" si="287"/>
        <v>87139.400000000081</v>
      </c>
      <c r="BN48" s="270">
        <f t="shared" si="288"/>
        <v>34162.160000000164</v>
      </c>
      <c r="BO48" s="270">
        <f t="shared" si="289"/>
        <v>-11240.679999999906</v>
      </c>
      <c r="BP48" s="270">
        <f t="shared" si="290"/>
        <v>5763.7900000000373</v>
      </c>
      <c r="BQ48" s="270">
        <f t="shared" si="291"/>
        <v>-19130.489999999932</v>
      </c>
      <c r="BR48" s="270">
        <f t="shared" si="292"/>
        <v>-25823.530000000144</v>
      </c>
      <c r="BS48" s="270">
        <f t="shared" si="293"/>
        <v>13429.929999999906</v>
      </c>
      <c r="BT48" s="270">
        <f t="shared" si="294"/>
        <v>-41563</v>
      </c>
      <c r="BU48" s="272">
        <f t="shared" si="295"/>
        <v>-92473.100000000122</v>
      </c>
      <c r="BV48" s="270">
        <f t="shared" si="295"/>
        <v>-73977.60999999987</v>
      </c>
      <c r="BW48" s="270">
        <f t="shared" si="295"/>
        <v>-73599.190000000031</v>
      </c>
      <c r="BX48" s="270">
        <f t="shared" si="296"/>
        <v>-15861.540000000037</v>
      </c>
      <c r="BY48" s="270">
        <f t="shared" si="296"/>
        <v>-8380.2500000000582</v>
      </c>
      <c r="BZ48" s="270">
        <f t="shared" si="296"/>
        <v>-16397.919999999998</v>
      </c>
      <c r="CA48" s="270">
        <f t="shared" si="297"/>
        <v>28887.190000000031</v>
      </c>
      <c r="CB48" s="270">
        <f t="shared" si="298"/>
        <v>1900.1599999998871</v>
      </c>
      <c r="CC48" s="270">
        <f t="shared" si="298"/>
        <v>-5821.0299999998533</v>
      </c>
      <c r="CD48" s="270">
        <f t="shared" si="298"/>
        <v>-48151.239999999962</v>
      </c>
      <c r="CE48" s="270">
        <f t="shared" si="298"/>
        <v>-15084.389999999956</v>
      </c>
      <c r="CF48" s="273">
        <f t="shared" si="298"/>
        <v>10243.499999999942</v>
      </c>
    </row>
    <row r="49" spans="1:84" x14ac:dyDescent="0.25">
      <c r="A49" s="4"/>
      <c r="B49" s="35" t="s">
        <v>45</v>
      </c>
      <c r="C49" s="97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99"/>
      <c r="O49" s="74">
        <v>370046.79000000004</v>
      </c>
      <c r="P49" s="74">
        <v>231160.62000000002</v>
      </c>
      <c r="Q49" s="74">
        <v>273449.62</v>
      </c>
      <c r="R49" s="74">
        <v>184700.05</v>
      </c>
      <c r="S49" s="74">
        <v>122710.32</v>
      </c>
      <c r="T49" s="74">
        <v>287904.43</v>
      </c>
      <c r="U49" s="74">
        <v>131464.08000000002</v>
      </c>
      <c r="V49" s="98">
        <v>192587.69999999998</v>
      </c>
      <c r="W49" s="98">
        <v>94315.87</v>
      </c>
      <c r="X49" s="155">
        <v>183646</v>
      </c>
      <c r="Y49" s="255">
        <v>138041.28</v>
      </c>
      <c r="Z49" s="98">
        <v>197823.9</v>
      </c>
      <c r="AA49" s="98">
        <v>160527.25000000003</v>
      </c>
      <c r="AB49" s="98">
        <v>133647.32999999999</v>
      </c>
      <c r="AC49" s="98">
        <v>240361</v>
      </c>
      <c r="AD49" s="98">
        <v>206282.78000000003</v>
      </c>
      <c r="AE49" s="98">
        <v>296198.54000000004</v>
      </c>
      <c r="AF49" s="98">
        <v>316238.53000000003</v>
      </c>
      <c r="AG49" s="98">
        <v>143819.80000000002</v>
      </c>
      <c r="AH49" s="98">
        <v>171439.16</v>
      </c>
      <c r="AI49" s="98">
        <v>153773.9</v>
      </c>
      <c r="AJ49" s="155">
        <v>156086</v>
      </c>
      <c r="AK49" s="255">
        <v>100138.91</v>
      </c>
      <c r="AL49" s="98">
        <v>364223.82</v>
      </c>
      <c r="AM49" s="98">
        <v>334742.28000000003</v>
      </c>
      <c r="AN49" s="98">
        <v>240311.56999999998</v>
      </c>
      <c r="AO49" s="98">
        <v>177917.71</v>
      </c>
      <c r="AP49" s="98">
        <v>43090.04</v>
      </c>
      <c r="AQ49" s="98">
        <v>346413.22000000009</v>
      </c>
      <c r="AR49" s="98">
        <v>55901.88</v>
      </c>
      <c r="AS49" s="98">
        <v>26818.43</v>
      </c>
      <c r="AT49" s="98">
        <v>308936.18</v>
      </c>
      <c r="AU49" s="98">
        <v>108400.96000000001</v>
      </c>
      <c r="AV49" s="155">
        <v>255443.62</v>
      </c>
      <c r="AW49" s="98"/>
      <c r="AX49" s="155"/>
      <c r="AY49" s="74">
        <f t="shared" si="284"/>
        <v>0</v>
      </c>
      <c r="AZ49" s="74">
        <f t="shared" si="284"/>
        <v>0</v>
      </c>
      <c r="BA49" s="74">
        <f t="shared" si="284"/>
        <v>0</v>
      </c>
      <c r="BB49" s="74">
        <f t="shared" si="284"/>
        <v>0</v>
      </c>
      <c r="BC49" s="74">
        <f t="shared" si="284"/>
        <v>0</v>
      </c>
      <c r="BD49" s="73">
        <f t="shared" si="284"/>
        <v>0</v>
      </c>
      <c r="BE49" s="73">
        <f t="shared" si="284"/>
        <v>0</v>
      </c>
      <c r="BF49" s="98">
        <f t="shared" si="284"/>
        <v>0</v>
      </c>
      <c r="BG49" s="98">
        <f t="shared" si="284"/>
        <v>0</v>
      </c>
      <c r="BH49" s="98">
        <f t="shared" si="284"/>
        <v>0</v>
      </c>
      <c r="BI49" s="272">
        <f t="shared" si="285"/>
        <v>0</v>
      </c>
      <c r="BJ49" s="270">
        <f t="shared" si="286"/>
        <v>0</v>
      </c>
      <c r="BK49" s="270">
        <f t="shared" si="286"/>
        <v>209519.54</v>
      </c>
      <c r="BL49" s="270">
        <f t="shared" si="286"/>
        <v>97513.290000000037</v>
      </c>
      <c r="BM49" s="270">
        <f t="shared" si="287"/>
        <v>33088.619999999995</v>
      </c>
      <c r="BN49" s="270">
        <f t="shared" si="288"/>
        <v>-21582.73000000004</v>
      </c>
      <c r="BO49" s="270">
        <f t="shared" si="289"/>
        <v>-173488.22000000003</v>
      </c>
      <c r="BP49" s="270">
        <f t="shared" si="290"/>
        <v>-28334.100000000035</v>
      </c>
      <c r="BQ49" s="270">
        <f t="shared" si="291"/>
        <v>-12355.720000000001</v>
      </c>
      <c r="BR49" s="270">
        <f t="shared" si="292"/>
        <v>21148.539999999979</v>
      </c>
      <c r="BS49" s="270">
        <f t="shared" si="293"/>
        <v>-59458.03</v>
      </c>
      <c r="BT49" s="270">
        <f t="shared" si="294"/>
        <v>27560</v>
      </c>
      <c r="BU49" s="272">
        <f t="shared" si="295"/>
        <v>37902.369999999995</v>
      </c>
      <c r="BV49" s="270">
        <f t="shared" si="295"/>
        <v>-166399.92000000001</v>
      </c>
      <c r="BW49" s="270">
        <f t="shared" si="295"/>
        <v>-174215.03</v>
      </c>
      <c r="BX49" s="270">
        <f t="shared" si="296"/>
        <v>-106664.23999999999</v>
      </c>
      <c r="BY49" s="270">
        <f t="shared" si="296"/>
        <v>62443.290000000008</v>
      </c>
      <c r="BZ49" s="270">
        <f t="shared" si="296"/>
        <v>163192.74000000002</v>
      </c>
      <c r="CA49" s="270">
        <f t="shared" si="297"/>
        <v>-50214.680000000051</v>
      </c>
      <c r="CB49" s="270">
        <f t="shared" si="298"/>
        <v>260336.65000000002</v>
      </c>
      <c r="CC49" s="270">
        <f t="shared" si="298"/>
        <v>117001.37000000002</v>
      </c>
      <c r="CD49" s="270">
        <f t="shared" si="298"/>
        <v>-137497.01999999999</v>
      </c>
      <c r="CE49" s="270">
        <f t="shared" si="298"/>
        <v>45372.939999999988</v>
      </c>
      <c r="CF49" s="273">
        <f t="shared" si="298"/>
        <v>-99357.62</v>
      </c>
    </row>
    <row r="50" spans="1:84" x14ac:dyDescent="0.25">
      <c r="A50" s="4"/>
      <c r="B50" s="35" t="s">
        <v>46</v>
      </c>
      <c r="C50" s="97">
        <v>2074562</v>
      </c>
      <c r="D50" s="74">
        <v>1774599.64</v>
      </c>
      <c r="E50" s="74">
        <v>1664593.4600000046</v>
      </c>
      <c r="F50" s="74">
        <v>1358861.5299999991</v>
      </c>
      <c r="G50" s="74">
        <v>1125647.3900000022</v>
      </c>
      <c r="H50" s="74">
        <v>1613105.8199999966</v>
      </c>
      <c r="I50" s="74">
        <v>1571227.0499999921</v>
      </c>
      <c r="J50" s="74">
        <v>1156855.580000001</v>
      </c>
      <c r="K50" s="74">
        <v>1198438.6900000023</v>
      </c>
      <c r="L50" s="74">
        <v>1118557.1400000006</v>
      </c>
      <c r="M50" s="74">
        <v>1380821.1900000039</v>
      </c>
      <c r="N50" s="99">
        <v>2053154.6499999939</v>
      </c>
      <c r="O50" s="74">
        <f>SUM(O45:O49)</f>
        <v>2085454.2700000012</v>
      </c>
      <c r="P50" s="74">
        <f>SUM(P45:P49)</f>
        <v>1994151.0800000017</v>
      </c>
      <c r="Q50" s="74">
        <f>SUM(Q45:Q49)</f>
        <v>1752647.2600000007</v>
      </c>
      <c r="R50" s="74">
        <f>SUM(R45:R49)</f>
        <v>1461155.0000000021</v>
      </c>
      <c r="S50" s="74">
        <f>SUM(S45:S49)</f>
        <v>1417373.3199999984</v>
      </c>
      <c r="T50" s="74">
        <f>SUM(T45:T49)</f>
        <v>1892138.9699999976</v>
      </c>
      <c r="U50" s="74">
        <f>SUM(U45:U49)</f>
        <v>1758135.3000000014</v>
      </c>
      <c r="V50" s="98">
        <f>SUM(V45:V49)</f>
        <v>1558658.169999999</v>
      </c>
      <c r="W50" s="98">
        <v>1127198.3299999973</v>
      </c>
      <c r="X50" s="155">
        <v>1242199</v>
      </c>
      <c r="Y50" s="255">
        <v>1544781.180000003</v>
      </c>
      <c r="Z50" s="98">
        <v>1966611.02</v>
      </c>
      <c r="AA50" s="98">
        <v>1902720.0699999963</v>
      </c>
      <c r="AB50" s="98">
        <f>+AB45+AB46+AB47+AB48+AB49</f>
        <v>1937582.5399999998</v>
      </c>
      <c r="AC50" s="98">
        <v>1571055</v>
      </c>
      <c r="AD50" s="98">
        <v>1412490.6200000017</v>
      </c>
      <c r="AE50" s="98">
        <v>1622501.75</v>
      </c>
      <c r="AF50" s="98">
        <v>1791642.4300000013</v>
      </c>
      <c r="AG50" s="98">
        <v>1635137.7400000012</v>
      </c>
      <c r="AH50" s="98">
        <v>1534049.1799999985</v>
      </c>
      <c r="AI50" s="98">
        <v>1180118.1600000004</v>
      </c>
      <c r="AJ50" s="155">
        <v>1122701</v>
      </c>
      <c r="AK50" s="255">
        <v>1606062.7100000025</v>
      </c>
      <c r="AL50" s="98">
        <v>2316969.589999998</v>
      </c>
      <c r="AM50" s="98">
        <v>2265554.42</v>
      </c>
      <c r="AN50" s="98">
        <v>2011897.979999997</v>
      </c>
      <c r="AO50" s="98">
        <v>1560221.4600000002</v>
      </c>
      <c r="AP50" s="98">
        <f>SUM(AP45:AP49)</f>
        <v>1260574.3000000003</v>
      </c>
      <c r="AQ50" s="98">
        <f>SUM(AQ45:AQ49)</f>
        <v>1676995.5899999999</v>
      </c>
      <c r="AR50" s="98">
        <f>SUM(AR45:AR49)</f>
        <v>1606499.2000000009</v>
      </c>
      <c r="AS50" s="98">
        <f>SUM(AS45:AS49)</f>
        <v>1914265.6200000003</v>
      </c>
      <c r="AT50" s="98">
        <f>SUM(AT45:AT49)</f>
        <v>1860981.5300000014</v>
      </c>
      <c r="AU50" s="98">
        <f>SUM(AU45:AU49)</f>
        <v>1182491.7099999995</v>
      </c>
      <c r="AV50" s="155">
        <v>1391209.4699999993</v>
      </c>
      <c r="AW50" s="98"/>
      <c r="AX50" s="155"/>
      <c r="AY50" s="74">
        <f>C50-O50</f>
        <v>-10892.270000001183</v>
      </c>
      <c r="AZ50" s="74">
        <f t="shared" ref="AZ50:BF50" si="299">IF(D50=0,0,D50-P50)</f>
        <v>-219551.44000000181</v>
      </c>
      <c r="BA50" s="74">
        <f t="shared" si="299"/>
        <v>-88053.799999996088</v>
      </c>
      <c r="BB50" s="74">
        <f t="shared" si="299"/>
        <v>-102293.470000003</v>
      </c>
      <c r="BC50" s="74">
        <f t="shared" si="299"/>
        <v>-291725.92999999621</v>
      </c>
      <c r="BD50" s="73">
        <f t="shared" si="299"/>
        <v>-279033.15000000107</v>
      </c>
      <c r="BE50" s="73">
        <f t="shared" si="299"/>
        <v>-186908.25000000931</v>
      </c>
      <c r="BF50" s="98">
        <f t="shared" si="299"/>
        <v>-401802.58999999799</v>
      </c>
      <c r="BG50" s="98">
        <f t="shared" ref="BG50:BL50" si="300">IF(W50=0,0,K50-W50)</f>
        <v>71240.360000004992</v>
      </c>
      <c r="BH50" s="98">
        <f t="shared" si="300"/>
        <v>-123641.8599999994</v>
      </c>
      <c r="BI50" s="272">
        <f t="shared" si="300"/>
        <v>-163959.98999999906</v>
      </c>
      <c r="BJ50" s="270">
        <f t="shared" si="300"/>
        <v>86543.629999993835</v>
      </c>
      <c r="BK50" s="270">
        <f t="shared" si="300"/>
        <v>182734.20000000484</v>
      </c>
      <c r="BL50" s="270">
        <f t="shared" si="300"/>
        <v>56568.5400000019</v>
      </c>
      <c r="BM50" s="270">
        <f t="shared" ref="BM50" si="301">IF(AC50=0,0,Q50-AC50)</f>
        <v>181592.26000000071</v>
      </c>
      <c r="BN50" s="270">
        <f t="shared" ref="BN50" si="302">IF(AD50=0,0,R50-AD50)</f>
        <v>48664.380000000354</v>
      </c>
      <c r="BO50" s="270">
        <f t="shared" ref="BO50" si="303">IF(AE50=0,0,S50-AE50)</f>
        <v>-205128.43000000156</v>
      </c>
      <c r="BP50" s="270">
        <f t="shared" ref="BP50" si="304">IF(AF50=0,0,T50-AF50)</f>
        <v>100496.53999999631</v>
      </c>
      <c r="BQ50" s="270">
        <f t="shared" ref="BQ50" si="305">IF(AG50=0,0,U50-AG50)</f>
        <v>122997.56000000029</v>
      </c>
      <c r="BR50" s="270">
        <f t="shared" ref="BR50" si="306">IF(AH50=0,0,V50-AH50)</f>
        <v>24608.990000000456</v>
      </c>
      <c r="BS50" s="270">
        <f t="shared" ref="BS50" si="307">IF(AI50=0,0,W50-AI50)</f>
        <v>-52919.830000003101</v>
      </c>
      <c r="BT50" s="270">
        <f t="shared" ref="BT50" si="308">IF(AJ50=0,0,X50-AJ50)</f>
        <v>119498</v>
      </c>
      <c r="BU50" s="272">
        <f>IF(AK50=0,0,Y50-AK50)</f>
        <v>-61281.529999999562</v>
      </c>
      <c r="BV50" s="270">
        <f>IF(AL50=0,0,Z50-AL50)</f>
        <v>-350358.56999999797</v>
      </c>
      <c r="BW50" s="270">
        <f>IF(AM50=0,0,AA50-AM50)</f>
        <v>-362834.35000000359</v>
      </c>
      <c r="BX50" s="270">
        <f t="shared" ref="BX50:BZ50" si="309">IF(AN50=0,0,AB50-AN50)</f>
        <v>-74315.43999999715</v>
      </c>
      <c r="BY50" s="270">
        <f t="shared" si="309"/>
        <v>10833.539999999804</v>
      </c>
      <c r="BZ50" s="270">
        <f t="shared" si="309"/>
        <v>151916.32000000146</v>
      </c>
      <c r="CA50" s="270">
        <f t="shared" ref="CA50" si="310">IF(AQ50=0,0,AE50-AQ50)</f>
        <v>-54493.839999999851</v>
      </c>
      <c r="CB50" s="270">
        <f t="shared" ref="CB50:CF50" si="311">IF(AR50=0,0,AF50-AR50)</f>
        <v>185143.23000000045</v>
      </c>
      <c r="CC50" s="270">
        <f t="shared" si="311"/>
        <v>-279127.87999999919</v>
      </c>
      <c r="CD50" s="270">
        <f t="shared" si="311"/>
        <v>-326932.35000000289</v>
      </c>
      <c r="CE50" s="270">
        <f t="shared" si="311"/>
        <v>-2373.5499999991152</v>
      </c>
      <c r="CF50" s="273">
        <f t="shared" si="311"/>
        <v>-268508.46999999927</v>
      </c>
    </row>
    <row r="51" spans="1:84" x14ac:dyDescent="0.25">
      <c r="A51" s="4">
        <f>+A44+1</f>
        <v>7</v>
      </c>
      <c r="B51" s="42" t="s">
        <v>34</v>
      </c>
      <c r="C51" s="97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99"/>
      <c r="O51" s="74"/>
      <c r="P51" s="74"/>
      <c r="Q51" s="74"/>
      <c r="R51" s="74"/>
      <c r="S51" s="74"/>
      <c r="T51" s="74"/>
      <c r="U51" s="74"/>
      <c r="V51" s="98"/>
      <c r="W51" s="98"/>
      <c r="X51" s="155"/>
      <c r="Y51" s="255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55"/>
      <c r="AK51" s="255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155"/>
      <c r="AW51" s="98"/>
      <c r="AX51" s="155"/>
      <c r="AY51" s="74"/>
      <c r="AZ51" s="74"/>
      <c r="BA51" s="74"/>
      <c r="BB51" s="74"/>
      <c r="BC51" s="74"/>
      <c r="BD51" s="73"/>
      <c r="BE51" s="73"/>
      <c r="BF51" s="98"/>
      <c r="BG51" s="98"/>
      <c r="BH51" s="98"/>
      <c r="BI51" s="272"/>
      <c r="BJ51" s="270"/>
      <c r="BK51" s="270"/>
      <c r="BL51" s="270"/>
      <c r="BM51" s="270"/>
      <c r="BN51" s="270"/>
      <c r="BO51" s="270"/>
      <c r="BP51" s="270"/>
      <c r="BQ51" s="270"/>
      <c r="BR51" s="270"/>
      <c r="BS51" s="270"/>
      <c r="BT51" s="270"/>
      <c r="BU51" s="272"/>
      <c r="BV51" s="270"/>
      <c r="BW51" s="270"/>
      <c r="BX51" s="270"/>
      <c r="BY51" s="270"/>
      <c r="BZ51" s="270"/>
      <c r="CA51" s="270"/>
      <c r="CB51" s="270"/>
      <c r="CC51" s="270"/>
      <c r="CD51" s="270"/>
      <c r="CE51" s="270"/>
      <c r="CF51" s="273"/>
    </row>
    <row r="52" spans="1:84" x14ac:dyDescent="0.25">
      <c r="A52" s="4"/>
      <c r="B52" s="35" t="s">
        <v>41</v>
      </c>
      <c r="C52" s="97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99"/>
      <c r="O52" s="74">
        <v>538404.55000000028</v>
      </c>
      <c r="P52" s="74">
        <v>587587.56000000017</v>
      </c>
      <c r="Q52" s="74">
        <v>606280.64000000164</v>
      </c>
      <c r="R52" s="74">
        <v>529793.11999999941</v>
      </c>
      <c r="S52" s="74">
        <v>472672.98000000056</v>
      </c>
      <c r="T52" s="74">
        <v>498668.69</v>
      </c>
      <c r="U52" s="74">
        <v>593851.93000000005</v>
      </c>
      <c r="V52" s="98">
        <v>617724.26000000094</v>
      </c>
      <c r="W52" s="98">
        <v>506345.16999999975</v>
      </c>
      <c r="X52" s="155">
        <v>384599</v>
      </c>
      <c r="Y52" s="255">
        <v>388107.77000000019</v>
      </c>
      <c r="Z52" s="98">
        <v>519842.34999999858</v>
      </c>
      <c r="AA52" s="98">
        <v>604545</v>
      </c>
      <c r="AB52" s="98">
        <v>651539.40000000189</v>
      </c>
      <c r="AC52" s="98">
        <v>712776</v>
      </c>
      <c r="AD52" s="98">
        <v>515158</v>
      </c>
      <c r="AE52" s="98">
        <v>377996</v>
      </c>
      <c r="AF52" s="98">
        <v>393240</v>
      </c>
      <c r="AG52" s="98">
        <v>382449</v>
      </c>
      <c r="AH52" s="98">
        <v>376883</v>
      </c>
      <c r="AI52" s="98">
        <v>362729</v>
      </c>
      <c r="AJ52" s="155">
        <v>298100</v>
      </c>
      <c r="AK52" s="255">
        <v>246018</v>
      </c>
      <c r="AL52" s="98">
        <v>346748</v>
      </c>
      <c r="AM52" s="98">
        <v>503805.26999999949</v>
      </c>
      <c r="AN52" s="98">
        <v>502475.23999999953</v>
      </c>
      <c r="AO52" s="98">
        <v>462189.00000000052</v>
      </c>
      <c r="AP52" s="98">
        <v>353281.46999999904</v>
      </c>
      <c r="AQ52" s="98">
        <v>287452.38999999984</v>
      </c>
      <c r="AR52" s="98">
        <v>252226.41000000021</v>
      </c>
      <c r="AS52" s="98">
        <v>324796.87000000017</v>
      </c>
      <c r="AT52" s="98">
        <v>364311.03999999975</v>
      </c>
      <c r="AU52" s="98">
        <v>300760.38000000012</v>
      </c>
      <c r="AV52" s="155">
        <v>201773.44999999984</v>
      </c>
      <c r="AW52" s="98"/>
      <c r="AX52" s="155"/>
      <c r="AY52" s="74">
        <f t="shared" ref="AY52:BH52" si="312">IF(C52=0,0,C52-O52)</f>
        <v>0</v>
      </c>
      <c r="AZ52" s="74">
        <f t="shared" si="312"/>
        <v>0</v>
      </c>
      <c r="BA52" s="74">
        <f t="shared" si="312"/>
        <v>0</v>
      </c>
      <c r="BB52" s="74">
        <f t="shared" si="312"/>
        <v>0</v>
      </c>
      <c r="BC52" s="74">
        <f t="shared" si="312"/>
        <v>0</v>
      </c>
      <c r="BD52" s="73">
        <f t="shared" si="312"/>
        <v>0</v>
      </c>
      <c r="BE52" s="73">
        <f t="shared" si="312"/>
        <v>0</v>
      </c>
      <c r="BF52" s="98">
        <f t="shared" si="312"/>
        <v>0</v>
      </c>
      <c r="BG52" s="98">
        <f t="shared" si="312"/>
        <v>0</v>
      </c>
      <c r="BH52" s="98">
        <f t="shared" si="312"/>
        <v>0</v>
      </c>
      <c r="BI52" s="272">
        <f t="shared" ref="BI52" si="313">IF(M52=0,0,M52-Y52)</f>
        <v>0</v>
      </c>
      <c r="BJ52" s="270">
        <f>IF(N52=0,0,N52-Z52)</f>
        <v>0</v>
      </c>
      <c r="BK52" s="270">
        <f>IF(O52=0,0,O52-AA52)</f>
        <v>-66140.449999999721</v>
      </c>
      <c r="BL52" s="270">
        <f>IF(P52=0,0,P52-AB52)</f>
        <v>-63951.840000001714</v>
      </c>
      <c r="BM52" s="270">
        <f t="shared" ref="BM52" si="314">IF(Q52=0,0,Q52-AC52)</f>
        <v>-106495.35999999836</v>
      </c>
      <c r="BN52" s="270">
        <f t="shared" ref="BN52" si="315">IF(R52=0,0,R52-AD52)</f>
        <v>14635.119999999413</v>
      </c>
      <c r="BO52" s="270">
        <f t="shared" ref="BO52" si="316">IF(S52=0,0,S52-AE52)</f>
        <v>94676.980000000563</v>
      </c>
      <c r="BP52" s="270">
        <f t="shared" ref="BP52" si="317">IF(T52=0,0,T52-AF52)</f>
        <v>105428.69</v>
      </c>
      <c r="BQ52" s="270">
        <f t="shared" ref="BQ52" si="318">IF(U52=0,0,U52-AG52)</f>
        <v>211402.93000000005</v>
      </c>
      <c r="BR52" s="270">
        <f t="shared" ref="BR52" si="319">IF(V52=0,0,V52-AH52)</f>
        <v>240841.26000000094</v>
      </c>
      <c r="BS52" s="270">
        <f t="shared" ref="BS52" si="320">IF(W52=0,0,W52-AI52)</f>
        <v>143616.16999999975</v>
      </c>
      <c r="BT52" s="270">
        <f t="shared" ref="BT52" si="321">IF(X52=0,0,X52-AJ52)</f>
        <v>86499</v>
      </c>
      <c r="BU52" s="272">
        <f>IF(Y52=0,0,Y52-AK52)</f>
        <v>142089.77000000019</v>
      </c>
      <c r="BV52" s="270">
        <f>IF(Z52=0,0,Z52-AL52)</f>
        <v>173094.34999999858</v>
      </c>
      <c r="BW52" s="270">
        <f>IF(AA52=0,0,AA52-AM52)</f>
        <v>100739.73000000051</v>
      </c>
      <c r="BX52" s="270">
        <f t="shared" ref="BX52:BZ52" si="322">IF(AB52=0,0,AB52-AN52)</f>
        <v>149064.16000000236</v>
      </c>
      <c r="BY52" s="270">
        <f t="shared" si="322"/>
        <v>250586.99999999948</v>
      </c>
      <c r="BZ52" s="270">
        <f t="shared" si="322"/>
        <v>161876.53000000096</v>
      </c>
      <c r="CA52" s="270">
        <f t="shared" ref="CA52" si="323">IF(AE52=0,0,AE52-AQ52)</f>
        <v>90543.610000000161</v>
      </c>
      <c r="CB52" s="270">
        <f t="shared" ref="CB52:CF52" si="324">IF(AF52=0,0,AF52-AR52)</f>
        <v>141013.58999999979</v>
      </c>
      <c r="CC52" s="270">
        <f t="shared" si="324"/>
        <v>57652.12999999983</v>
      </c>
      <c r="CD52" s="270">
        <f t="shared" si="324"/>
        <v>12571.960000000254</v>
      </c>
      <c r="CE52" s="270">
        <f t="shared" si="324"/>
        <v>61968.619999999879</v>
      </c>
      <c r="CF52" s="273">
        <f t="shared" si="324"/>
        <v>96326.550000000163</v>
      </c>
    </row>
    <row r="53" spans="1:84" x14ac:dyDescent="0.25">
      <c r="A53" s="4"/>
      <c r="B53" s="35" t="s">
        <v>42</v>
      </c>
      <c r="C53" s="9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99"/>
      <c r="O53" s="74">
        <v>413166.0899999988</v>
      </c>
      <c r="P53" s="74">
        <v>387739.69000000076</v>
      </c>
      <c r="Q53" s="74">
        <v>396551.53999999946</v>
      </c>
      <c r="R53" s="74">
        <v>311058.85999999987</v>
      </c>
      <c r="S53" s="74">
        <v>302558.10000000015</v>
      </c>
      <c r="T53" s="74">
        <v>295133.84000000037</v>
      </c>
      <c r="U53" s="74">
        <v>340644.55000000075</v>
      </c>
      <c r="V53" s="98">
        <v>374664.66000000073</v>
      </c>
      <c r="W53" s="98">
        <v>330316.53000000038</v>
      </c>
      <c r="X53" s="155">
        <v>250388</v>
      </c>
      <c r="Y53" s="255">
        <v>271393.90999999974</v>
      </c>
      <c r="Z53" s="98">
        <v>347188</v>
      </c>
      <c r="AA53" s="98">
        <v>435661</v>
      </c>
      <c r="AB53" s="98">
        <v>478335.12999999983</v>
      </c>
      <c r="AC53" s="98">
        <v>502382</v>
      </c>
      <c r="AD53" s="98">
        <v>302622</v>
      </c>
      <c r="AE53" s="98">
        <v>323096</v>
      </c>
      <c r="AF53" s="98">
        <v>323680</v>
      </c>
      <c r="AG53" s="98">
        <v>401918</v>
      </c>
      <c r="AH53" s="98">
        <v>391514</v>
      </c>
      <c r="AI53" s="98">
        <v>364114</v>
      </c>
      <c r="AJ53" s="155">
        <v>283717</v>
      </c>
      <c r="AK53" s="255">
        <v>226539</v>
      </c>
      <c r="AL53" s="98">
        <v>398687</v>
      </c>
      <c r="AM53" s="98">
        <v>491588.40000000026</v>
      </c>
      <c r="AN53" s="98">
        <v>532441.42999999982</v>
      </c>
      <c r="AO53" s="98">
        <v>513989.24000000063</v>
      </c>
      <c r="AP53" s="98">
        <v>393678.79999999877</v>
      </c>
      <c r="AQ53" s="98">
        <v>334031.91999999934</v>
      </c>
      <c r="AR53" s="98">
        <v>370212.85999999964</v>
      </c>
      <c r="AS53" s="98">
        <v>399587.31000000046</v>
      </c>
      <c r="AT53" s="98">
        <v>483428.89999999886</v>
      </c>
      <c r="AU53" s="98">
        <v>424321.81000000011</v>
      </c>
      <c r="AV53" s="155">
        <v>315789.90000000095</v>
      </c>
      <c r="AW53" s="98"/>
      <c r="AX53" s="155"/>
      <c r="AY53" s="74">
        <f t="shared" ref="AY53:BH53" si="325">IF(C53=0,0,C53-O53)</f>
        <v>0</v>
      </c>
      <c r="AZ53" s="74">
        <f t="shared" si="325"/>
        <v>0</v>
      </c>
      <c r="BA53" s="74">
        <f t="shared" si="325"/>
        <v>0</v>
      </c>
      <c r="BB53" s="74">
        <f t="shared" si="325"/>
        <v>0</v>
      </c>
      <c r="BC53" s="74">
        <f t="shared" si="325"/>
        <v>0</v>
      </c>
      <c r="BD53" s="73">
        <f t="shared" si="325"/>
        <v>0</v>
      </c>
      <c r="BE53" s="73">
        <f t="shared" si="325"/>
        <v>0</v>
      </c>
      <c r="BF53" s="98">
        <f t="shared" si="325"/>
        <v>0</v>
      </c>
      <c r="BG53" s="98">
        <f t="shared" si="325"/>
        <v>0</v>
      </c>
      <c r="BH53" s="98">
        <f t="shared" si="325"/>
        <v>0</v>
      </c>
      <c r="BI53" s="272">
        <f t="shared" ref="BI53" si="326">IF(M53=0,0,M53-Y53)</f>
        <v>0</v>
      </c>
      <c r="BJ53" s="270">
        <f>IF(N53=0,0,N53-Z53)</f>
        <v>0</v>
      </c>
      <c r="BK53" s="270">
        <f>IF(O53=0,0,O53-AA53)</f>
        <v>-22494.910000001197</v>
      </c>
      <c r="BL53" s="270">
        <f>IF(P53=0,0,P53-AB53)</f>
        <v>-90595.439999999071</v>
      </c>
      <c r="BM53" s="270">
        <f t="shared" ref="BM53" si="327">IF(Q53=0,0,Q53-AC53)</f>
        <v>-105830.46000000054</v>
      </c>
      <c r="BN53" s="270">
        <f t="shared" ref="BN53" si="328">IF(R53=0,0,R53-AD53)</f>
        <v>8436.8599999998696</v>
      </c>
      <c r="BO53" s="270">
        <f t="shared" ref="BO53" si="329">IF(S53=0,0,S53-AE53)</f>
        <v>-20537.899999999849</v>
      </c>
      <c r="BP53" s="270">
        <f t="shared" ref="BP53" si="330">IF(T53=0,0,T53-AF53)</f>
        <v>-28546.159999999625</v>
      </c>
      <c r="BQ53" s="270">
        <f t="shared" ref="BQ53" si="331">IF(U53=0,0,U53-AG53)</f>
        <v>-61273.449999999255</v>
      </c>
      <c r="BR53" s="270">
        <f t="shared" ref="BR53" si="332">IF(V53=0,0,V53-AH53)</f>
        <v>-16849.339999999269</v>
      </c>
      <c r="BS53" s="270">
        <f t="shared" ref="BS53" si="333">IF(W53=0,0,W53-AI53)</f>
        <v>-33797.469999999623</v>
      </c>
      <c r="BT53" s="270">
        <f t="shared" ref="BT53" si="334">IF(X53=0,0,X53-AJ53)</f>
        <v>-33329</v>
      </c>
      <c r="BU53" s="272">
        <f>IF(Y53=0,0,Y53-AK53)</f>
        <v>44854.909999999742</v>
      </c>
      <c r="BV53" s="270">
        <f>IF(Z53=0,0,Z53-AL53)</f>
        <v>-51499</v>
      </c>
      <c r="BW53" s="270">
        <f>IF(AA53=0,0,AA53-AM53)</f>
        <v>-55927.400000000256</v>
      </c>
      <c r="BX53" s="270">
        <f t="shared" ref="BX53:BZ53" si="335">IF(AB53=0,0,AB53-AN53)</f>
        <v>-54106.299999999988</v>
      </c>
      <c r="BY53" s="270">
        <f t="shared" si="335"/>
        <v>-11607.240000000631</v>
      </c>
      <c r="BZ53" s="270">
        <f t="shared" si="335"/>
        <v>-91056.799999998766</v>
      </c>
      <c r="CA53" s="270">
        <f t="shared" ref="CA53" si="336">IF(AE53=0,0,AE53-AQ53)</f>
        <v>-10935.919999999343</v>
      </c>
      <c r="CB53" s="270">
        <f t="shared" ref="CB53:CF53" si="337">IF(AF53=0,0,AF53-AR53)</f>
        <v>-46532.859999999637</v>
      </c>
      <c r="CC53" s="270">
        <f t="shared" si="337"/>
        <v>2330.6899999995367</v>
      </c>
      <c r="CD53" s="270">
        <f t="shared" si="337"/>
        <v>-91914.899999998859</v>
      </c>
      <c r="CE53" s="270">
        <f t="shared" si="337"/>
        <v>-60207.810000000114</v>
      </c>
      <c r="CF53" s="273">
        <f t="shared" si="337"/>
        <v>-32072.900000000955</v>
      </c>
    </row>
    <row r="54" spans="1:84" x14ac:dyDescent="0.25">
      <c r="A54" s="4"/>
      <c r="B54" s="35" t="s">
        <v>43</v>
      </c>
      <c r="C54" s="97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99"/>
      <c r="O54" s="74">
        <v>11604.529999999999</v>
      </c>
      <c r="P54" s="74">
        <v>18268.869999999995</v>
      </c>
      <c r="Q54" s="74">
        <v>19141.030000000006</v>
      </c>
      <c r="R54" s="74">
        <v>14604.189999999997</v>
      </c>
      <c r="S54" s="74">
        <v>13936.129999999996</v>
      </c>
      <c r="T54" s="74">
        <v>13052.779999999997</v>
      </c>
      <c r="U54" s="74">
        <v>14195.739999999996</v>
      </c>
      <c r="V54" s="98">
        <v>11948.650000000003</v>
      </c>
      <c r="W54" s="98">
        <v>12195.019999999999</v>
      </c>
      <c r="X54" s="155">
        <v>11208</v>
      </c>
      <c r="Y54" s="255">
        <v>10494.320000000007</v>
      </c>
      <c r="Z54" s="98">
        <v>12325.629999999996</v>
      </c>
      <c r="AA54" s="98">
        <v>13424.009999999997</v>
      </c>
      <c r="AB54" s="98">
        <v>16798.069999999992</v>
      </c>
      <c r="AC54" s="98">
        <v>20226.069999999985</v>
      </c>
      <c r="AD54" s="98">
        <v>13560</v>
      </c>
      <c r="AE54" s="98">
        <v>12166.249999999993</v>
      </c>
      <c r="AF54" s="98">
        <v>10730.460000000006</v>
      </c>
      <c r="AG54" s="98">
        <v>9931.3900000000031</v>
      </c>
      <c r="AH54" s="98">
        <v>9104.9100000000035</v>
      </c>
      <c r="AI54" s="98">
        <v>9174.5500000000065</v>
      </c>
      <c r="AJ54" s="155">
        <v>9935</v>
      </c>
      <c r="AK54" s="255">
        <v>9119.3500000000076</v>
      </c>
      <c r="AL54" s="98">
        <v>11867</v>
      </c>
      <c r="AM54" s="98">
        <v>18356.919999999995</v>
      </c>
      <c r="AN54" s="98">
        <v>17285.299999999996</v>
      </c>
      <c r="AO54" s="98">
        <v>15968.239999999991</v>
      </c>
      <c r="AP54" s="98">
        <v>12520.929999999991</v>
      </c>
      <c r="AQ54" s="98">
        <v>10705.08</v>
      </c>
      <c r="AR54" s="98">
        <v>8690.2999999999938</v>
      </c>
      <c r="AS54" s="98">
        <v>9969.820000000007</v>
      </c>
      <c r="AT54" s="98">
        <v>20951.23000000001</v>
      </c>
      <c r="AU54" s="98">
        <v>10494.58</v>
      </c>
      <c r="AV54" s="155">
        <v>8928.480000000005</v>
      </c>
      <c r="AW54" s="98"/>
      <c r="AX54" s="155"/>
      <c r="AY54" s="74">
        <f t="shared" ref="AY54:BH56" si="338">IF(C54=0,0,C54-O54)</f>
        <v>0</v>
      </c>
      <c r="AZ54" s="74">
        <f t="shared" si="338"/>
        <v>0</v>
      </c>
      <c r="BA54" s="74">
        <f t="shared" si="338"/>
        <v>0</v>
      </c>
      <c r="BB54" s="74">
        <f t="shared" si="338"/>
        <v>0</v>
      </c>
      <c r="BC54" s="74">
        <f t="shared" si="338"/>
        <v>0</v>
      </c>
      <c r="BD54" s="73">
        <f t="shared" si="338"/>
        <v>0</v>
      </c>
      <c r="BE54" s="73">
        <f t="shared" si="338"/>
        <v>0</v>
      </c>
      <c r="BF54" s="98">
        <f t="shared" si="338"/>
        <v>0</v>
      </c>
      <c r="BG54" s="98">
        <f t="shared" si="338"/>
        <v>0</v>
      </c>
      <c r="BH54" s="98">
        <f t="shared" si="338"/>
        <v>0</v>
      </c>
      <c r="BI54" s="272">
        <f t="shared" ref="BI54:BI56" si="339">IF(M54=0,0,M54-Y54)</f>
        <v>0</v>
      </c>
      <c r="BJ54" s="270">
        <f t="shared" ref="BJ54:BL56" si="340">IF(N54=0,0,N54-Z54)</f>
        <v>0</v>
      </c>
      <c r="BK54" s="270">
        <f t="shared" si="340"/>
        <v>-1819.4799999999977</v>
      </c>
      <c r="BL54" s="270">
        <f t="shared" si="340"/>
        <v>1470.8000000000029</v>
      </c>
      <c r="BM54" s="270">
        <f t="shared" ref="BM54:BM56" si="341">IF(Q54=0,0,Q54-AC54)</f>
        <v>-1085.039999999979</v>
      </c>
      <c r="BN54" s="270">
        <f t="shared" ref="BN54:BN56" si="342">IF(R54=0,0,R54-AD54)</f>
        <v>1044.1899999999969</v>
      </c>
      <c r="BO54" s="270">
        <f t="shared" ref="BO54:BO56" si="343">IF(S54=0,0,S54-AE54)</f>
        <v>1769.8800000000028</v>
      </c>
      <c r="BP54" s="270">
        <f t="shared" ref="BP54:BP56" si="344">IF(T54=0,0,T54-AF54)</f>
        <v>2322.3199999999906</v>
      </c>
      <c r="BQ54" s="270">
        <f t="shared" ref="BQ54:BQ56" si="345">IF(U54=0,0,U54-AG54)</f>
        <v>4264.3499999999931</v>
      </c>
      <c r="BR54" s="270">
        <f t="shared" ref="BR54:BR56" si="346">IF(V54=0,0,V54-AH54)</f>
        <v>2843.74</v>
      </c>
      <c r="BS54" s="270">
        <f t="shared" ref="BS54:BS56" si="347">IF(W54=0,0,W54-AI54)</f>
        <v>3020.4699999999921</v>
      </c>
      <c r="BT54" s="270">
        <f t="shared" ref="BT54:BT56" si="348">IF(X54=0,0,X54-AJ54)</f>
        <v>1273</v>
      </c>
      <c r="BU54" s="272">
        <f t="shared" ref="BU54:BW56" si="349">IF(Y54=0,0,Y54-AK54)</f>
        <v>1374.9699999999993</v>
      </c>
      <c r="BV54" s="270">
        <f t="shared" si="349"/>
        <v>458.62999999999556</v>
      </c>
      <c r="BW54" s="270">
        <f t="shared" si="349"/>
        <v>-4932.909999999998</v>
      </c>
      <c r="BX54" s="270">
        <f t="shared" ref="BX54:BZ56" si="350">IF(AB54=0,0,AB54-AN54)</f>
        <v>-487.2300000000032</v>
      </c>
      <c r="BY54" s="270">
        <f t="shared" si="350"/>
        <v>4257.8299999999945</v>
      </c>
      <c r="BZ54" s="270">
        <f t="shared" si="350"/>
        <v>1039.0700000000088</v>
      </c>
      <c r="CA54" s="270">
        <f t="shared" ref="CA54:CA56" si="351">IF(AE54=0,0,AE54-AQ54)</f>
        <v>1461.1699999999928</v>
      </c>
      <c r="CB54" s="270">
        <f t="shared" ref="CB54:CF56" si="352">IF(AF54=0,0,AF54-AR54)</f>
        <v>2040.1600000000126</v>
      </c>
      <c r="CC54" s="270">
        <f t="shared" si="352"/>
        <v>-38.430000000003929</v>
      </c>
      <c r="CD54" s="270">
        <f t="shared" si="352"/>
        <v>-11846.320000000007</v>
      </c>
      <c r="CE54" s="270">
        <f t="shared" si="352"/>
        <v>-1320.0299999999934</v>
      </c>
      <c r="CF54" s="273">
        <f t="shared" si="352"/>
        <v>1006.519999999995</v>
      </c>
    </row>
    <row r="55" spans="1:84" x14ac:dyDescent="0.25">
      <c r="A55" s="4"/>
      <c r="B55" s="35" t="s">
        <v>44</v>
      </c>
      <c r="C55" s="97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99"/>
      <c r="O55" s="74">
        <v>53545.010000000024</v>
      </c>
      <c r="P55" s="74">
        <v>158091.17000000013</v>
      </c>
      <c r="Q55" s="74">
        <v>151593.68</v>
      </c>
      <c r="R55" s="74">
        <v>88477.219999999928</v>
      </c>
      <c r="S55" s="74">
        <v>64083.360000000001</v>
      </c>
      <c r="T55" s="74">
        <v>69299.119999999937</v>
      </c>
      <c r="U55" s="74">
        <v>67207.930000000037</v>
      </c>
      <c r="V55" s="98">
        <v>46227.129999999983</v>
      </c>
      <c r="W55" s="98">
        <v>67481.99000000002</v>
      </c>
      <c r="X55" s="155">
        <v>69484</v>
      </c>
      <c r="Y55" s="255">
        <v>34611.94</v>
      </c>
      <c r="Z55" s="98">
        <v>63089.020000000026</v>
      </c>
      <c r="AA55" s="98">
        <v>59988.98000000001</v>
      </c>
      <c r="AB55" s="98">
        <v>64776.529999999984</v>
      </c>
      <c r="AC55" s="98">
        <v>65936.129999999961</v>
      </c>
      <c r="AD55" s="98">
        <v>38561.879999999983</v>
      </c>
      <c r="AE55" s="98">
        <v>39754.94999999999</v>
      </c>
      <c r="AF55" s="98">
        <v>37714.669999999991</v>
      </c>
      <c r="AG55" s="98">
        <v>53131.760000000017</v>
      </c>
      <c r="AH55" s="98">
        <v>48502.920000000027</v>
      </c>
      <c r="AI55" s="98">
        <v>44988.510000000024</v>
      </c>
      <c r="AJ55" s="155">
        <v>39998</v>
      </c>
      <c r="AK55" s="255">
        <v>34853.710000000006</v>
      </c>
      <c r="AL55" s="98">
        <v>36489.240000000013</v>
      </c>
      <c r="AM55" s="98">
        <v>59457.729999999996</v>
      </c>
      <c r="AN55" s="98">
        <v>42423.05000000001</v>
      </c>
      <c r="AO55" s="98">
        <v>42055.049999999988</v>
      </c>
      <c r="AP55" s="98">
        <v>26427.53999999999</v>
      </c>
      <c r="AQ55" s="98">
        <v>24506.05</v>
      </c>
      <c r="AR55" s="98">
        <v>25396.33</v>
      </c>
      <c r="AS55" s="98">
        <v>31156.560000000005</v>
      </c>
      <c r="AT55" s="98">
        <v>53164.08</v>
      </c>
      <c r="AU55" s="98">
        <v>69068.750000000015</v>
      </c>
      <c r="AV55" s="155">
        <v>41631.240000000005</v>
      </c>
      <c r="AW55" s="98"/>
      <c r="AX55" s="155"/>
      <c r="AY55" s="74">
        <f t="shared" si="338"/>
        <v>0</v>
      </c>
      <c r="AZ55" s="74">
        <f t="shared" si="338"/>
        <v>0</v>
      </c>
      <c r="BA55" s="74">
        <f t="shared" si="338"/>
        <v>0</v>
      </c>
      <c r="BB55" s="74">
        <f t="shared" si="338"/>
        <v>0</v>
      </c>
      <c r="BC55" s="74">
        <f t="shared" si="338"/>
        <v>0</v>
      </c>
      <c r="BD55" s="73">
        <f t="shared" si="338"/>
        <v>0</v>
      </c>
      <c r="BE55" s="73">
        <f t="shared" si="338"/>
        <v>0</v>
      </c>
      <c r="BF55" s="98">
        <f t="shared" si="338"/>
        <v>0</v>
      </c>
      <c r="BG55" s="98">
        <f t="shared" si="338"/>
        <v>0</v>
      </c>
      <c r="BH55" s="98">
        <f t="shared" si="338"/>
        <v>0</v>
      </c>
      <c r="BI55" s="272">
        <f t="shared" si="339"/>
        <v>0</v>
      </c>
      <c r="BJ55" s="270">
        <f t="shared" si="340"/>
        <v>0</v>
      </c>
      <c r="BK55" s="270">
        <f t="shared" si="340"/>
        <v>-6443.9699999999866</v>
      </c>
      <c r="BL55" s="270">
        <f t="shared" si="340"/>
        <v>93314.640000000145</v>
      </c>
      <c r="BM55" s="270">
        <f t="shared" si="341"/>
        <v>85657.550000000032</v>
      </c>
      <c r="BN55" s="270">
        <f t="shared" si="342"/>
        <v>49915.339999999946</v>
      </c>
      <c r="BO55" s="270">
        <f t="shared" si="343"/>
        <v>24328.410000000011</v>
      </c>
      <c r="BP55" s="270">
        <f t="shared" si="344"/>
        <v>31584.449999999946</v>
      </c>
      <c r="BQ55" s="270">
        <f t="shared" si="345"/>
        <v>14076.17000000002</v>
      </c>
      <c r="BR55" s="270">
        <f t="shared" si="346"/>
        <v>-2275.7900000000445</v>
      </c>
      <c r="BS55" s="270">
        <f t="shared" si="347"/>
        <v>22493.479999999996</v>
      </c>
      <c r="BT55" s="270">
        <f t="shared" si="348"/>
        <v>29486</v>
      </c>
      <c r="BU55" s="272">
        <f t="shared" si="349"/>
        <v>-241.77000000000407</v>
      </c>
      <c r="BV55" s="270">
        <f t="shared" si="349"/>
        <v>26599.780000000013</v>
      </c>
      <c r="BW55" s="270">
        <f t="shared" si="349"/>
        <v>531.25000000001455</v>
      </c>
      <c r="BX55" s="270">
        <f t="shared" si="350"/>
        <v>22353.479999999974</v>
      </c>
      <c r="BY55" s="270">
        <f t="shared" si="350"/>
        <v>23881.079999999973</v>
      </c>
      <c r="BZ55" s="270">
        <f t="shared" si="350"/>
        <v>12134.339999999993</v>
      </c>
      <c r="CA55" s="270">
        <f t="shared" si="351"/>
        <v>15248.899999999991</v>
      </c>
      <c r="CB55" s="270">
        <f t="shared" si="352"/>
        <v>12318.339999999989</v>
      </c>
      <c r="CC55" s="270">
        <f t="shared" si="352"/>
        <v>21975.200000000012</v>
      </c>
      <c r="CD55" s="270">
        <f t="shared" si="352"/>
        <v>-4661.1599999999744</v>
      </c>
      <c r="CE55" s="270">
        <f t="shared" si="352"/>
        <v>-24080.239999999991</v>
      </c>
      <c r="CF55" s="273">
        <f t="shared" si="352"/>
        <v>-1633.2400000000052</v>
      </c>
    </row>
    <row r="56" spans="1:84" x14ac:dyDescent="0.25">
      <c r="A56" s="4"/>
      <c r="B56" s="35" t="s">
        <v>45</v>
      </c>
      <c r="C56" s="97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99"/>
      <c r="O56" s="74">
        <v>242965.34</v>
      </c>
      <c r="P56" s="74">
        <v>116064.44999999998</v>
      </c>
      <c r="Q56" s="74">
        <v>33509.85</v>
      </c>
      <c r="R56" s="74">
        <v>45843.31</v>
      </c>
      <c r="S56" s="74">
        <v>55550.89</v>
      </c>
      <c r="T56" s="74">
        <v>49565.090000000004</v>
      </c>
      <c r="U56" s="74">
        <v>66282.22</v>
      </c>
      <c r="V56" s="98">
        <v>53517.11</v>
      </c>
      <c r="W56" s="98">
        <v>39243.589999999997</v>
      </c>
      <c r="X56" s="155">
        <v>53527</v>
      </c>
      <c r="Y56" s="255">
        <v>41898.57</v>
      </c>
      <c r="Z56" s="98">
        <v>6821.88</v>
      </c>
      <c r="AA56" s="98">
        <v>40204.18</v>
      </c>
      <c r="AB56" s="98">
        <v>39930.1</v>
      </c>
      <c r="AC56" s="98">
        <v>95886.61</v>
      </c>
      <c r="AD56" s="98">
        <v>68652.479999999996</v>
      </c>
      <c r="AE56" s="98">
        <v>61984.81</v>
      </c>
      <c r="AF56" s="98">
        <v>31810.510000000002</v>
      </c>
      <c r="AG56" s="98">
        <v>63678.58</v>
      </c>
      <c r="AH56" s="98">
        <v>37757.339999999997</v>
      </c>
      <c r="AI56" s="98">
        <v>129.81</v>
      </c>
      <c r="AJ56" s="155">
        <v>30870</v>
      </c>
      <c r="AK56" s="255">
        <v>66070.900000000009</v>
      </c>
      <c r="AL56" s="98">
        <v>79002.429999999993</v>
      </c>
      <c r="AM56" s="98">
        <v>31075.34</v>
      </c>
      <c r="AN56" s="98">
        <v>86513.569999999992</v>
      </c>
      <c r="AO56" s="98">
        <v>1631.64</v>
      </c>
      <c r="AP56" s="98">
        <v>0</v>
      </c>
      <c r="AQ56" s="98">
        <v>15347.66</v>
      </c>
      <c r="AR56" s="98">
        <v>0</v>
      </c>
      <c r="AS56" s="98">
        <v>0</v>
      </c>
      <c r="AT56" s="98">
        <v>26818.400000000001</v>
      </c>
      <c r="AU56" s="98">
        <v>0</v>
      </c>
      <c r="AV56" s="155">
        <v>4074.65</v>
      </c>
      <c r="AW56" s="98"/>
      <c r="AX56" s="155"/>
      <c r="AY56" s="74">
        <f t="shared" si="338"/>
        <v>0</v>
      </c>
      <c r="AZ56" s="74">
        <f t="shared" si="338"/>
        <v>0</v>
      </c>
      <c r="BA56" s="74">
        <f t="shared" si="338"/>
        <v>0</v>
      </c>
      <c r="BB56" s="74">
        <f t="shared" si="338"/>
        <v>0</v>
      </c>
      <c r="BC56" s="74">
        <f t="shared" si="338"/>
        <v>0</v>
      </c>
      <c r="BD56" s="73">
        <f t="shared" si="338"/>
        <v>0</v>
      </c>
      <c r="BE56" s="73">
        <f t="shared" si="338"/>
        <v>0</v>
      </c>
      <c r="BF56" s="98">
        <f t="shared" si="338"/>
        <v>0</v>
      </c>
      <c r="BG56" s="98">
        <f t="shared" si="338"/>
        <v>0</v>
      </c>
      <c r="BH56" s="98">
        <f t="shared" si="338"/>
        <v>0</v>
      </c>
      <c r="BI56" s="272">
        <f t="shared" si="339"/>
        <v>0</v>
      </c>
      <c r="BJ56" s="270">
        <f t="shared" si="340"/>
        <v>0</v>
      </c>
      <c r="BK56" s="270">
        <f t="shared" si="340"/>
        <v>202761.16</v>
      </c>
      <c r="BL56" s="270">
        <f t="shared" si="340"/>
        <v>76134.349999999977</v>
      </c>
      <c r="BM56" s="270">
        <f t="shared" si="341"/>
        <v>-62376.76</v>
      </c>
      <c r="BN56" s="270">
        <f t="shared" si="342"/>
        <v>-22809.17</v>
      </c>
      <c r="BO56" s="270">
        <f t="shared" si="343"/>
        <v>-6433.9199999999983</v>
      </c>
      <c r="BP56" s="270">
        <f t="shared" si="344"/>
        <v>17754.580000000002</v>
      </c>
      <c r="BQ56" s="270">
        <f t="shared" si="345"/>
        <v>2603.6399999999994</v>
      </c>
      <c r="BR56" s="270">
        <f t="shared" si="346"/>
        <v>15759.770000000004</v>
      </c>
      <c r="BS56" s="270">
        <f t="shared" si="347"/>
        <v>39113.78</v>
      </c>
      <c r="BT56" s="270">
        <f t="shared" si="348"/>
        <v>22657</v>
      </c>
      <c r="BU56" s="272">
        <f t="shared" si="349"/>
        <v>-24172.330000000009</v>
      </c>
      <c r="BV56" s="270">
        <f t="shared" si="349"/>
        <v>-72180.549999999988</v>
      </c>
      <c r="BW56" s="270">
        <f t="shared" si="349"/>
        <v>9128.84</v>
      </c>
      <c r="BX56" s="270">
        <f t="shared" si="350"/>
        <v>-46583.469999999994</v>
      </c>
      <c r="BY56" s="270">
        <f t="shared" si="350"/>
        <v>94254.97</v>
      </c>
      <c r="BZ56" s="270">
        <f t="shared" si="350"/>
        <v>68652.479999999996</v>
      </c>
      <c r="CA56" s="270">
        <f t="shared" si="351"/>
        <v>46637.149999999994</v>
      </c>
      <c r="CB56" s="270">
        <f t="shared" si="352"/>
        <v>31810.510000000002</v>
      </c>
      <c r="CC56" s="270">
        <f t="shared" si="352"/>
        <v>63678.58</v>
      </c>
      <c r="CD56" s="270">
        <f t="shared" si="352"/>
        <v>10938.939999999995</v>
      </c>
      <c r="CE56" s="270">
        <f t="shared" si="352"/>
        <v>129.81</v>
      </c>
      <c r="CF56" s="273">
        <f t="shared" si="352"/>
        <v>26795.35</v>
      </c>
    </row>
    <row r="57" spans="1:84" x14ac:dyDescent="0.25">
      <c r="A57" s="4"/>
      <c r="B57" s="35" t="s">
        <v>46</v>
      </c>
      <c r="C57" s="97">
        <v>1097051</v>
      </c>
      <c r="D57" s="74">
        <v>1111337.5</v>
      </c>
      <c r="E57" s="74">
        <v>1083810.0499999996</v>
      </c>
      <c r="F57" s="74">
        <v>969845.93999999901</v>
      </c>
      <c r="G57" s="74">
        <v>753502.849999998</v>
      </c>
      <c r="H57" s="74">
        <v>585359.34999999928</v>
      </c>
      <c r="I57" s="74">
        <v>777601.46999999741</v>
      </c>
      <c r="J57" s="74">
        <v>837169.76999999781</v>
      </c>
      <c r="K57" s="74">
        <v>610975.04999999888</v>
      </c>
      <c r="L57" s="74">
        <v>573607.1</v>
      </c>
      <c r="M57" s="74">
        <v>574317.18999999994</v>
      </c>
      <c r="N57" s="99">
        <v>783144.61999999697</v>
      </c>
      <c r="O57" s="74">
        <f>SUM(O52:O56)</f>
        <v>1259685.5199999991</v>
      </c>
      <c r="P57" s="74">
        <f>SUM(P52:P56)</f>
        <v>1267751.7400000009</v>
      </c>
      <c r="Q57" s="74">
        <f>SUM(Q52:Q56)</f>
        <v>1207076.7400000012</v>
      </c>
      <c r="R57" s="74">
        <f>SUM(R52:R56)</f>
        <v>989776.69999999925</v>
      </c>
      <c r="S57" s="74">
        <f>SUM(S52:S56)</f>
        <v>908801.46000000078</v>
      </c>
      <c r="T57" s="74">
        <f>SUM(T52:T56)</f>
        <v>925719.52000000037</v>
      </c>
      <c r="U57" s="74">
        <f>SUM(U52:U56)</f>
        <v>1082182.3700000008</v>
      </c>
      <c r="V57" s="98">
        <f>SUM(V52:V56)</f>
        <v>1104081.8100000017</v>
      </c>
      <c r="W57" s="98">
        <v>955582.30000000016</v>
      </c>
      <c r="X57" s="155">
        <v>769206</v>
      </c>
      <c r="Y57" s="255">
        <v>746506.50999999989</v>
      </c>
      <c r="Z57" s="98">
        <v>949267.3399999995</v>
      </c>
      <c r="AA57" s="98">
        <v>1153822.6399999976</v>
      </c>
      <c r="AB57" s="98">
        <f>+AB52+AB53+AB54+AB55+AB56</f>
        <v>1251379.2300000018</v>
      </c>
      <c r="AC57" s="98">
        <v>1397206.0599999998</v>
      </c>
      <c r="AD57" s="98">
        <v>938555.46000000159</v>
      </c>
      <c r="AE57" s="98">
        <v>814998.27000000025</v>
      </c>
      <c r="AF57" s="98">
        <v>797175.09999999951</v>
      </c>
      <c r="AG57" s="98">
        <v>911108.76000000013</v>
      </c>
      <c r="AH57" s="98">
        <v>863761.95999999915</v>
      </c>
      <c r="AI57" s="98">
        <v>781136.2799999998</v>
      </c>
      <c r="AJ57" s="155">
        <v>662621</v>
      </c>
      <c r="AK57" s="255">
        <v>582601.04000000062</v>
      </c>
      <c r="AL57" s="98">
        <v>872793.52000000118</v>
      </c>
      <c r="AM57" s="98">
        <v>1104283.6599999999</v>
      </c>
      <c r="AN57" s="98">
        <v>1181138.5899999994</v>
      </c>
      <c r="AO57" s="98">
        <v>1035833.1700000012</v>
      </c>
      <c r="AP57" s="98">
        <f>SUM(AP52:AP56)</f>
        <v>785908.73999999778</v>
      </c>
      <c r="AQ57" s="98">
        <f>SUM(AQ52:AQ56)</f>
        <v>672043.09999999916</v>
      </c>
      <c r="AR57" s="98">
        <f>SUM(AR52:AR56)</f>
        <v>656525.89999999979</v>
      </c>
      <c r="AS57" s="98">
        <f>SUM(AS52:AS56)</f>
        <v>765510.56000000075</v>
      </c>
      <c r="AT57" s="98">
        <f>SUM(AT52:AT56)</f>
        <v>948673.64999999851</v>
      </c>
      <c r="AU57" s="98">
        <f>SUM(AU52:AU56)</f>
        <v>804645.52000000014</v>
      </c>
      <c r="AV57" s="155">
        <v>572197.72000000079</v>
      </c>
      <c r="AW57" s="98"/>
      <c r="AX57" s="155"/>
      <c r="AY57" s="74">
        <f>C57-O57</f>
        <v>-162634.51999999909</v>
      </c>
      <c r="AZ57" s="74">
        <f t="shared" ref="AZ57:BF57" si="353">IF(D57=0,0,D57-P57)</f>
        <v>-156414.24000000092</v>
      </c>
      <c r="BA57" s="74">
        <f t="shared" si="353"/>
        <v>-123266.69000000157</v>
      </c>
      <c r="BB57" s="74">
        <f t="shared" si="353"/>
        <v>-19930.760000000242</v>
      </c>
      <c r="BC57" s="74">
        <f t="shared" si="353"/>
        <v>-155298.61000000278</v>
      </c>
      <c r="BD57" s="73">
        <f t="shared" si="353"/>
        <v>-340360.17000000109</v>
      </c>
      <c r="BE57" s="73">
        <f t="shared" si="353"/>
        <v>-304580.9000000034</v>
      </c>
      <c r="BF57" s="98">
        <f t="shared" si="353"/>
        <v>-266912.04000000388</v>
      </c>
      <c r="BG57" s="98">
        <f t="shared" ref="BG57:BL57" si="354">IF(W57=0,0,K57-W57)</f>
        <v>-344607.25000000128</v>
      </c>
      <c r="BH57" s="98">
        <f t="shared" si="354"/>
        <v>-195598.90000000002</v>
      </c>
      <c r="BI57" s="272">
        <f t="shared" si="354"/>
        <v>-172189.31999999995</v>
      </c>
      <c r="BJ57" s="270">
        <f t="shared" si="354"/>
        <v>-166122.72000000253</v>
      </c>
      <c r="BK57" s="270">
        <f t="shared" si="354"/>
        <v>105862.88000000152</v>
      </c>
      <c r="BL57" s="270">
        <f t="shared" si="354"/>
        <v>16372.509999999078</v>
      </c>
      <c r="BM57" s="270">
        <f t="shared" ref="BM57" si="355">IF(AC57=0,0,Q57-AC57)</f>
        <v>-190129.31999999867</v>
      </c>
      <c r="BN57" s="270">
        <f t="shared" ref="BN57" si="356">IF(AD57=0,0,R57-AD57)</f>
        <v>51221.239999997662</v>
      </c>
      <c r="BO57" s="270">
        <f t="shared" ref="BO57" si="357">IF(AE57=0,0,S57-AE57)</f>
        <v>93803.190000000526</v>
      </c>
      <c r="BP57" s="270">
        <f t="shared" ref="BP57" si="358">IF(AF57=0,0,T57-AF57)</f>
        <v>128544.42000000086</v>
      </c>
      <c r="BQ57" s="270">
        <f t="shared" ref="BQ57" si="359">IF(AG57=0,0,U57-AG57)</f>
        <v>171073.61000000068</v>
      </c>
      <c r="BR57" s="270">
        <f t="shared" ref="BR57" si="360">IF(AH57=0,0,V57-AH57)</f>
        <v>240319.85000000254</v>
      </c>
      <c r="BS57" s="270">
        <f t="shared" ref="BS57" si="361">IF(AI57=0,0,W57-AI57)</f>
        <v>174446.02000000037</v>
      </c>
      <c r="BT57" s="270">
        <f t="shared" ref="BT57" si="362">IF(AJ57=0,0,X57-AJ57)</f>
        <v>106585</v>
      </c>
      <c r="BU57" s="272">
        <f>IF(AK57=0,0,Y57-AK57)</f>
        <v>163905.46999999927</v>
      </c>
      <c r="BV57" s="270">
        <f>IF(AL57=0,0,Z57-AL57)</f>
        <v>76473.819999998319</v>
      </c>
      <c r="BW57" s="270">
        <f>IF(AM57=0,0,AA57-AM57)</f>
        <v>49538.979999997653</v>
      </c>
      <c r="BX57" s="270">
        <f t="shared" ref="BX57:BZ57" si="363">IF(AN57=0,0,AB57-AN57)</f>
        <v>70240.640000002459</v>
      </c>
      <c r="BY57" s="270">
        <f t="shared" si="363"/>
        <v>361372.88999999862</v>
      </c>
      <c r="BZ57" s="270">
        <f t="shared" si="363"/>
        <v>152646.72000000381</v>
      </c>
      <c r="CA57" s="270">
        <f t="shared" ref="CA57" si="364">IF(AQ57=0,0,AE57-AQ57)</f>
        <v>142955.17000000109</v>
      </c>
      <c r="CB57" s="270">
        <f t="shared" ref="CB57:CF57" si="365">IF(AR57=0,0,AF57-AR57)</f>
        <v>140649.19999999972</v>
      </c>
      <c r="CC57" s="270">
        <f t="shared" si="365"/>
        <v>145598.19999999937</v>
      </c>
      <c r="CD57" s="270">
        <f t="shared" si="365"/>
        <v>-84911.689999999362</v>
      </c>
      <c r="CE57" s="270">
        <f t="shared" si="365"/>
        <v>-23509.24000000034</v>
      </c>
      <c r="CF57" s="273">
        <f t="shared" si="365"/>
        <v>90423.279999999213</v>
      </c>
    </row>
    <row r="58" spans="1:84" x14ac:dyDescent="0.25">
      <c r="A58" s="4">
        <f>+A51+1</f>
        <v>8</v>
      </c>
      <c r="B58" s="42" t="s">
        <v>35</v>
      </c>
      <c r="C58" s="97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99"/>
      <c r="O58" s="74"/>
      <c r="P58" s="74"/>
      <c r="Q58" s="74"/>
      <c r="R58" s="74"/>
      <c r="S58" s="74"/>
      <c r="T58" s="74"/>
      <c r="U58" s="74"/>
      <c r="V58" s="98"/>
      <c r="W58" s="98"/>
      <c r="X58" s="155"/>
      <c r="Y58" s="255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155"/>
      <c r="AK58" s="255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155"/>
      <c r="AW58" s="98"/>
      <c r="AX58" s="155"/>
      <c r="AY58" s="74"/>
      <c r="AZ58" s="74"/>
      <c r="BA58" s="74"/>
      <c r="BB58" s="74"/>
      <c r="BC58" s="74"/>
      <c r="BD58" s="73"/>
      <c r="BE58" s="73"/>
      <c r="BF58" s="98"/>
      <c r="BG58" s="98"/>
      <c r="BH58" s="98"/>
      <c r="BI58" s="272"/>
      <c r="BJ58" s="270"/>
      <c r="BK58" s="270"/>
      <c r="BL58" s="270"/>
      <c r="BM58" s="270"/>
      <c r="BN58" s="270"/>
      <c r="BO58" s="270"/>
      <c r="BP58" s="270"/>
      <c r="BQ58" s="270"/>
      <c r="BR58" s="270"/>
      <c r="BS58" s="270"/>
      <c r="BT58" s="270"/>
      <c r="BU58" s="272"/>
      <c r="BV58" s="270"/>
      <c r="BW58" s="270"/>
      <c r="BX58" s="270"/>
      <c r="BY58" s="270"/>
      <c r="BZ58" s="270"/>
      <c r="CA58" s="270"/>
      <c r="CB58" s="270"/>
      <c r="CC58" s="270"/>
      <c r="CD58" s="270"/>
      <c r="CE58" s="270"/>
      <c r="CF58" s="273"/>
    </row>
    <row r="59" spans="1:84" x14ac:dyDescent="0.25">
      <c r="A59" s="4"/>
      <c r="B59" s="35" t="s">
        <v>41</v>
      </c>
      <c r="C59" s="97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99"/>
      <c r="O59" s="74">
        <v>1894497.6100000024</v>
      </c>
      <c r="P59" s="74">
        <v>2011410.1000000041</v>
      </c>
      <c r="Q59" s="74">
        <v>2254412.0699999984</v>
      </c>
      <c r="R59" s="74">
        <v>2716174.1399999978</v>
      </c>
      <c r="S59" s="74">
        <v>2845405.160000002</v>
      </c>
      <c r="T59" s="74">
        <v>2912791.0800000038</v>
      </c>
      <c r="U59" s="74">
        <v>3081517.310000007</v>
      </c>
      <c r="V59" s="98">
        <v>3137054.4899999928</v>
      </c>
      <c r="W59" s="98">
        <v>3319091.0500000026</v>
      </c>
      <c r="X59" s="155">
        <v>3518622.7299999981</v>
      </c>
      <c r="Y59" s="255">
        <v>3411974.4199999976</v>
      </c>
      <c r="Z59" s="98">
        <v>3455080.0500000082</v>
      </c>
      <c r="AA59" s="98">
        <v>3410902</v>
      </c>
      <c r="AB59" s="98">
        <v>3585802.260000003</v>
      </c>
      <c r="AC59" s="98">
        <v>3866043</v>
      </c>
      <c r="AD59" s="98">
        <v>4792287</v>
      </c>
      <c r="AE59" s="98">
        <v>3818527</v>
      </c>
      <c r="AF59" s="98">
        <v>3443676</v>
      </c>
      <c r="AG59" s="98">
        <v>3299289</v>
      </c>
      <c r="AH59" s="98">
        <v>3310314</v>
      </c>
      <c r="AI59" s="98">
        <v>3126086</v>
      </c>
      <c r="AJ59" s="155">
        <v>2919939</v>
      </c>
      <c r="AK59" s="255">
        <v>2728073</v>
      </c>
      <c r="AL59" s="98">
        <v>2456403</v>
      </c>
      <c r="AM59" s="98">
        <v>2348773.590000004</v>
      </c>
      <c r="AN59" s="98">
        <v>2353760.0200000019</v>
      </c>
      <c r="AO59" s="98">
        <v>2314203.7099999967</v>
      </c>
      <c r="AP59" s="98">
        <v>2497363.2899999968</v>
      </c>
      <c r="AQ59" s="98">
        <v>2320018.7299999995</v>
      </c>
      <c r="AR59" s="98">
        <v>2100458.7199999979</v>
      </c>
      <c r="AS59" s="98">
        <v>1853990.9300000013</v>
      </c>
      <c r="AT59" s="98">
        <v>1862813.3599999999</v>
      </c>
      <c r="AU59" s="98">
        <v>1887826.2100000007</v>
      </c>
      <c r="AV59" s="155">
        <v>1903051.429999999</v>
      </c>
      <c r="AW59" s="98"/>
      <c r="AX59" s="155"/>
      <c r="AY59" s="74">
        <f t="shared" ref="AY59:BH59" si="366">IF(C59=0,0,C59-O59)</f>
        <v>0</v>
      </c>
      <c r="AZ59" s="74">
        <f t="shared" si="366"/>
        <v>0</v>
      </c>
      <c r="BA59" s="74">
        <f t="shared" si="366"/>
        <v>0</v>
      </c>
      <c r="BB59" s="74">
        <f t="shared" si="366"/>
        <v>0</v>
      </c>
      <c r="BC59" s="74">
        <f t="shared" si="366"/>
        <v>0</v>
      </c>
      <c r="BD59" s="73">
        <f t="shared" si="366"/>
        <v>0</v>
      </c>
      <c r="BE59" s="73">
        <f t="shared" si="366"/>
        <v>0</v>
      </c>
      <c r="BF59" s="98">
        <f t="shared" si="366"/>
        <v>0</v>
      </c>
      <c r="BG59" s="98">
        <f t="shared" si="366"/>
        <v>0</v>
      </c>
      <c r="BH59" s="98">
        <f t="shared" si="366"/>
        <v>0</v>
      </c>
      <c r="BI59" s="272">
        <f t="shared" ref="BI59" si="367">IF(M59=0,0,M59-Y59)</f>
        <v>0</v>
      </c>
      <c r="BJ59" s="270">
        <f>IF(N59=0,0,N59-Z59)</f>
        <v>0</v>
      </c>
      <c r="BK59" s="270">
        <f>IF(O59=0,0,O59-AA59)</f>
        <v>-1516404.3899999976</v>
      </c>
      <c r="BL59" s="270">
        <f>IF(P59=0,0,P59-AB59)</f>
        <v>-1574392.159999999</v>
      </c>
      <c r="BM59" s="270">
        <f t="shared" ref="BM59" si="368">IF(Q59=0,0,Q59-AC59)</f>
        <v>-1611630.9300000016</v>
      </c>
      <c r="BN59" s="270">
        <f t="shared" ref="BN59" si="369">IF(R59=0,0,R59-AD59)</f>
        <v>-2076112.8600000022</v>
      </c>
      <c r="BO59" s="270">
        <f t="shared" ref="BO59" si="370">IF(S59=0,0,S59-AE59)</f>
        <v>-973121.83999999799</v>
      </c>
      <c r="BP59" s="270">
        <f t="shared" ref="BP59" si="371">IF(T59=0,0,T59-AF59)</f>
        <v>-530884.9199999962</v>
      </c>
      <c r="BQ59" s="270">
        <f t="shared" ref="BQ59" si="372">IF(U59=0,0,U59-AG59)</f>
        <v>-217771.68999999296</v>
      </c>
      <c r="BR59" s="270">
        <f t="shared" ref="BR59" si="373">IF(V59=0,0,V59-AH59)</f>
        <v>-173259.51000000723</v>
      </c>
      <c r="BS59" s="270">
        <f t="shared" ref="BS59" si="374">IF(W59=0,0,W59-AI59)</f>
        <v>193005.05000000261</v>
      </c>
      <c r="BT59" s="270">
        <f t="shared" ref="BT59" si="375">IF(X59=0,0,X59-AJ59)</f>
        <v>598683.72999999812</v>
      </c>
      <c r="BU59" s="272">
        <f>IF(Y59=0,0,Y59-AK59)</f>
        <v>683901.4199999976</v>
      </c>
      <c r="BV59" s="270">
        <f>IF(Z59=0,0,Z59-AL59)</f>
        <v>998677.0500000082</v>
      </c>
      <c r="BW59" s="270">
        <f>IF(AA59=0,0,AA59-AM59)</f>
        <v>1062128.409999996</v>
      </c>
      <c r="BX59" s="270">
        <f t="shared" ref="BX59:BZ59" si="376">IF(AB59=0,0,AB59-AN59)</f>
        <v>1232042.2400000012</v>
      </c>
      <c r="BY59" s="270">
        <f t="shared" si="376"/>
        <v>1551839.2900000033</v>
      </c>
      <c r="BZ59" s="270">
        <f t="shared" si="376"/>
        <v>2294923.7100000032</v>
      </c>
      <c r="CA59" s="270">
        <f t="shared" ref="CA59" si="377">IF(AE59=0,0,AE59-AQ59)</f>
        <v>1498508.2700000005</v>
      </c>
      <c r="CB59" s="270">
        <f t="shared" ref="CB59:CF59" si="378">IF(AF59=0,0,AF59-AR59)</f>
        <v>1343217.2800000021</v>
      </c>
      <c r="CC59" s="270">
        <f t="shared" si="378"/>
        <v>1445298.0699999987</v>
      </c>
      <c r="CD59" s="270">
        <f t="shared" si="378"/>
        <v>1447500.6400000001</v>
      </c>
      <c r="CE59" s="270">
        <f t="shared" si="378"/>
        <v>1238259.7899999993</v>
      </c>
      <c r="CF59" s="273">
        <f t="shared" si="378"/>
        <v>1016887.570000001</v>
      </c>
    </row>
    <row r="60" spans="1:84" x14ac:dyDescent="0.25">
      <c r="A60" s="4"/>
      <c r="B60" s="35" t="s">
        <v>42</v>
      </c>
      <c r="C60" s="97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99"/>
      <c r="O60" s="74">
        <v>4250803.1999999974</v>
      </c>
      <c r="P60" s="74">
        <v>4543315.9200000018</v>
      </c>
      <c r="Q60" s="74">
        <v>4650847.1699999934</v>
      </c>
      <c r="R60" s="74">
        <v>4565666.660000002</v>
      </c>
      <c r="S60" s="74">
        <v>4617242.4200000037</v>
      </c>
      <c r="T60" s="74">
        <v>4739494.2000000048</v>
      </c>
      <c r="U60" s="74">
        <v>4822433.3299999991</v>
      </c>
      <c r="V60" s="98">
        <v>5165028.549999997</v>
      </c>
      <c r="W60" s="98">
        <v>5369614.9999999925</v>
      </c>
      <c r="X60" s="155">
        <v>5490768</v>
      </c>
      <c r="Y60" s="255">
        <v>5608557.6900000079</v>
      </c>
      <c r="Z60" s="98">
        <v>5691443</v>
      </c>
      <c r="AA60" s="98">
        <v>5805025</v>
      </c>
      <c r="AB60" s="98">
        <v>6060407.6999999993</v>
      </c>
      <c r="AC60" s="98">
        <v>6247579</v>
      </c>
      <c r="AD60" s="98">
        <v>5663021</v>
      </c>
      <c r="AE60" s="98">
        <v>6242241</v>
      </c>
      <c r="AF60" s="98">
        <v>6380021</v>
      </c>
      <c r="AG60" s="98">
        <v>6322649</v>
      </c>
      <c r="AH60" s="98">
        <v>6067237</v>
      </c>
      <c r="AI60" s="98">
        <v>6049862</v>
      </c>
      <c r="AJ60" s="155">
        <v>5666082</v>
      </c>
      <c r="AK60" s="255">
        <v>5618470</v>
      </c>
      <c r="AL60" s="98">
        <v>5560428.079999987</v>
      </c>
      <c r="AM60" s="98">
        <v>5563866.6800000165</v>
      </c>
      <c r="AN60" s="98">
        <v>5733193.6499999939</v>
      </c>
      <c r="AO60" s="98">
        <v>5932605.6500000106</v>
      </c>
      <c r="AP60" s="98">
        <v>5860985.3700000132</v>
      </c>
      <c r="AQ60" s="98">
        <v>5948000.7899999982</v>
      </c>
      <c r="AR60" s="98">
        <v>5874879.3200000133</v>
      </c>
      <c r="AS60" s="98">
        <v>5890334.0900000045</v>
      </c>
      <c r="AT60" s="98">
        <v>5880944.1300000018</v>
      </c>
      <c r="AU60" s="98">
        <v>5992479.0200000042</v>
      </c>
      <c r="AV60" s="155">
        <v>6045775.2500000028</v>
      </c>
      <c r="AW60" s="98"/>
      <c r="AX60" s="155"/>
      <c r="AY60" s="74">
        <f t="shared" ref="AY60:BH60" si="379">IF(C60=0,0,C60-O60)</f>
        <v>0</v>
      </c>
      <c r="AZ60" s="74">
        <f t="shared" si="379"/>
        <v>0</v>
      </c>
      <c r="BA60" s="74">
        <f t="shared" si="379"/>
        <v>0</v>
      </c>
      <c r="BB60" s="74">
        <f t="shared" si="379"/>
        <v>0</v>
      </c>
      <c r="BC60" s="74">
        <f t="shared" si="379"/>
        <v>0</v>
      </c>
      <c r="BD60" s="73">
        <f t="shared" si="379"/>
        <v>0</v>
      </c>
      <c r="BE60" s="73">
        <f t="shared" si="379"/>
        <v>0</v>
      </c>
      <c r="BF60" s="98">
        <f t="shared" si="379"/>
        <v>0</v>
      </c>
      <c r="BG60" s="98">
        <f t="shared" si="379"/>
        <v>0</v>
      </c>
      <c r="BH60" s="98">
        <f t="shared" si="379"/>
        <v>0</v>
      </c>
      <c r="BI60" s="272">
        <f t="shared" ref="BI60" si="380">IF(M60=0,0,M60-Y60)</f>
        <v>0</v>
      </c>
      <c r="BJ60" s="270">
        <f>IF(N60=0,0,N60-Z60)</f>
        <v>0</v>
      </c>
      <c r="BK60" s="270">
        <f>IF(O60=0,0,O60-AA60)</f>
        <v>-1554221.8000000026</v>
      </c>
      <c r="BL60" s="270">
        <f>IF(P60=0,0,P60-AB60)</f>
        <v>-1517091.7799999975</v>
      </c>
      <c r="BM60" s="270">
        <f t="shared" ref="BM60" si="381">IF(Q60=0,0,Q60-AC60)</f>
        <v>-1596731.8300000066</v>
      </c>
      <c r="BN60" s="270">
        <f t="shared" ref="BN60" si="382">IF(R60=0,0,R60-AD60)</f>
        <v>-1097354.339999998</v>
      </c>
      <c r="BO60" s="270">
        <f t="shared" ref="BO60" si="383">IF(S60=0,0,S60-AE60)</f>
        <v>-1624998.5799999963</v>
      </c>
      <c r="BP60" s="270">
        <f t="shared" ref="BP60" si="384">IF(T60=0,0,T60-AF60)</f>
        <v>-1640526.7999999952</v>
      </c>
      <c r="BQ60" s="270">
        <f t="shared" ref="BQ60" si="385">IF(U60=0,0,U60-AG60)</f>
        <v>-1500215.6700000009</v>
      </c>
      <c r="BR60" s="270">
        <f t="shared" ref="BR60" si="386">IF(V60=0,0,V60-AH60)</f>
        <v>-902208.45000000298</v>
      </c>
      <c r="BS60" s="270">
        <f t="shared" ref="BS60" si="387">IF(W60=0,0,W60-AI60)</f>
        <v>-680247.00000000745</v>
      </c>
      <c r="BT60" s="270">
        <f t="shared" ref="BT60" si="388">IF(X60=0,0,X60-AJ60)</f>
        <v>-175314</v>
      </c>
      <c r="BU60" s="272">
        <f>IF(Y60=0,0,Y60-AK60)</f>
        <v>-9912.3099999921396</v>
      </c>
      <c r="BV60" s="270">
        <f>IF(Z60=0,0,Z60-AL60)</f>
        <v>131014.92000001296</v>
      </c>
      <c r="BW60" s="270">
        <f>IF(AA60=0,0,AA60-AM60)</f>
        <v>241158.31999998353</v>
      </c>
      <c r="BX60" s="270">
        <f t="shared" ref="BX60:BZ60" si="389">IF(AB60=0,0,AB60-AN60)</f>
        <v>327214.0500000054</v>
      </c>
      <c r="BY60" s="270">
        <f t="shared" si="389"/>
        <v>314973.34999998938</v>
      </c>
      <c r="BZ60" s="270">
        <f t="shared" si="389"/>
        <v>-197964.37000001315</v>
      </c>
      <c r="CA60" s="270">
        <f t="shared" ref="CA60" si="390">IF(AE60=0,0,AE60-AQ60)</f>
        <v>294240.21000000183</v>
      </c>
      <c r="CB60" s="270">
        <f t="shared" ref="CB60:CF60" si="391">IF(AF60=0,0,AF60-AR60)</f>
        <v>505141.67999998666</v>
      </c>
      <c r="CC60" s="270">
        <f t="shared" si="391"/>
        <v>432314.90999999549</v>
      </c>
      <c r="CD60" s="270">
        <f t="shared" si="391"/>
        <v>186292.86999999825</v>
      </c>
      <c r="CE60" s="270">
        <f t="shared" si="391"/>
        <v>57382.97999999579</v>
      </c>
      <c r="CF60" s="273">
        <f t="shared" si="391"/>
        <v>-379693.25000000279</v>
      </c>
    </row>
    <row r="61" spans="1:84" x14ac:dyDescent="0.25">
      <c r="A61" s="4"/>
      <c r="B61" s="35" t="s">
        <v>43</v>
      </c>
      <c r="C61" s="97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99"/>
      <c r="O61" s="74">
        <v>47245.400000000016</v>
      </c>
      <c r="P61" s="74">
        <v>50538.909999999996</v>
      </c>
      <c r="Q61" s="74">
        <v>59415.500000000007</v>
      </c>
      <c r="R61" s="74">
        <v>68490.699999999983</v>
      </c>
      <c r="S61" s="74">
        <v>72013.669999999969</v>
      </c>
      <c r="T61" s="74">
        <v>58245.530000000021</v>
      </c>
      <c r="U61" s="74">
        <v>60738.320000000007</v>
      </c>
      <c r="V61" s="98">
        <v>58746.139999999948</v>
      </c>
      <c r="W61" s="98">
        <v>61169.869999999981</v>
      </c>
      <c r="X61" s="155">
        <v>58746.159999999982</v>
      </c>
      <c r="Y61" s="255">
        <v>55751.229999999989</v>
      </c>
      <c r="Z61" s="98">
        <v>57321.690000000017</v>
      </c>
      <c r="AA61" s="98">
        <v>53513.699999999975</v>
      </c>
      <c r="AB61" s="98">
        <v>56513.010000000009</v>
      </c>
      <c r="AC61" s="98">
        <v>61226.370000000017</v>
      </c>
      <c r="AD61" s="98">
        <v>64423.470000000016</v>
      </c>
      <c r="AE61" s="98">
        <v>65504.5</v>
      </c>
      <c r="AF61" s="98">
        <v>63660.939999999995</v>
      </c>
      <c r="AG61" s="98">
        <v>56349.769999999982</v>
      </c>
      <c r="AH61" s="98">
        <v>49296.460000000014</v>
      </c>
      <c r="AI61" s="98">
        <v>48281.520000000011</v>
      </c>
      <c r="AJ61" s="155">
        <v>46909</v>
      </c>
      <c r="AK61" s="255">
        <v>37309.760000000017</v>
      </c>
      <c r="AL61" s="98">
        <v>34961.379999999997</v>
      </c>
      <c r="AM61" s="98">
        <v>34514.799999999988</v>
      </c>
      <c r="AN61" s="98">
        <v>34864.500000000007</v>
      </c>
      <c r="AO61" s="98">
        <v>35767.829999999987</v>
      </c>
      <c r="AP61" s="98">
        <v>29741.96000000001</v>
      </c>
      <c r="AQ61" s="98">
        <v>29839.340000000018</v>
      </c>
      <c r="AR61" s="98">
        <v>31229.270000000008</v>
      </c>
      <c r="AS61" s="98">
        <v>26760.92</v>
      </c>
      <c r="AT61" s="98">
        <v>29430.779999999995</v>
      </c>
      <c r="AU61" s="98">
        <v>41039.19000000001</v>
      </c>
      <c r="AV61" s="155">
        <v>41631.289999999979</v>
      </c>
      <c r="AW61" s="98"/>
      <c r="AX61" s="155"/>
      <c r="AY61" s="74">
        <f t="shared" ref="AY61:BH63" si="392">IF(C61=0,0,C61-O61)</f>
        <v>0</v>
      </c>
      <c r="AZ61" s="74">
        <f t="shared" si="392"/>
        <v>0</v>
      </c>
      <c r="BA61" s="74">
        <f t="shared" si="392"/>
        <v>0</v>
      </c>
      <c r="BB61" s="74">
        <f t="shared" si="392"/>
        <v>0</v>
      </c>
      <c r="BC61" s="74">
        <f t="shared" si="392"/>
        <v>0</v>
      </c>
      <c r="BD61" s="73">
        <f t="shared" si="392"/>
        <v>0</v>
      </c>
      <c r="BE61" s="73">
        <f t="shared" si="392"/>
        <v>0</v>
      </c>
      <c r="BF61" s="98">
        <f t="shared" si="392"/>
        <v>0</v>
      </c>
      <c r="BG61" s="98">
        <f t="shared" si="392"/>
        <v>0</v>
      </c>
      <c r="BH61" s="98">
        <f t="shared" si="392"/>
        <v>0</v>
      </c>
      <c r="BI61" s="272">
        <f t="shared" ref="BI61:BI63" si="393">IF(M61=0,0,M61-Y61)</f>
        <v>0</v>
      </c>
      <c r="BJ61" s="270">
        <f t="shared" ref="BJ61:BL63" si="394">IF(N61=0,0,N61-Z61)</f>
        <v>0</v>
      </c>
      <c r="BK61" s="270">
        <f t="shared" si="394"/>
        <v>-6268.2999999999593</v>
      </c>
      <c r="BL61" s="270">
        <f t="shared" si="394"/>
        <v>-5974.1000000000131</v>
      </c>
      <c r="BM61" s="270">
        <f t="shared" ref="BM61:BM63" si="395">IF(Q61=0,0,Q61-AC61)</f>
        <v>-1810.8700000000099</v>
      </c>
      <c r="BN61" s="270">
        <f t="shared" ref="BN61:BN63" si="396">IF(R61=0,0,R61-AD61)</f>
        <v>4067.2299999999668</v>
      </c>
      <c r="BO61" s="270">
        <f t="shared" ref="BO61:BO63" si="397">IF(S61=0,0,S61-AE61)</f>
        <v>6509.1699999999691</v>
      </c>
      <c r="BP61" s="270">
        <f t="shared" ref="BP61:BP63" si="398">IF(T61=0,0,T61-AF61)</f>
        <v>-5415.4099999999744</v>
      </c>
      <c r="BQ61" s="270">
        <f t="shared" ref="BQ61:BQ63" si="399">IF(U61=0,0,U61-AG61)</f>
        <v>4388.5500000000247</v>
      </c>
      <c r="BR61" s="270">
        <f t="shared" ref="BR61:BR63" si="400">IF(V61=0,0,V61-AH61)</f>
        <v>9449.6799999999348</v>
      </c>
      <c r="BS61" s="270">
        <f t="shared" ref="BS61:BS63" si="401">IF(W61=0,0,W61-AI61)</f>
        <v>12888.349999999969</v>
      </c>
      <c r="BT61" s="270">
        <f t="shared" ref="BT61:BT63" si="402">IF(X61=0,0,X61-AJ61)</f>
        <v>11837.159999999982</v>
      </c>
      <c r="BU61" s="272">
        <f t="shared" ref="BU61:BW63" si="403">IF(Y61=0,0,Y61-AK61)</f>
        <v>18441.469999999972</v>
      </c>
      <c r="BV61" s="270">
        <f t="shared" si="403"/>
        <v>22360.310000000019</v>
      </c>
      <c r="BW61" s="270">
        <f t="shared" si="403"/>
        <v>18998.899999999987</v>
      </c>
      <c r="BX61" s="270">
        <f t="shared" ref="BX61:BZ63" si="404">IF(AB61=0,0,AB61-AN61)</f>
        <v>21648.510000000002</v>
      </c>
      <c r="BY61" s="270">
        <f t="shared" si="404"/>
        <v>25458.54000000003</v>
      </c>
      <c r="BZ61" s="270">
        <f t="shared" si="404"/>
        <v>34681.510000000009</v>
      </c>
      <c r="CA61" s="270">
        <f t="shared" ref="CA61:CA63" si="405">IF(AE61=0,0,AE61-AQ61)</f>
        <v>35665.159999999982</v>
      </c>
      <c r="CB61" s="270">
        <f t="shared" ref="CB61:CF63" si="406">IF(AF61=0,0,AF61-AR61)</f>
        <v>32431.669999999987</v>
      </c>
      <c r="CC61" s="270">
        <f t="shared" si="406"/>
        <v>29588.849999999984</v>
      </c>
      <c r="CD61" s="270">
        <f t="shared" si="406"/>
        <v>19865.680000000018</v>
      </c>
      <c r="CE61" s="270">
        <f t="shared" si="406"/>
        <v>7242.3300000000017</v>
      </c>
      <c r="CF61" s="273">
        <f t="shared" si="406"/>
        <v>5277.710000000021</v>
      </c>
    </row>
    <row r="62" spans="1:84" x14ac:dyDescent="0.25">
      <c r="A62" s="4"/>
      <c r="B62" s="35" t="s">
        <v>44</v>
      </c>
      <c r="C62" s="97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99"/>
      <c r="O62" s="74">
        <v>109476.78000000001</v>
      </c>
      <c r="P62" s="74">
        <v>142448.74</v>
      </c>
      <c r="Q62" s="74">
        <v>202348.64999999997</v>
      </c>
      <c r="R62" s="74">
        <v>232934.13999999996</v>
      </c>
      <c r="S62" s="74">
        <v>250580.58999999988</v>
      </c>
      <c r="T62" s="74">
        <v>220281.94000000003</v>
      </c>
      <c r="U62" s="74">
        <v>198880.03000000003</v>
      </c>
      <c r="V62" s="98">
        <v>188080.0499999999</v>
      </c>
      <c r="W62" s="98">
        <v>202000.01999999996</v>
      </c>
      <c r="X62" s="155">
        <v>226625.32</v>
      </c>
      <c r="Y62" s="255">
        <v>222570.48999999993</v>
      </c>
      <c r="Z62" s="98">
        <v>228899.94999999998</v>
      </c>
      <c r="AA62" s="98">
        <v>226371.78999999995</v>
      </c>
      <c r="AB62" s="98">
        <v>219747.59999999986</v>
      </c>
      <c r="AC62" s="98">
        <v>235505.07</v>
      </c>
      <c r="AD62" s="98">
        <v>238088.5100000001</v>
      </c>
      <c r="AE62" s="98">
        <v>235331.72</v>
      </c>
      <c r="AF62" s="98">
        <v>202011.37000000005</v>
      </c>
      <c r="AG62" s="98">
        <v>174832.72000000003</v>
      </c>
      <c r="AH62" s="98">
        <v>165950.43999999992</v>
      </c>
      <c r="AI62" s="98">
        <v>172560.02</v>
      </c>
      <c r="AJ62" s="155">
        <v>177294</v>
      </c>
      <c r="AK62" s="255">
        <v>173466.8</v>
      </c>
      <c r="AL62" s="98">
        <v>126593.98999999999</v>
      </c>
      <c r="AM62" s="98">
        <v>108028.23</v>
      </c>
      <c r="AN62" s="98">
        <v>94118.900000000009</v>
      </c>
      <c r="AO62" s="98">
        <v>75749.77</v>
      </c>
      <c r="AP62" s="98">
        <v>79659.070000000022</v>
      </c>
      <c r="AQ62" s="98">
        <v>78966.930000000022</v>
      </c>
      <c r="AR62" s="98">
        <v>53643.790000000008</v>
      </c>
      <c r="AS62" s="98">
        <v>54937.789999999994</v>
      </c>
      <c r="AT62" s="98">
        <v>60542.95</v>
      </c>
      <c r="AU62" s="98">
        <v>63877.290000000008</v>
      </c>
      <c r="AV62" s="155">
        <v>67380.53</v>
      </c>
      <c r="AW62" s="98"/>
      <c r="AX62" s="155"/>
      <c r="AY62" s="74">
        <f t="shared" si="392"/>
        <v>0</v>
      </c>
      <c r="AZ62" s="74">
        <f t="shared" si="392"/>
        <v>0</v>
      </c>
      <c r="BA62" s="74">
        <f t="shared" si="392"/>
        <v>0</v>
      </c>
      <c r="BB62" s="74">
        <f t="shared" si="392"/>
        <v>0</v>
      </c>
      <c r="BC62" s="74">
        <f t="shared" si="392"/>
        <v>0</v>
      </c>
      <c r="BD62" s="73">
        <f t="shared" si="392"/>
        <v>0</v>
      </c>
      <c r="BE62" s="73">
        <f t="shared" si="392"/>
        <v>0</v>
      </c>
      <c r="BF62" s="98">
        <f t="shared" si="392"/>
        <v>0</v>
      </c>
      <c r="BG62" s="98">
        <f t="shared" si="392"/>
        <v>0</v>
      </c>
      <c r="BH62" s="98">
        <f t="shared" si="392"/>
        <v>0</v>
      </c>
      <c r="BI62" s="272">
        <f t="shared" si="393"/>
        <v>0</v>
      </c>
      <c r="BJ62" s="270">
        <f t="shared" si="394"/>
        <v>0</v>
      </c>
      <c r="BK62" s="270">
        <f t="shared" si="394"/>
        <v>-116895.00999999994</v>
      </c>
      <c r="BL62" s="270">
        <f t="shared" si="394"/>
        <v>-77298.85999999987</v>
      </c>
      <c r="BM62" s="270">
        <f t="shared" si="395"/>
        <v>-33156.420000000042</v>
      </c>
      <c r="BN62" s="270">
        <f t="shared" si="396"/>
        <v>-5154.3700000001409</v>
      </c>
      <c r="BO62" s="270">
        <f t="shared" si="397"/>
        <v>15248.869999999879</v>
      </c>
      <c r="BP62" s="270">
        <f t="shared" si="398"/>
        <v>18270.569999999978</v>
      </c>
      <c r="BQ62" s="270">
        <f t="shared" si="399"/>
        <v>24047.309999999998</v>
      </c>
      <c r="BR62" s="270">
        <f t="shared" si="400"/>
        <v>22129.609999999986</v>
      </c>
      <c r="BS62" s="270">
        <f t="shared" si="401"/>
        <v>29439.999999999971</v>
      </c>
      <c r="BT62" s="270">
        <f t="shared" si="402"/>
        <v>49331.320000000007</v>
      </c>
      <c r="BU62" s="272">
        <f t="shared" si="403"/>
        <v>49103.689999999944</v>
      </c>
      <c r="BV62" s="270">
        <f t="shared" si="403"/>
        <v>102305.95999999999</v>
      </c>
      <c r="BW62" s="270">
        <f t="shared" si="403"/>
        <v>118343.55999999995</v>
      </c>
      <c r="BX62" s="270">
        <f t="shared" si="404"/>
        <v>125628.69999999985</v>
      </c>
      <c r="BY62" s="270">
        <f t="shared" si="404"/>
        <v>159755.29999999999</v>
      </c>
      <c r="BZ62" s="270">
        <f t="shared" si="404"/>
        <v>158429.44000000006</v>
      </c>
      <c r="CA62" s="270">
        <f t="shared" si="405"/>
        <v>156364.78999999998</v>
      </c>
      <c r="CB62" s="270">
        <f t="shared" si="406"/>
        <v>148367.58000000005</v>
      </c>
      <c r="CC62" s="270">
        <f t="shared" si="406"/>
        <v>119894.93000000004</v>
      </c>
      <c r="CD62" s="270">
        <f t="shared" si="406"/>
        <v>105407.48999999992</v>
      </c>
      <c r="CE62" s="270">
        <f t="shared" si="406"/>
        <v>108682.72999999998</v>
      </c>
      <c r="CF62" s="273">
        <f t="shared" si="406"/>
        <v>109913.47</v>
      </c>
    </row>
    <row r="63" spans="1:84" x14ac:dyDescent="0.25">
      <c r="A63" s="4"/>
      <c r="B63" s="35" t="s">
        <v>45</v>
      </c>
      <c r="C63" s="97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99"/>
      <c r="O63" s="74">
        <v>23274.92</v>
      </c>
      <c r="P63" s="74">
        <v>17894.22</v>
      </c>
      <c r="Q63" s="74">
        <v>22902.77</v>
      </c>
      <c r="R63" s="74">
        <v>26531.040000000001</v>
      </c>
      <c r="S63" s="74">
        <v>1150.5899999999999</v>
      </c>
      <c r="T63" s="74">
        <v>44257.03</v>
      </c>
      <c r="U63" s="74">
        <v>5209.68</v>
      </c>
      <c r="V63" s="98">
        <v>5192.91</v>
      </c>
      <c r="W63" s="98">
        <v>0</v>
      </c>
      <c r="X63" s="155">
        <v>5192.91</v>
      </c>
      <c r="Y63" s="255">
        <v>26272.71</v>
      </c>
      <c r="Z63" s="98">
        <v>0</v>
      </c>
      <c r="AA63" s="98">
        <v>0</v>
      </c>
      <c r="AB63" s="98">
        <v>0</v>
      </c>
      <c r="AC63" s="98">
        <v>11015.91</v>
      </c>
      <c r="AD63" s="98">
        <v>5192.91</v>
      </c>
      <c r="AE63" s="98">
        <v>5192.91</v>
      </c>
      <c r="AF63" s="98">
        <v>3187.21</v>
      </c>
      <c r="AG63" s="98">
        <v>5842.5599999999995</v>
      </c>
      <c r="AH63" s="98">
        <v>5842.56</v>
      </c>
      <c r="AI63" s="98">
        <v>5842.56</v>
      </c>
      <c r="AJ63" s="155">
        <v>5843</v>
      </c>
      <c r="AK63" s="255">
        <v>10828.990000000002</v>
      </c>
      <c r="AL63" s="98">
        <v>0.02</v>
      </c>
      <c r="AM63" s="98">
        <v>0.02</v>
      </c>
      <c r="AN63" s="98">
        <v>1464.4</v>
      </c>
      <c r="AO63" s="98">
        <v>0</v>
      </c>
      <c r="AP63" s="98">
        <v>0</v>
      </c>
      <c r="AQ63" s="98">
        <v>0</v>
      </c>
      <c r="AR63" s="98">
        <v>0</v>
      </c>
      <c r="AS63" s="98">
        <v>0</v>
      </c>
      <c r="AT63" s="98">
        <v>0</v>
      </c>
      <c r="AU63" s="98">
        <v>0</v>
      </c>
      <c r="AV63" s="155">
        <v>0</v>
      </c>
      <c r="AW63" s="98"/>
      <c r="AX63" s="155"/>
      <c r="AY63" s="74">
        <f t="shared" si="392"/>
        <v>0</v>
      </c>
      <c r="AZ63" s="74">
        <f t="shared" si="392"/>
        <v>0</v>
      </c>
      <c r="BA63" s="74">
        <f t="shared" si="392"/>
        <v>0</v>
      </c>
      <c r="BB63" s="74">
        <f t="shared" si="392"/>
        <v>0</v>
      </c>
      <c r="BC63" s="74">
        <f t="shared" si="392"/>
        <v>0</v>
      </c>
      <c r="BD63" s="73">
        <f t="shared" si="392"/>
        <v>0</v>
      </c>
      <c r="BE63" s="73">
        <f t="shared" si="392"/>
        <v>0</v>
      </c>
      <c r="BF63" s="98">
        <f t="shared" si="392"/>
        <v>0</v>
      </c>
      <c r="BG63" s="98">
        <f t="shared" si="392"/>
        <v>0</v>
      </c>
      <c r="BH63" s="98">
        <f t="shared" si="392"/>
        <v>0</v>
      </c>
      <c r="BI63" s="272">
        <f t="shared" si="393"/>
        <v>0</v>
      </c>
      <c r="BJ63" s="270">
        <f t="shared" si="394"/>
        <v>0</v>
      </c>
      <c r="BK63" s="270">
        <f t="shared" si="394"/>
        <v>23274.92</v>
      </c>
      <c r="BL63" s="270">
        <f t="shared" si="394"/>
        <v>17894.22</v>
      </c>
      <c r="BM63" s="270">
        <f t="shared" si="395"/>
        <v>11886.86</v>
      </c>
      <c r="BN63" s="270">
        <f t="shared" si="396"/>
        <v>21338.13</v>
      </c>
      <c r="BO63" s="270">
        <f t="shared" si="397"/>
        <v>-4042.3199999999997</v>
      </c>
      <c r="BP63" s="270">
        <f t="shared" si="398"/>
        <v>41069.82</v>
      </c>
      <c r="BQ63" s="270">
        <f t="shared" si="399"/>
        <v>-632.8799999999992</v>
      </c>
      <c r="BR63" s="270">
        <f t="shared" si="400"/>
        <v>-649.65000000000055</v>
      </c>
      <c r="BS63" s="270">
        <f t="shared" si="401"/>
        <v>0</v>
      </c>
      <c r="BT63" s="270">
        <f t="shared" si="402"/>
        <v>-650.09000000000015</v>
      </c>
      <c r="BU63" s="272">
        <f t="shared" si="403"/>
        <v>15443.719999999998</v>
      </c>
      <c r="BV63" s="270">
        <f t="shared" si="403"/>
        <v>0</v>
      </c>
      <c r="BW63" s="270">
        <f t="shared" si="403"/>
        <v>0</v>
      </c>
      <c r="BX63" s="270">
        <f t="shared" si="404"/>
        <v>0</v>
      </c>
      <c r="BY63" s="270">
        <f t="shared" si="404"/>
        <v>11015.91</v>
      </c>
      <c r="BZ63" s="270">
        <f t="shared" si="404"/>
        <v>5192.91</v>
      </c>
      <c r="CA63" s="270">
        <f t="shared" si="405"/>
        <v>5192.91</v>
      </c>
      <c r="CB63" s="270">
        <f t="shared" si="406"/>
        <v>3187.21</v>
      </c>
      <c r="CC63" s="270">
        <f t="shared" si="406"/>
        <v>5842.5599999999995</v>
      </c>
      <c r="CD63" s="270">
        <f t="shared" si="406"/>
        <v>5842.56</v>
      </c>
      <c r="CE63" s="270">
        <f t="shared" si="406"/>
        <v>5842.56</v>
      </c>
      <c r="CF63" s="273">
        <f t="shared" si="406"/>
        <v>5843</v>
      </c>
    </row>
    <row r="64" spans="1:84" x14ac:dyDescent="0.25">
      <c r="A64" s="4"/>
      <c r="B64" s="35" t="s">
        <v>46</v>
      </c>
      <c r="C64" s="97">
        <v>6188564</v>
      </c>
      <c r="D64" s="74">
        <v>6481247.3799999999</v>
      </c>
      <c r="E64" s="74">
        <v>6665210.8800000008</v>
      </c>
      <c r="F64" s="74">
        <v>6963550.5000000214</v>
      </c>
      <c r="G64" s="74">
        <v>6958401.6799999829</v>
      </c>
      <c r="H64" s="74">
        <v>6920224.7499999935</v>
      </c>
      <c r="I64" s="74">
        <v>6675816.6699999971</v>
      </c>
      <c r="J64" s="74">
        <v>6490607.6999999918</v>
      </c>
      <c r="K64" s="74">
        <v>6585077.2500000205</v>
      </c>
      <c r="L64" s="74">
        <v>6516640.5499999709</v>
      </c>
      <c r="M64" s="74">
        <v>6314662.9300000034</v>
      </c>
      <c r="N64" s="99">
        <v>6154284.3200000115</v>
      </c>
      <c r="O64" s="74">
        <f>SUM(O59:O63)</f>
        <v>6325297.9100000001</v>
      </c>
      <c r="P64" s="74">
        <f>SUM(P59:P63)</f>
        <v>6765607.8900000062</v>
      </c>
      <c r="Q64" s="74">
        <f>SUM(Q59:Q63)</f>
        <v>7189926.1599999918</v>
      </c>
      <c r="R64" s="74">
        <f>SUM(R59:R63)</f>
        <v>7609796.6799999997</v>
      </c>
      <c r="S64" s="74">
        <f>SUM(S59:S63)</f>
        <v>7786392.4300000053</v>
      </c>
      <c r="T64" s="74">
        <f>SUM(T59:T63)</f>
        <v>7975069.7800000096</v>
      </c>
      <c r="U64" s="74">
        <f>SUM(U59:U63)</f>
        <v>8168778.6700000064</v>
      </c>
      <c r="V64" s="98">
        <f>SUM(V59:V63)</f>
        <v>8554102.1399999894</v>
      </c>
      <c r="W64" s="98">
        <v>8951875.9399999939</v>
      </c>
      <c r="X64" s="155">
        <v>9299955.3700000029</v>
      </c>
      <c r="Y64" s="255">
        <v>9325126.5400000066</v>
      </c>
      <c r="Z64" s="98">
        <v>9432745.0500000175</v>
      </c>
      <c r="AA64" s="98">
        <v>9495812.4399999976</v>
      </c>
      <c r="AB64" s="98">
        <f>+AB59+AB60+AB61+AB62+AB63</f>
        <v>9922470.5700000022</v>
      </c>
      <c r="AC64" s="98">
        <v>10421369.330000002</v>
      </c>
      <c r="AD64" s="98">
        <v>10763012.84</v>
      </c>
      <c r="AE64" s="98">
        <v>10366797.100000013</v>
      </c>
      <c r="AF64" s="98">
        <v>10092556.700000007</v>
      </c>
      <c r="AG64" s="98">
        <v>9858963.0800000075</v>
      </c>
      <c r="AH64" s="98">
        <v>9598640.2900000066</v>
      </c>
      <c r="AI64" s="98">
        <v>9402641.1900000032</v>
      </c>
      <c r="AJ64" s="155">
        <v>8816066</v>
      </c>
      <c r="AK64" s="255">
        <v>8568147.7199999895</v>
      </c>
      <c r="AL64" s="98">
        <v>8178386.4699999867</v>
      </c>
      <c r="AM64" s="98">
        <v>8055183.3200000199</v>
      </c>
      <c r="AN64" s="98">
        <v>8217401.4699999969</v>
      </c>
      <c r="AO64" s="98">
        <v>8358326.9600000065</v>
      </c>
      <c r="AP64" s="98">
        <f>SUM(AP59:AP63)</f>
        <v>8467749.6900000088</v>
      </c>
      <c r="AQ64" s="98">
        <f>SUM(AQ59:AQ63)</f>
        <v>8376825.7899999972</v>
      </c>
      <c r="AR64" s="98">
        <f>SUM(AR59:AR63)</f>
        <v>8060211.1000000108</v>
      </c>
      <c r="AS64" s="98">
        <f>SUM(AS59:AS63)</f>
        <v>7826023.730000006</v>
      </c>
      <c r="AT64" s="98">
        <f>SUM(AT59:AT63)</f>
        <v>7833731.2200000025</v>
      </c>
      <c r="AU64" s="98">
        <f>SUM(AU59:AU63)</f>
        <v>7985221.7100000056</v>
      </c>
      <c r="AV64" s="155">
        <v>8057838.5000000019</v>
      </c>
      <c r="AW64" s="98"/>
      <c r="AX64" s="155"/>
      <c r="AY64" s="74">
        <f>C64-O64</f>
        <v>-136733.91000000015</v>
      </c>
      <c r="AZ64" s="74">
        <f t="shared" ref="AZ64:BF64" si="407">IF(D64=0,0,D64-P64)</f>
        <v>-284360.5100000063</v>
      </c>
      <c r="BA64" s="74">
        <f t="shared" si="407"/>
        <v>-524715.27999999095</v>
      </c>
      <c r="BB64" s="74">
        <f t="shared" si="407"/>
        <v>-646246.17999997828</v>
      </c>
      <c r="BC64" s="74">
        <f t="shared" si="407"/>
        <v>-827990.75000002235</v>
      </c>
      <c r="BD64" s="73">
        <f t="shared" si="407"/>
        <v>-1054845.0300000161</v>
      </c>
      <c r="BE64" s="73">
        <f t="shared" si="407"/>
        <v>-1492962.0000000093</v>
      </c>
      <c r="BF64" s="98">
        <f t="shared" si="407"/>
        <v>-2063494.4399999976</v>
      </c>
      <c r="BG64" s="98">
        <f t="shared" ref="BG64:BL64" si="408">IF(W64=0,0,K64-W64)</f>
        <v>-2366798.6899999734</v>
      </c>
      <c r="BH64" s="98">
        <f t="shared" si="408"/>
        <v>-2783314.820000032</v>
      </c>
      <c r="BI64" s="272">
        <f t="shared" si="408"/>
        <v>-3010463.6100000031</v>
      </c>
      <c r="BJ64" s="270">
        <f t="shared" si="408"/>
        <v>-3278460.730000006</v>
      </c>
      <c r="BK64" s="270">
        <f t="shared" si="408"/>
        <v>-3170514.5299999975</v>
      </c>
      <c r="BL64" s="270">
        <f t="shared" si="408"/>
        <v>-3156862.679999996</v>
      </c>
      <c r="BM64" s="270">
        <f t="shared" ref="BM64" si="409">IF(AC64=0,0,Q64-AC64)</f>
        <v>-3231443.1700000102</v>
      </c>
      <c r="BN64" s="270">
        <f t="shared" ref="BN64" si="410">IF(AD64=0,0,R64-AD64)</f>
        <v>-3153216.16</v>
      </c>
      <c r="BO64" s="270">
        <f t="shared" ref="BO64" si="411">IF(AE64=0,0,S64-AE64)</f>
        <v>-2580404.6700000074</v>
      </c>
      <c r="BP64" s="270">
        <f t="shared" ref="BP64" si="412">IF(AF64=0,0,T64-AF64)</f>
        <v>-2117486.9199999971</v>
      </c>
      <c r="BQ64" s="270">
        <f t="shared" ref="BQ64" si="413">IF(AG64=0,0,U64-AG64)</f>
        <v>-1690184.4100000011</v>
      </c>
      <c r="BR64" s="270">
        <f t="shared" ref="BR64" si="414">IF(AH64=0,0,V64-AH64)</f>
        <v>-1044538.1500000171</v>
      </c>
      <c r="BS64" s="270">
        <f t="shared" ref="BS64" si="415">IF(AI64=0,0,W64-AI64)</f>
        <v>-450765.25000000931</v>
      </c>
      <c r="BT64" s="270">
        <f t="shared" ref="BT64" si="416">IF(AJ64=0,0,X64-AJ64)</f>
        <v>483889.37000000291</v>
      </c>
      <c r="BU64" s="272">
        <f>IF(AK64=0,0,Y64-AK64)</f>
        <v>756978.82000001706</v>
      </c>
      <c r="BV64" s="270">
        <f>IF(AL64=0,0,Z64-AL64)</f>
        <v>1254358.5800000308</v>
      </c>
      <c r="BW64" s="270">
        <f>IF(AM64=0,0,AA64-AM64)</f>
        <v>1440629.1199999778</v>
      </c>
      <c r="BX64" s="270">
        <f t="shared" ref="BX64:BZ64" si="417">IF(AN64=0,0,AB64-AN64)</f>
        <v>1705069.1000000052</v>
      </c>
      <c r="BY64" s="270">
        <f t="shared" si="417"/>
        <v>2063042.3699999955</v>
      </c>
      <c r="BZ64" s="270">
        <f t="shared" si="417"/>
        <v>2295263.1499999911</v>
      </c>
      <c r="CA64" s="270">
        <f t="shared" ref="CA64" si="418">IF(AQ64=0,0,AE64-AQ64)</f>
        <v>1989971.3100000154</v>
      </c>
      <c r="CB64" s="270">
        <f t="shared" ref="CB64:CF64" si="419">IF(AR64=0,0,AF64-AR64)</f>
        <v>2032345.5999999959</v>
      </c>
      <c r="CC64" s="270">
        <f t="shared" si="419"/>
        <v>2032939.3500000015</v>
      </c>
      <c r="CD64" s="270">
        <f t="shared" si="419"/>
        <v>1764909.070000004</v>
      </c>
      <c r="CE64" s="270">
        <f t="shared" si="419"/>
        <v>1417419.4799999977</v>
      </c>
      <c r="CF64" s="273">
        <f t="shared" si="419"/>
        <v>758227.49999999814</v>
      </c>
    </row>
    <row r="65" spans="1:84" x14ac:dyDescent="0.25">
      <c r="A65" s="4">
        <f>+A58+1</f>
        <v>9</v>
      </c>
      <c r="B65" s="42" t="s">
        <v>47</v>
      </c>
      <c r="C65" s="97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99"/>
      <c r="O65" s="74"/>
      <c r="P65" s="74"/>
      <c r="Q65" s="74"/>
      <c r="R65" s="74"/>
      <c r="S65" s="74"/>
      <c r="T65" s="74"/>
      <c r="U65" s="74"/>
      <c r="V65" s="98"/>
      <c r="W65" s="98"/>
      <c r="X65" s="155"/>
      <c r="Y65" s="255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155"/>
      <c r="AK65" s="255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155"/>
      <c r="AW65" s="98"/>
      <c r="AX65" s="155"/>
      <c r="AY65" s="74"/>
      <c r="AZ65" s="74"/>
      <c r="BA65" s="74"/>
      <c r="BB65" s="74"/>
      <c r="BC65" s="74"/>
      <c r="BD65" s="73"/>
      <c r="BE65" s="73"/>
      <c r="BF65" s="98"/>
      <c r="BG65" s="98"/>
      <c r="BH65" s="98"/>
      <c r="BI65" s="272"/>
      <c r="BJ65" s="270"/>
      <c r="BK65" s="270"/>
      <c r="BL65" s="270"/>
      <c r="BM65" s="270"/>
      <c r="BN65" s="270"/>
      <c r="BO65" s="270"/>
      <c r="BP65" s="270"/>
      <c r="BQ65" s="270"/>
      <c r="BR65" s="270"/>
      <c r="BS65" s="270"/>
      <c r="BT65" s="270"/>
      <c r="BU65" s="272"/>
      <c r="BV65" s="270"/>
      <c r="BW65" s="270"/>
      <c r="BX65" s="270"/>
      <c r="BY65" s="270"/>
      <c r="BZ65" s="270"/>
      <c r="CA65" s="270"/>
      <c r="CB65" s="270"/>
      <c r="CC65" s="270"/>
      <c r="CD65" s="270"/>
      <c r="CE65" s="270"/>
      <c r="CF65" s="273"/>
    </row>
    <row r="66" spans="1:84" x14ac:dyDescent="0.25">
      <c r="A66" s="4"/>
      <c r="B66" s="35" t="s">
        <v>41</v>
      </c>
      <c r="C66" s="97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99"/>
      <c r="O66" s="74">
        <v>3402156.5000000023</v>
      </c>
      <c r="P66" s="74">
        <f>+P45+P52+P59</f>
        <v>3549928.3900000062</v>
      </c>
      <c r="Q66" s="74">
        <v>3707707.7900000107</v>
      </c>
      <c r="R66" s="74">
        <v>4008849.51</v>
      </c>
      <c r="S66" s="74">
        <v>4113766.8000000003</v>
      </c>
      <c r="T66" s="74">
        <v>4412823.9400000004</v>
      </c>
      <c r="U66" s="74">
        <v>4711916.7400000077</v>
      </c>
      <c r="V66" s="98">
        <v>4569375.0799999926</v>
      </c>
      <c r="W66" s="98">
        <f>W45+W52+W59</f>
        <v>4403380.99</v>
      </c>
      <c r="X66" s="155">
        <f>X45+X52+X59</f>
        <v>4531683.7299999986</v>
      </c>
      <c r="Y66" s="255">
        <v>4634093.88</v>
      </c>
      <c r="Z66" s="98">
        <v>5039193.0100000082</v>
      </c>
      <c r="AA66" s="98">
        <v>5043107</v>
      </c>
      <c r="AB66" s="98">
        <v>5267375.5599999959</v>
      </c>
      <c r="AC66" s="98">
        <v>5365190</v>
      </c>
      <c r="AD66" s="98">
        <v>6054923</v>
      </c>
      <c r="AE66" s="98">
        <v>4955895</v>
      </c>
      <c r="AF66" s="98">
        <v>4642437</v>
      </c>
      <c r="AG66" s="98">
        <v>4483994</v>
      </c>
      <c r="AH66" s="98">
        <v>4432011</v>
      </c>
      <c r="AI66" s="98">
        <v>4017307</v>
      </c>
      <c r="AJ66" s="155">
        <v>3753067</v>
      </c>
      <c r="AK66" s="255">
        <v>3742841</v>
      </c>
      <c r="AL66" s="98">
        <v>3880907.2199999993</v>
      </c>
      <c r="AM66" s="98">
        <v>3871308.5000000019</v>
      </c>
      <c r="AN66" s="98">
        <v>3812652.2399999974</v>
      </c>
      <c r="AO66" s="98">
        <v>3513999.2899999982</v>
      </c>
      <c r="AP66" s="98">
        <v>3509314.7899999963</v>
      </c>
      <c r="AQ66" s="98">
        <v>3314952.8299999991</v>
      </c>
      <c r="AR66" s="98">
        <v>3207800.0799999982</v>
      </c>
      <c r="AS66" s="98">
        <v>3220911.3000000031</v>
      </c>
      <c r="AT66" s="98">
        <v>3003954.3200000008</v>
      </c>
      <c r="AU66" s="98">
        <v>2714657.0900000003</v>
      </c>
      <c r="AV66" s="155">
        <v>2680638.9399999981</v>
      </c>
      <c r="AW66" s="98"/>
      <c r="AX66" s="155"/>
      <c r="AY66" s="74">
        <f t="shared" ref="AY66:BH66" si="420">IF(C66=0,0,C66-O66)</f>
        <v>0</v>
      </c>
      <c r="AZ66" s="73">
        <f t="shared" si="420"/>
        <v>0</v>
      </c>
      <c r="BA66" s="73">
        <f t="shared" si="420"/>
        <v>0</v>
      </c>
      <c r="BB66" s="73">
        <f t="shared" si="420"/>
        <v>0</v>
      </c>
      <c r="BC66" s="73">
        <f t="shared" si="420"/>
        <v>0</v>
      </c>
      <c r="BD66" s="73">
        <f t="shared" si="420"/>
        <v>0</v>
      </c>
      <c r="BE66" s="73">
        <f t="shared" si="420"/>
        <v>0</v>
      </c>
      <c r="BF66" s="229">
        <f t="shared" si="420"/>
        <v>0</v>
      </c>
      <c r="BG66" s="229">
        <f t="shared" si="420"/>
        <v>0</v>
      </c>
      <c r="BH66" s="229">
        <f t="shared" si="420"/>
        <v>0</v>
      </c>
      <c r="BI66" s="272">
        <f t="shared" ref="BI66" si="421">IF(M66=0,0,M66-Y66)</f>
        <v>0</v>
      </c>
      <c r="BJ66" s="270">
        <f>IF(N66=0,0,N66-Z66)</f>
        <v>0</v>
      </c>
      <c r="BK66" s="270">
        <f>IF(O66=0,0,O66-AA66)</f>
        <v>-1640950.4999999977</v>
      </c>
      <c r="BL66" s="270">
        <f>IF(P66=0,0,P66-AB66)</f>
        <v>-1717447.1699999897</v>
      </c>
      <c r="BM66" s="270">
        <f t="shared" ref="BM66" si="422">IF(Q66=0,0,Q66-AC66)</f>
        <v>-1657482.2099999893</v>
      </c>
      <c r="BN66" s="270">
        <f t="shared" ref="BN66" si="423">IF(R66=0,0,R66-AD66)</f>
        <v>-2046073.4900000002</v>
      </c>
      <c r="BO66" s="270">
        <f t="shared" ref="BO66" si="424">IF(S66=0,0,S66-AE66)</f>
        <v>-842128.19999999972</v>
      </c>
      <c r="BP66" s="270">
        <f t="shared" ref="BP66" si="425">IF(T66=0,0,T66-AF66)</f>
        <v>-229613.05999999959</v>
      </c>
      <c r="BQ66" s="270">
        <f t="shared" ref="BQ66" si="426">IF(U66=0,0,U66-AG66)</f>
        <v>227922.74000000767</v>
      </c>
      <c r="BR66" s="270">
        <f t="shared" ref="BR66" si="427">IF(V66=0,0,V66-AH66)</f>
        <v>137364.07999999262</v>
      </c>
      <c r="BS66" s="270">
        <f t="shared" ref="BS66" si="428">IF(W66=0,0,W66-AI66)</f>
        <v>386073.99000000022</v>
      </c>
      <c r="BT66" s="270">
        <f t="shared" ref="BT66" si="429">IF(X66=0,0,X66-AJ66)</f>
        <v>778616.72999999858</v>
      </c>
      <c r="BU66" s="272">
        <f>IF(Y66=0,0,Y66-AK66)</f>
        <v>891252.87999999989</v>
      </c>
      <c r="BV66" s="270">
        <f>IF(Z66=0,0,Z66-AL66)</f>
        <v>1158285.7900000089</v>
      </c>
      <c r="BW66" s="270">
        <f>IF(AA66=0,0,AA66-AM66)</f>
        <v>1171798.4999999981</v>
      </c>
      <c r="BX66" s="270">
        <f t="shared" ref="BX66:BZ66" si="430">IF(AB66=0,0,AB66-AN66)</f>
        <v>1454723.3199999984</v>
      </c>
      <c r="BY66" s="270">
        <f t="shared" si="430"/>
        <v>1851190.7100000018</v>
      </c>
      <c r="BZ66" s="270">
        <f t="shared" si="430"/>
        <v>2545608.2100000037</v>
      </c>
      <c r="CA66" s="270">
        <f t="shared" ref="CA66" si="431">IF(AE66=0,0,AE66-AQ66)</f>
        <v>1640942.1700000009</v>
      </c>
      <c r="CB66" s="270">
        <f t="shared" ref="CB66:CF66" si="432">IF(AF66=0,0,AF66-AR66)</f>
        <v>1434636.9200000018</v>
      </c>
      <c r="CC66" s="270">
        <f t="shared" si="432"/>
        <v>1263082.6999999969</v>
      </c>
      <c r="CD66" s="270">
        <f t="shared" si="432"/>
        <v>1428056.6799999992</v>
      </c>
      <c r="CE66" s="270">
        <f t="shared" si="432"/>
        <v>1302649.9099999997</v>
      </c>
      <c r="CF66" s="273">
        <f t="shared" si="432"/>
        <v>1072428.0600000019</v>
      </c>
    </row>
    <row r="67" spans="1:84" x14ac:dyDescent="0.25">
      <c r="A67" s="4"/>
      <c r="B67" s="35" t="s">
        <v>42</v>
      </c>
      <c r="C67" s="97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99"/>
      <c r="O67" s="74">
        <v>5113832.4600000065</v>
      </c>
      <c r="P67" s="74">
        <f>+P46+P53+P60</f>
        <v>5376401.3300000019</v>
      </c>
      <c r="Q67" s="74">
        <v>5425848.2600000026</v>
      </c>
      <c r="R67" s="74">
        <v>5212859.830000001</v>
      </c>
      <c r="S67" s="74">
        <v>5240029.7500000037</v>
      </c>
      <c r="T67" s="74">
        <v>5424704.4900000058</v>
      </c>
      <c r="U67" s="74">
        <v>5550990.3800000008</v>
      </c>
      <c r="V67" s="98">
        <v>5910250.6499999976</v>
      </c>
      <c r="W67" s="98">
        <f>W46+W53+W60</f>
        <v>5977651.7599999923</v>
      </c>
      <c r="X67" s="155">
        <f>X46+X53+X60</f>
        <v>6034114</v>
      </c>
      <c r="Y67" s="255">
        <v>6256706.5700000077</v>
      </c>
      <c r="Z67" s="98">
        <v>6526912</v>
      </c>
      <c r="AA67" s="98">
        <v>6740144</v>
      </c>
      <c r="AB67" s="98">
        <v>7095044.5500000184</v>
      </c>
      <c r="AC67" s="98">
        <v>7128885</v>
      </c>
      <c r="AD67" s="98">
        <v>6282464</v>
      </c>
      <c r="AE67" s="98">
        <v>6941641</v>
      </c>
      <c r="AF67" s="98">
        <v>7173862</v>
      </c>
      <c r="AG67" s="98">
        <v>7190052</v>
      </c>
      <c r="AH67" s="98">
        <v>6868806</v>
      </c>
      <c r="AI67" s="98">
        <v>6745526</v>
      </c>
      <c r="AJ67" s="155">
        <v>6196807</v>
      </c>
      <c r="AK67" s="255">
        <v>6285238</v>
      </c>
      <c r="AL67" s="98">
        <v>6531785.9799999874</v>
      </c>
      <c r="AM67" s="98">
        <v>6665094.5200000191</v>
      </c>
      <c r="AN67" s="98">
        <v>6840630.0799999945</v>
      </c>
      <c r="AO67" s="98">
        <v>6911793.7900000103</v>
      </c>
      <c r="AP67" s="98">
        <v>6651569.2600000119</v>
      </c>
      <c r="AQ67" s="98">
        <v>6743622.8699999973</v>
      </c>
      <c r="AR67" s="98">
        <v>6737980.9400000134</v>
      </c>
      <c r="AS67" s="98">
        <v>6894256.1400000043</v>
      </c>
      <c r="AT67" s="98">
        <v>6881388.6500000004</v>
      </c>
      <c r="AU67" s="98">
        <v>6784136.8700000048</v>
      </c>
      <c r="AV67" s="155">
        <v>6745657.1800000034</v>
      </c>
      <c r="AW67" s="98"/>
      <c r="AX67" s="155"/>
      <c r="AY67" s="74">
        <f t="shared" ref="AY67:BH67" si="433">IF(C67=0,0,C67-O67)</f>
        <v>0</v>
      </c>
      <c r="AZ67" s="73">
        <f t="shared" si="433"/>
        <v>0</v>
      </c>
      <c r="BA67" s="73">
        <f t="shared" si="433"/>
        <v>0</v>
      </c>
      <c r="BB67" s="73">
        <f t="shared" si="433"/>
        <v>0</v>
      </c>
      <c r="BC67" s="73">
        <f t="shared" si="433"/>
        <v>0</v>
      </c>
      <c r="BD67" s="73">
        <f t="shared" si="433"/>
        <v>0</v>
      </c>
      <c r="BE67" s="73">
        <f t="shared" si="433"/>
        <v>0</v>
      </c>
      <c r="BF67" s="229">
        <f t="shared" si="433"/>
        <v>0</v>
      </c>
      <c r="BG67" s="229">
        <f t="shared" si="433"/>
        <v>0</v>
      </c>
      <c r="BH67" s="229">
        <f t="shared" si="433"/>
        <v>0</v>
      </c>
      <c r="BI67" s="272">
        <f t="shared" ref="BI67" si="434">IF(M67=0,0,M67-Y67)</f>
        <v>0</v>
      </c>
      <c r="BJ67" s="270">
        <f>IF(N67=0,0,N67-Z67)</f>
        <v>0</v>
      </c>
      <c r="BK67" s="270">
        <f>IF(O67=0,0,O67-AA67)</f>
        <v>-1626311.5399999935</v>
      </c>
      <c r="BL67" s="270">
        <f>IF(P67=0,0,P67-AB67)</f>
        <v>-1718643.2200000165</v>
      </c>
      <c r="BM67" s="270">
        <f t="shared" ref="BM67" si="435">IF(Q67=0,0,Q67-AC67)</f>
        <v>-1703036.7399999974</v>
      </c>
      <c r="BN67" s="270">
        <f t="shared" ref="BN67" si="436">IF(R67=0,0,R67-AD67)</f>
        <v>-1069604.169999999</v>
      </c>
      <c r="BO67" s="270">
        <f t="shared" ref="BO67" si="437">IF(S67=0,0,S67-AE67)</f>
        <v>-1701611.2499999963</v>
      </c>
      <c r="BP67" s="270">
        <f t="shared" ref="BP67" si="438">IF(T67=0,0,T67-AF67)</f>
        <v>-1749157.5099999942</v>
      </c>
      <c r="BQ67" s="270">
        <f t="shared" ref="BQ67" si="439">IF(U67=0,0,U67-AG67)</f>
        <v>-1639061.6199999992</v>
      </c>
      <c r="BR67" s="270">
        <f t="shared" ref="BR67" si="440">IF(V67=0,0,V67-AH67)</f>
        <v>-958555.35000000242</v>
      </c>
      <c r="BS67" s="270">
        <f t="shared" ref="BS67" si="441">IF(W67=0,0,W67-AI67)</f>
        <v>-767874.24000000767</v>
      </c>
      <c r="BT67" s="270">
        <f t="shared" ref="BT67" si="442">IF(X67=0,0,X67-AJ67)</f>
        <v>-162693</v>
      </c>
      <c r="BU67" s="272">
        <f>IF(Y67=0,0,Y67-AK67)</f>
        <v>-28531.429999992251</v>
      </c>
      <c r="BV67" s="270">
        <f>IF(Z67=0,0,Z67-AL67)</f>
        <v>-4873.9799999874085</v>
      </c>
      <c r="BW67" s="270">
        <f>IF(AA67=0,0,AA67-AM67)</f>
        <v>75049.479999980889</v>
      </c>
      <c r="BX67" s="270">
        <f t="shared" ref="BX67:BZ67" si="443">IF(AB67=0,0,AB67-AN67)</f>
        <v>254414.47000002395</v>
      </c>
      <c r="BY67" s="270">
        <f t="shared" si="443"/>
        <v>217091.20999998972</v>
      </c>
      <c r="BZ67" s="270">
        <f t="shared" si="443"/>
        <v>-369105.26000001188</v>
      </c>
      <c r="CA67" s="270">
        <f t="shared" ref="CA67" si="444">IF(AE67=0,0,AE67-AQ67)</f>
        <v>198018.13000000268</v>
      </c>
      <c r="CB67" s="270">
        <f t="shared" ref="CB67:CF67" si="445">IF(AF67=0,0,AF67-AR67)</f>
        <v>435881.05999998655</v>
      </c>
      <c r="CC67" s="270">
        <f t="shared" si="445"/>
        <v>295795.85999999568</v>
      </c>
      <c r="CD67" s="270">
        <f t="shared" si="445"/>
        <v>-12582.650000000373</v>
      </c>
      <c r="CE67" s="270">
        <f t="shared" si="445"/>
        <v>-38610.870000004768</v>
      </c>
      <c r="CF67" s="273">
        <f t="shared" si="445"/>
        <v>-548850.18000000343</v>
      </c>
    </row>
    <row r="68" spans="1:84" x14ac:dyDescent="0.25">
      <c r="A68" s="4"/>
      <c r="B68" s="35" t="s">
        <v>43</v>
      </c>
      <c r="C68" s="97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99"/>
      <c r="O68" s="74">
        <v>90906.589999999967</v>
      </c>
      <c r="P68" s="74">
        <f>+P47+P54+P61</f>
        <v>105716.5</v>
      </c>
      <c r="Q68" s="74">
        <v>104218.14000000001</v>
      </c>
      <c r="R68" s="74">
        <v>106133.77999999998</v>
      </c>
      <c r="S68" s="74">
        <v>107512.40999999997</v>
      </c>
      <c r="T68" s="74">
        <v>98470.190000000031</v>
      </c>
      <c r="U68" s="74">
        <v>97684.800000000017</v>
      </c>
      <c r="V68" s="98">
        <v>92304.739999999962</v>
      </c>
      <c r="W68" s="98">
        <f>W47+W54+W61</f>
        <v>93289.179999999964</v>
      </c>
      <c r="X68" s="155">
        <f>X47+X54+X61</f>
        <v>88111.159999999974</v>
      </c>
      <c r="Y68" s="255">
        <v>91169.039999999979</v>
      </c>
      <c r="Z68" s="98">
        <v>100760.17</v>
      </c>
      <c r="AA68" s="98">
        <v>97253.73000000001</v>
      </c>
      <c r="AB68" s="98">
        <v>106432.84000000003</v>
      </c>
      <c r="AC68" s="98">
        <v>105919</v>
      </c>
      <c r="AD68" s="98">
        <v>99656.560000000027</v>
      </c>
      <c r="AE68" s="98">
        <v>99875.389999999985</v>
      </c>
      <c r="AF68" s="98">
        <v>94254.81</v>
      </c>
      <c r="AG68" s="98">
        <v>91267.039999999979</v>
      </c>
      <c r="AH68" s="98">
        <v>81011.080000000045</v>
      </c>
      <c r="AI68" s="98">
        <v>79904.260000000009</v>
      </c>
      <c r="AJ68" s="155">
        <v>80885</v>
      </c>
      <c r="AK68" s="255">
        <v>79850.750000000044</v>
      </c>
      <c r="AL68" s="98">
        <v>90045.650000000009</v>
      </c>
      <c r="AM68" s="98">
        <v>96957.209999999963</v>
      </c>
      <c r="AN68" s="98">
        <v>91984.86000000003</v>
      </c>
      <c r="AO68" s="98">
        <v>81922.09</v>
      </c>
      <c r="AP68" s="98">
        <v>67536.77</v>
      </c>
      <c r="AQ68" s="98">
        <v>62518.930000000066</v>
      </c>
      <c r="AR68" s="98">
        <v>64555.089999999982</v>
      </c>
      <c r="AS68" s="98">
        <v>73307.690000000031</v>
      </c>
      <c r="AT68" s="98">
        <v>75300.300000000017</v>
      </c>
      <c r="AU68" s="98">
        <v>73270.350000000006</v>
      </c>
      <c r="AV68" s="155">
        <v>76124.02999999997</v>
      </c>
      <c r="AW68" s="98"/>
      <c r="AX68" s="155"/>
      <c r="AY68" s="74">
        <f t="shared" ref="AY68:BH70" si="446">IF(C68=0,0,C68-O68)</f>
        <v>0</v>
      </c>
      <c r="AZ68" s="73">
        <f t="shared" si="446"/>
        <v>0</v>
      </c>
      <c r="BA68" s="73">
        <f t="shared" si="446"/>
        <v>0</v>
      </c>
      <c r="BB68" s="73">
        <f t="shared" si="446"/>
        <v>0</v>
      </c>
      <c r="BC68" s="73">
        <f t="shared" si="446"/>
        <v>0</v>
      </c>
      <c r="BD68" s="73">
        <f t="shared" si="446"/>
        <v>0</v>
      </c>
      <c r="BE68" s="73">
        <f t="shared" si="446"/>
        <v>0</v>
      </c>
      <c r="BF68" s="229">
        <f t="shared" si="446"/>
        <v>0</v>
      </c>
      <c r="BG68" s="229">
        <f t="shared" si="446"/>
        <v>0</v>
      </c>
      <c r="BH68" s="229">
        <f t="shared" si="446"/>
        <v>0</v>
      </c>
      <c r="BI68" s="272">
        <f t="shared" ref="BI68:BI70" si="447">IF(M68=0,0,M68-Y68)</f>
        <v>0</v>
      </c>
      <c r="BJ68" s="270">
        <f t="shared" ref="BJ68:BL70" si="448">IF(N68=0,0,N68-Z68)</f>
        <v>0</v>
      </c>
      <c r="BK68" s="270">
        <f t="shared" si="448"/>
        <v>-6347.1400000000431</v>
      </c>
      <c r="BL68" s="270">
        <f t="shared" si="448"/>
        <v>-716.34000000002561</v>
      </c>
      <c r="BM68" s="270">
        <f t="shared" ref="BM68:BM70" si="449">IF(Q68=0,0,Q68-AC68)</f>
        <v>-1700.859999999986</v>
      </c>
      <c r="BN68" s="270">
        <f t="shared" ref="BN68:BN70" si="450">IF(R68=0,0,R68-AD68)</f>
        <v>6477.2199999999575</v>
      </c>
      <c r="BO68" s="270">
        <f t="shared" ref="BO68:BO70" si="451">IF(S68=0,0,S68-AE68)</f>
        <v>7637.0199999999895</v>
      </c>
      <c r="BP68" s="270">
        <f t="shared" ref="BP68:BP70" si="452">IF(T68=0,0,T68-AF68)</f>
        <v>4215.3800000000338</v>
      </c>
      <c r="BQ68" s="270">
        <f t="shared" ref="BQ68:BQ70" si="453">IF(U68=0,0,U68-AG68)</f>
        <v>6417.7600000000384</v>
      </c>
      <c r="BR68" s="270">
        <f t="shared" ref="BR68:BR70" si="454">IF(V68=0,0,V68-AH68)</f>
        <v>11293.659999999916</v>
      </c>
      <c r="BS68" s="270">
        <f t="shared" ref="BS68:BS70" si="455">IF(W68=0,0,W68-AI68)</f>
        <v>13384.919999999955</v>
      </c>
      <c r="BT68" s="270">
        <f t="shared" ref="BT68:BT70" si="456">IF(X68=0,0,X68-AJ68)</f>
        <v>7226.1599999999744</v>
      </c>
      <c r="BU68" s="272">
        <f t="shared" ref="BU68:BW70" si="457">IF(Y68=0,0,Y68-AK68)</f>
        <v>11318.289999999935</v>
      </c>
      <c r="BV68" s="270">
        <f t="shared" si="457"/>
        <v>10714.51999999999</v>
      </c>
      <c r="BW68" s="270">
        <f t="shared" si="457"/>
        <v>296.52000000004773</v>
      </c>
      <c r="BX68" s="270">
        <f t="shared" ref="BX68:BZ70" si="458">IF(AB68=0,0,AB68-AN68)</f>
        <v>14447.979999999996</v>
      </c>
      <c r="BY68" s="270">
        <f t="shared" si="458"/>
        <v>23996.910000000003</v>
      </c>
      <c r="BZ68" s="270">
        <f t="shared" si="458"/>
        <v>32119.790000000023</v>
      </c>
      <c r="CA68" s="270">
        <f t="shared" ref="CA68:CA70" si="459">IF(AE68=0,0,AE68-AQ68)</f>
        <v>37356.459999999919</v>
      </c>
      <c r="CB68" s="270">
        <f t="shared" ref="CB68:CF70" si="460">IF(AF68=0,0,AF68-AR68)</f>
        <v>29699.720000000016</v>
      </c>
      <c r="CC68" s="270">
        <f t="shared" si="460"/>
        <v>17959.349999999948</v>
      </c>
      <c r="CD68" s="270">
        <f t="shared" si="460"/>
        <v>5710.7800000000279</v>
      </c>
      <c r="CE68" s="270">
        <f t="shared" si="460"/>
        <v>6633.9100000000035</v>
      </c>
      <c r="CF68" s="273">
        <f t="shared" si="460"/>
        <v>4760.9700000000303</v>
      </c>
    </row>
    <row r="69" spans="1:84" x14ac:dyDescent="0.25">
      <c r="A69" s="4"/>
      <c r="B69" s="35" t="s">
        <v>44</v>
      </c>
      <c r="C69" s="97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99"/>
      <c r="O69" s="74">
        <v>427255.1</v>
      </c>
      <c r="P69" s="74">
        <f>+P48+P55+P62</f>
        <v>630345.20000000019</v>
      </c>
      <c r="Q69" s="74">
        <v>582013.73</v>
      </c>
      <c r="R69" s="74">
        <v>475810.86000000004</v>
      </c>
      <c r="S69" s="74">
        <v>471846.45000000007</v>
      </c>
      <c r="T69" s="74">
        <v>475203.09999999986</v>
      </c>
      <c r="U69" s="74">
        <v>445548.44000000012</v>
      </c>
      <c r="V69" s="98">
        <v>393613.92999999982</v>
      </c>
      <c r="W69" s="98">
        <f>W48+W55+W62</f>
        <v>426775.17999999993</v>
      </c>
      <c r="X69" s="155">
        <f>X48+X55+X62</f>
        <v>415085.32</v>
      </c>
      <c r="Y69" s="255">
        <v>428232.17999999993</v>
      </c>
      <c r="Z69" s="98">
        <v>477112.59000000008</v>
      </c>
      <c r="AA69" s="98">
        <v>471119.14999999991</v>
      </c>
      <c r="AB69" s="98">
        <v>469001.9600000002</v>
      </c>
      <c r="AC69" s="98">
        <v>442373</v>
      </c>
      <c r="AD69" s="98">
        <v>396887.7300000001</v>
      </c>
      <c r="AE69" s="98">
        <v>443509.85000000003</v>
      </c>
      <c r="AF69" s="98">
        <v>419584.28999999992</v>
      </c>
      <c r="AG69" s="98">
        <v>426555.45000000007</v>
      </c>
      <c r="AH69" s="98">
        <v>399583.64</v>
      </c>
      <c r="AI69" s="98">
        <v>361411.77</v>
      </c>
      <c r="AJ69" s="155">
        <v>377830</v>
      </c>
      <c r="AK69" s="255">
        <v>471843.3600000001</v>
      </c>
      <c r="AL69" s="98">
        <v>422184.4599999999</v>
      </c>
      <c r="AM69" s="98">
        <v>425843.52999999991</v>
      </c>
      <c r="AN69" s="98">
        <v>336881.32000000012</v>
      </c>
      <c r="AO69" s="98">
        <v>267117.07000000007</v>
      </c>
      <c r="AP69" s="98">
        <v>242721.87</v>
      </c>
      <c r="AQ69" s="98">
        <v>243008.97000000003</v>
      </c>
      <c r="AR69" s="98">
        <v>256998.21</v>
      </c>
      <c r="AS69" s="98">
        <v>290506.34999999986</v>
      </c>
      <c r="AT69" s="98">
        <v>346988.55000000005</v>
      </c>
      <c r="AU69" s="98">
        <v>291893.67000000004</v>
      </c>
      <c r="AV69" s="155">
        <v>259307.27000000005</v>
      </c>
      <c r="AW69" s="98"/>
      <c r="AX69" s="155"/>
      <c r="AY69" s="74">
        <f t="shared" si="446"/>
        <v>0</v>
      </c>
      <c r="AZ69" s="73">
        <f t="shared" si="446"/>
        <v>0</v>
      </c>
      <c r="BA69" s="73">
        <f t="shared" si="446"/>
        <v>0</v>
      </c>
      <c r="BB69" s="73">
        <f t="shared" si="446"/>
        <v>0</v>
      </c>
      <c r="BC69" s="73">
        <f t="shared" si="446"/>
        <v>0</v>
      </c>
      <c r="BD69" s="73">
        <f t="shared" si="446"/>
        <v>0</v>
      </c>
      <c r="BE69" s="73">
        <f t="shared" si="446"/>
        <v>0</v>
      </c>
      <c r="BF69" s="229">
        <f t="shared" si="446"/>
        <v>0</v>
      </c>
      <c r="BG69" s="229">
        <f t="shared" si="446"/>
        <v>0</v>
      </c>
      <c r="BH69" s="229">
        <f t="shared" si="446"/>
        <v>0</v>
      </c>
      <c r="BI69" s="272">
        <f t="shared" si="447"/>
        <v>0</v>
      </c>
      <c r="BJ69" s="270">
        <f t="shared" si="448"/>
        <v>0</v>
      </c>
      <c r="BK69" s="270">
        <f t="shared" si="448"/>
        <v>-43864.04999999993</v>
      </c>
      <c r="BL69" s="270">
        <f t="shared" si="448"/>
        <v>161343.24</v>
      </c>
      <c r="BM69" s="270">
        <f t="shared" si="449"/>
        <v>139640.72999999998</v>
      </c>
      <c r="BN69" s="270">
        <f t="shared" si="450"/>
        <v>78923.129999999946</v>
      </c>
      <c r="BO69" s="270">
        <f t="shared" si="451"/>
        <v>28336.600000000035</v>
      </c>
      <c r="BP69" s="270">
        <f t="shared" si="452"/>
        <v>55618.809999999939</v>
      </c>
      <c r="BQ69" s="270">
        <f t="shared" si="453"/>
        <v>18992.990000000049</v>
      </c>
      <c r="BR69" s="270">
        <f t="shared" si="454"/>
        <v>-5969.7100000001956</v>
      </c>
      <c r="BS69" s="270">
        <f t="shared" si="455"/>
        <v>65363.409999999916</v>
      </c>
      <c r="BT69" s="270">
        <f t="shared" si="456"/>
        <v>37255.320000000007</v>
      </c>
      <c r="BU69" s="272">
        <f t="shared" si="457"/>
        <v>-43611.180000000168</v>
      </c>
      <c r="BV69" s="270">
        <f t="shared" si="457"/>
        <v>54928.130000000179</v>
      </c>
      <c r="BW69" s="270">
        <f t="shared" si="457"/>
        <v>45275.619999999995</v>
      </c>
      <c r="BX69" s="270">
        <f t="shared" si="458"/>
        <v>132120.64000000007</v>
      </c>
      <c r="BY69" s="270">
        <f t="shared" si="458"/>
        <v>175255.92999999993</v>
      </c>
      <c r="BZ69" s="270">
        <f t="shared" si="458"/>
        <v>154165.8600000001</v>
      </c>
      <c r="CA69" s="270">
        <f t="shared" si="459"/>
        <v>200500.88</v>
      </c>
      <c r="CB69" s="270">
        <f t="shared" si="460"/>
        <v>162586.07999999993</v>
      </c>
      <c r="CC69" s="270">
        <f t="shared" si="460"/>
        <v>136049.10000000021</v>
      </c>
      <c r="CD69" s="270">
        <f t="shared" si="460"/>
        <v>52595.089999999967</v>
      </c>
      <c r="CE69" s="270">
        <f t="shared" si="460"/>
        <v>69518.099999999977</v>
      </c>
      <c r="CF69" s="273">
        <f t="shared" si="460"/>
        <v>118522.72999999995</v>
      </c>
    </row>
    <row r="70" spans="1:84" x14ac:dyDescent="0.25">
      <c r="A70" s="4"/>
      <c r="B70" s="35" t="s">
        <v>45</v>
      </c>
      <c r="C70" s="97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99"/>
      <c r="O70" s="74">
        <v>636287.04999999993</v>
      </c>
      <c r="P70" s="74">
        <f>+P49+P56+P63</f>
        <v>365119.29000000004</v>
      </c>
      <c r="Q70" s="74">
        <v>329862.24</v>
      </c>
      <c r="R70" s="74">
        <v>257074.4</v>
      </c>
      <c r="S70" s="74">
        <v>179411.80000000002</v>
      </c>
      <c r="T70" s="74">
        <v>381726.55000000005</v>
      </c>
      <c r="U70" s="74">
        <v>202955.98</v>
      </c>
      <c r="V70" s="98">
        <v>251297.72</v>
      </c>
      <c r="W70" s="98">
        <f>W49+W56+W63</f>
        <v>133559.46</v>
      </c>
      <c r="X70" s="155">
        <f>X49+X56+X63</f>
        <v>242365.91</v>
      </c>
      <c r="Y70" s="255">
        <v>206212.56</v>
      </c>
      <c r="Z70" s="98">
        <v>204645.78</v>
      </c>
      <c r="AA70" s="98">
        <v>200731.43000000002</v>
      </c>
      <c r="AB70" s="98">
        <v>173577.43</v>
      </c>
      <c r="AC70" s="98">
        <v>347264</v>
      </c>
      <c r="AD70" s="98">
        <v>280128.17</v>
      </c>
      <c r="AE70" s="98">
        <v>363376.26</v>
      </c>
      <c r="AF70" s="98">
        <v>351236.25000000006</v>
      </c>
      <c r="AG70" s="98">
        <v>213340.94</v>
      </c>
      <c r="AH70" s="98">
        <v>215039.06</v>
      </c>
      <c r="AI70" s="98">
        <v>159746.26999999999</v>
      </c>
      <c r="AJ70" s="155">
        <v>192799</v>
      </c>
      <c r="AK70" s="255">
        <v>177038.8</v>
      </c>
      <c r="AL70" s="98">
        <v>443226.27</v>
      </c>
      <c r="AM70" s="98">
        <v>365817.64000000007</v>
      </c>
      <c r="AN70" s="98">
        <v>328289.53999999998</v>
      </c>
      <c r="AO70" s="98">
        <v>179549.35</v>
      </c>
      <c r="AP70" s="98">
        <v>43090.04</v>
      </c>
      <c r="AQ70" s="98">
        <v>361760.88000000006</v>
      </c>
      <c r="AR70" s="98">
        <v>55901.88</v>
      </c>
      <c r="AS70" s="98">
        <v>26818.43</v>
      </c>
      <c r="AT70" s="98">
        <v>335754.58</v>
      </c>
      <c r="AU70" s="98">
        <v>108400.96000000001</v>
      </c>
      <c r="AV70" s="155">
        <v>259518.27</v>
      </c>
      <c r="AW70" s="98"/>
      <c r="AX70" s="155"/>
      <c r="AY70" s="74">
        <f t="shared" si="446"/>
        <v>0</v>
      </c>
      <c r="AZ70" s="73">
        <f t="shared" si="446"/>
        <v>0</v>
      </c>
      <c r="BA70" s="73">
        <f t="shared" si="446"/>
        <v>0</v>
      </c>
      <c r="BB70" s="73">
        <f t="shared" si="446"/>
        <v>0</v>
      </c>
      <c r="BC70" s="73">
        <f t="shared" si="446"/>
        <v>0</v>
      </c>
      <c r="BD70" s="73">
        <f t="shared" si="446"/>
        <v>0</v>
      </c>
      <c r="BE70" s="73">
        <f t="shared" si="446"/>
        <v>0</v>
      </c>
      <c r="BF70" s="229">
        <f t="shared" si="446"/>
        <v>0</v>
      </c>
      <c r="BG70" s="229">
        <f t="shared" si="446"/>
        <v>0</v>
      </c>
      <c r="BH70" s="229">
        <f t="shared" si="446"/>
        <v>0</v>
      </c>
      <c r="BI70" s="272">
        <f t="shared" si="447"/>
        <v>0</v>
      </c>
      <c r="BJ70" s="270">
        <f t="shared" si="448"/>
        <v>0</v>
      </c>
      <c r="BK70" s="270">
        <f t="shared" si="448"/>
        <v>435555.61999999988</v>
      </c>
      <c r="BL70" s="270">
        <f t="shared" si="448"/>
        <v>191541.86000000004</v>
      </c>
      <c r="BM70" s="270">
        <f t="shared" si="449"/>
        <v>-17401.760000000009</v>
      </c>
      <c r="BN70" s="270">
        <f t="shared" si="450"/>
        <v>-23053.76999999999</v>
      </c>
      <c r="BO70" s="270">
        <f t="shared" si="451"/>
        <v>-183964.46</v>
      </c>
      <c r="BP70" s="270">
        <f t="shared" si="452"/>
        <v>30490.299999999988</v>
      </c>
      <c r="BQ70" s="270">
        <f t="shared" si="453"/>
        <v>-10384.959999999992</v>
      </c>
      <c r="BR70" s="270">
        <f t="shared" si="454"/>
        <v>36258.660000000003</v>
      </c>
      <c r="BS70" s="270">
        <f t="shared" si="455"/>
        <v>-26186.809999999998</v>
      </c>
      <c r="BT70" s="270">
        <f t="shared" si="456"/>
        <v>49566.91</v>
      </c>
      <c r="BU70" s="272">
        <f t="shared" si="457"/>
        <v>29173.760000000009</v>
      </c>
      <c r="BV70" s="270">
        <f t="shared" si="457"/>
        <v>-238580.49000000002</v>
      </c>
      <c r="BW70" s="270">
        <f t="shared" si="457"/>
        <v>-165086.21000000005</v>
      </c>
      <c r="BX70" s="270">
        <f t="shared" si="458"/>
        <v>-154712.10999999999</v>
      </c>
      <c r="BY70" s="270">
        <f t="shared" si="458"/>
        <v>167714.65</v>
      </c>
      <c r="BZ70" s="270">
        <f t="shared" si="458"/>
        <v>237038.12999999998</v>
      </c>
      <c r="CA70" s="270">
        <f t="shared" si="459"/>
        <v>1615.3799999999464</v>
      </c>
      <c r="CB70" s="270">
        <f t="shared" si="460"/>
        <v>295334.37000000005</v>
      </c>
      <c r="CC70" s="270">
        <f t="shared" si="460"/>
        <v>186522.51</v>
      </c>
      <c r="CD70" s="270">
        <f t="shared" si="460"/>
        <v>-120715.52000000002</v>
      </c>
      <c r="CE70" s="270">
        <f t="shared" si="460"/>
        <v>51345.309999999983</v>
      </c>
      <c r="CF70" s="273">
        <f t="shared" si="460"/>
        <v>-66719.26999999999</v>
      </c>
    </row>
    <row r="71" spans="1:84" ht="15.75" thickBot="1" x14ac:dyDescent="0.3">
      <c r="A71" s="4"/>
      <c r="B71" s="37" t="s">
        <v>46</v>
      </c>
      <c r="C71" s="91">
        <f>+C64+C57+C50</f>
        <v>9360177</v>
      </c>
      <c r="D71" s="76">
        <f>+D64+D57+D50</f>
        <v>9367184.5199999996</v>
      </c>
      <c r="E71" s="76">
        <f>+E64+E57+E50</f>
        <v>9413614.3900000043</v>
      </c>
      <c r="F71" s="76">
        <f>+F64+F57+F50</f>
        <v>9292257.9700000193</v>
      </c>
      <c r="G71" s="76">
        <f>+G64+G57+G50</f>
        <v>8837551.9199999832</v>
      </c>
      <c r="H71" s="76">
        <f>+H64+H57+H50</f>
        <v>9118689.9199999906</v>
      </c>
      <c r="I71" s="76">
        <f>+I64+I57+I50</f>
        <v>9024645.1899999864</v>
      </c>
      <c r="J71" s="76">
        <f>+J64+J57+J50</f>
        <v>8484633.0499999896</v>
      </c>
      <c r="K71" s="76">
        <f>+K64+K57+K50</f>
        <v>8394490.9900000207</v>
      </c>
      <c r="L71" s="76">
        <f>+L64+L57+L50</f>
        <v>8208804.7899999712</v>
      </c>
      <c r="M71" s="76">
        <f>+M64+M57+M50</f>
        <v>8269801.310000007</v>
      </c>
      <c r="N71" s="143">
        <f>+N64+N57+N50</f>
        <v>8990583.5900000036</v>
      </c>
      <c r="O71" s="76">
        <f>SUM(O66:O70)</f>
        <v>9670437.7000000086</v>
      </c>
      <c r="P71" s="76">
        <f>SUM(P66:P70)</f>
        <v>10027510.710000008</v>
      </c>
      <c r="Q71" s="76">
        <f>SUM(Q66:Q70)</f>
        <v>10149650.160000015</v>
      </c>
      <c r="R71" s="76">
        <f>SUM(R66:R70)</f>
        <v>10060728.379999999</v>
      </c>
      <c r="S71" s="76">
        <f>SUM(S66:S70)</f>
        <v>10112567.210000005</v>
      </c>
      <c r="T71" s="76">
        <f>SUM(T66:T70)</f>
        <v>10792928.270000007</v>
      </c>
      <c r="U71" s="76">
        <f>SUM(U66:U70)</f>
        <v>11009096.340000009</v>
      </c>
      <c r="V71" s="142">
        <f>SUM(V66:V70)</f>
        <v>11216842.11999999</v>
      </c>
      <c r="W71" s="142">
        <f>W50+W57+W64</f>
        <v>11034656.569999991</v>
      </c>
      <c r="X71" s="156">
        <f>X50+X57+X64</f>
        <v>11311360.370000003</v>
      </c>
      <c r="Y71" s="142">
        <f>Y50+Y57+Y64</f>
        <v>11616414.23000001</v>
      </c>
      <c r="Z71" s="142">
        <v>12348623.410000017</v>
      </c>
      <c r="AA71" s="142">
        <v>12552355.149999993</v>
      </c>
      <c r="AB71" s="142">
        <f>+AB66+AB67+AB68+AB69+AB70</f>
        <v>13111432.340000015</v>
      </c>
      <c r="AC71" s="142">
        <v>13389631</v>
      </c>
      <c r="AD71" s="142">
        <v>13114058.920000004</v>
      </c>
      <c r="AE71" s="142">
        <v>12804297.120000012</v>
      </c>
      <c r="AF71" s="142">
        <v>12681374.230000008</v>
      </c>
      <c r="AG71" s="142">
        <v>12405209.580000006</v>
      </c>
      <c r="AH71" s="142">
        <v>11996451.430000003</v>
      </c>
      <c r="AI71" s="142">
        <v>11363895.630000003</v>
      </c>
      <c r="AJ71" s="156">
        <v>10601388</v>
      </c>
      <c r="AK71" s="328">
        <v>10756811.469999991</v>
      </c>
      <c r="AL71" s="328">
        <v>11368149.579999985</v>
      </c>
      <c r="AM71" s="328">
        <v>11425021.400000023</v>
      </c>
      <c r="AN71" s="328">
        <v>11410438.039999992</v>
      </c>
      <c r="AO71" s="328">
        <v>10954381.590000009</v>
      </c>
      <c r="AP71" s="328">
        <f>SUM(AP66:AP70)</f>
        <v>10514232.730000006</v>
      </c>
      <c r="AQ71" s="328">
        <f>SUM(AQ66:AQ70)</f>
        <v>10725864.479999997</v>
      </c>
      <c r="AR71" s="328">
        <f>SUM(AR66:AR70)</f>
        <v>10323236.200000012</v>
      </c>
      <c r="AS71" s="328">
        <f>SUM(AS66:AS70)</f>
        <v>10505799.910000006</v>
      </c>
      <c r="AT71" s="328">
        <f>SUM(AT66:AT70)</f>
        <v>10643386.400000002</v>
      </c>
      <c r="AU71" s="328">
        <f>SUM(AU66:AU70)</f>
        <v>9972358.9400000051</v>
      </c>
      <c r="AV71" s="156">
        <v>10021245.689999999</v>
      </c>
      <c r="AW71" s="142"/>
      <c r="AX71" s="156"/>
      <c r="AY71" s="76">
        <f>C71-O71</f>
        <v>-310260.70000000857</v>
      </c>
      <c r="AZ71" s="179">
        <f t="shared" ref="AZ71:BF71" si="461">IF(D71=0,0,D71-P71)</f>
        <v>-660326.19000000879</v>
      </c>
      <c r="BA71" s="179">
        <f t="shared" si="461"/>
        <v>-736035.77000001073</v>
      </c>
      <c r="BB71" s="179">
        <f t="shared" si="461"/>
        <v>-768470.40999997966</v>
      </c>
      <c r="BC71" s="179">
        <f t="shared" si="461"/>
        <v>-1275015.2900000215</v>
      </c>
      <c r="BD71" s="179">
        <f t="shared" si="461"/>
        <v>-1674238.3500000164</v>
      </c>
      <c r="BE71" s="179">
        <f t="shared" si="461"/>
        <v>-1984451.1500000227</v>
      </c>
      <c r="BF71" s="230">
        <f t="shared" si="461"/>
        <v>-2732209.0700000003</v>
      </c>
      <c r="BG71" s="142">
        <f t="shared" ref="BG71:BL71" si="462">IF(W71=0,0,K71-W71)</f>
        <v>-2640165.5799999703</v>
      </c>
      <c r="BH71" s="142">
        <f t="shared" si="462"/>
        <v>-3102555.5800000317</v>
      </c>
      <c r="BI71" s="295">
        <f t="shared" si="462"/>
        <v>-3346612.9200000027</v>
      </c>
      <c r="BJ71" s="314">
        <f t="shared" si="462"/>
        <v>-3358039.8200000133</v>
      </c>
      <c r="BK71" s="314">
        <f t="shared" si="462"/>
        <v>-2881917.4499999844</v>
      </c>
      <c r="BL71" s="314">
        <f t="shared" si="462"/>
        <v>-3083921.6300000064</v>
      </c>
      <c r="BM71" s="314">
        <f t="shared" ref="BM71" si="463">IF(AC71=0,0,Q71-AC71)</f>
        <v>-3239980.8399999849</v>
      </c>
      <c r="BN71" s="314">
        <f t="shared" ref="BN71" si="464">IF(AD71=0,0,R71-AD71)</f>
        <v>-3053330.5400000047</v>
      </c>
      <c r="BO71" s="314">
        <f t="shared" ref="BO71" si="465">IF(AE71=0,0,S71-AE71)</f>
        <v>-2691729.9100000076</v>
      </c>
      <c r="BP71" s="314">
        <f t="shared" ref="BP71" si="466">IF(AF71=0,0,T71-AF71)</f>
        <v>-1888445.9600000009</v>
      </c>
      <c r="BQ71" s="314">
        <f t="shared" ref="BQ71" si="467">IF(AG71=0,0,U71-AG71)</f>
        <v>-1396113.2399999965</v>
      </c>
      <c r="BR71" s="314">
        <f t="shared" ref="BR71" si="468">IF(AH71=0,0,V71-AH71)</f>
        <v>-779609.31000001356</v>
      </c>
      <c r="BS71" s="314">
        <f t="shared" ref="BS71" si="469">IF(AI71=0,0,W71-AI71)</f>
        <v>-329239.0600000117</v>
      </c>
      <c r="BT71" s="314">
        <f t="shared" ref="BT71" si="470">IF(AJ71=0,0,X71-AJ71)</f>
        <v>709972.37000000291</v>
      </c>
      <c r="BU71" s="295">
        <f>IF(AK71=0,0,Y71-AK71)</f>
        <v>859602.7600000184</v>
      </c>
      <c r="BV71" s="314">
        <f>IF(AL71=0,0,Z71-AL71)</f>
        <v>980473.83000003174</v>
      </c>
      <c r="BW71" s="314">
        <f>IF(AM71=0,0,AA71-AM71)</f>
        <v>1127333.7499999702</v>
      </c>
      <c r="BX71" s="314">
        <f t="shared" ref="BX71:BZ71" si="471">IF(AN71=0,0,AB71-AN71)</f>
        <v>1700994.3000000231</v>
      </c>
      <c r="BY71" s="314">
        <f t="shared" si="471"/>
        <v>2435249.4099999908</v>
      </c>
      <c r="BZ71" s="314">
        <f t="shared" si="471"/>
        <v>2599826.1899999976</v>
      </c>
      <c r="CA71" s="314">
        <f t="shared" ref="CA71" si="472">IF(AQ71=0,0,AE71-AQ71)</f>
        <v>2078432.6400000155</v>
      </c>
      <c r="CB71" s="314">
        <f t="shared" ref="CB71:CF71" si="473">IF(AR71=0,0,AF71-AR71)</f>
        <v>2358138.0299999956</v>
      </c>
      <c r="CC71" s="314">
        <f t="shared" si="473"/>
        <v>1899409.67</v>
      </c>
      <c r="CD71" s="314">
        <f t="shared" si="473"/>
        <v>1353065.0300000012</v>
      </c>
      <c r="CE71" s="314">
        <f t="shared" si="473"/>
        <v>1391536.6899999976</v>
      </c>
      <c r="CF71" s="296">
        <f t="shared" si="473"/>
        <v>580142.31000000052</v>
      </c>
    </row>
    <row r="72" spans="1:84" x14ac:dyDescent="0.25">
      <c r="A72" s="4">
        <f>+A65+1</f>
        <v>10</v>
      </c>
      <c r="B72" s="41" t="s">
        <v>38</v>
      </c>
      <c r="C72" s="138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148"/>
      <c r="O72" s="63"/>
      <c r="P72" s="63"/>
      <c r="Q72" s="63"/>
      <c r="R72" s="63"/>
      <c r="S72" s="63"/>
      <c r="T72" s="63"/>
      <c r="U72" s="63"/>
      <c r="V72" s="212"/>
      <c r="W72" s="212"/>
      <c r="X72" s="157"/>
      <c r="Y72" s="252"/>
      <c r="Z72" s="212"/>
      <c r="AA72" s="212"/>
      <c r="AB72" s="212"/>
      <c r="AC72" s="212"/>
      <c r="AD72" s="212"/>
      <c r="AE72" s="212"/>
      <c r="AF72" s="212"/>
      <c r="AG72" s="212"/>
      <c r="AH72" s="212"/>
      <c r="AI72" s="212"/>
      <c r="AJ72" s="157"/>
      <c r="AK72" s="252"/>
      <c r="AL72" s="212"/>
      <c r="AM72" s="212"/>
      <c r="AN72" s="212"/>
      <c r="AO72" s="212"/>
      <c r="AP72" s="212"/>
      <c r="AQ72" s="212"/>
      <c r="AR72" s="212"/>
      <c r="AS72" s="212"/>
      <c r="AT72" s="212"/>
      <c r="AU72" s="212"/>
      <c r="AV72" s="157"/>
      <c r="AW72" s="212"/>
      <c r="AX72" s="157"/>
      <c r="AY72" s="63"/>
      <c r="AZ72" s="63"/>
      <c r="BA72" s="63"/>
      <c r="BB72" s="63"/>
      <c r="BC72" s="63"/>
      <c r="BD72" s="63"/>
      <c r="BE72" s="63"/>
      <c r="BF72" s="212"/>
      <c r="BG72" s="212"/>
      <c r="BH72" s="209"/>
      <c r="BI72" s="297"/>
      <c r="BJ72" s="315"/>
      <c r="BK72" s="315"/>
      <c r="BL72" s="315"/>
      <c r="BM72" s="315"/>
      <c r="BN72" s="315"/>
      <c r="BO72" s="315"/>
      <c r="BP72" s="315"/>
      <c r="BQ72" s="315"/>
      <c r="BR72" s="315"/>
      <c r="BS72" s="315"/>
      <c r="BT72" s="315"/>
      <c r="BU72" s="297"/>
      <c r="BV72" s="315"/>
      <c r="BW72" s="315"/>
      <c r="BX72" s="315"/>
      <c r="BY72" s="315"/>
      <c r="BZ72" s="315"/>
      <c r="CA72" s="315"/>
      <c r="CB72" s="315"/>
      <c r="CC72" s="315"/>
      <c r="CD72" s="315"/>
      <c r="CE72" s="315"/>
      <c r="CF72" s="298"/>
    </row>
    <row r="73" spans="1:84" x14ac:dyDescent="0.25">
      <c r="A73" s="4"/>
      <c r="B73" s="35" t="s">
        <v>41</v>
      </c>
      <c r="C73" s="139">
        <f>10797376+877093</f>
        <v>11674469</v>
      </c>
      <c r="D73" s="77">
        <v>10203920</v>
      </c>
      <c r="E73" s="77">
        <v>9200976</v>
      </c>
      <c r="F73" s="77">
        <v>8930068</v>
      </c>
      <c r="G73" s="77">
        <v>13793226</v>
      </c>
      <c r="H73" s="77">
        <v>13842771</v>
      </c>
      <c r="I73" s="77">
        <v>9992375</v>
      </c>
      <c r="J73" s="77">
        <v>10005120</v>
      </c>
      <c r="K73" s="77">
        <v>10014771</v>
      </c>
      <c r="L73" s="77">
        <v>12928308</v>
      </c>
      <c r="M73" s="77">
        <v>14055584</v>
      </c>
      <c r="N73" s="158">
        <v>12589834</v>
      </c>
      <c r="O73" s="77">
        <v>11735910</v>
      </c>
      <c r="P73" s="77">
        <v>10468465</v>
      </c>
      <c r="Q73" s="77">
        <v>9796086</v>
      </c>
      <c r="R73" s="77">
        <v>12196051</v>
      </c>
      <c r="S73" s="77">
        <v>15347535</v>
      </c>
      <c r="T73" s="77">
        <v>15833261</v>
      </c>
      <c r="U73" s="77">
        <v>12435197</v>
      </c>
      <c r="V73" s="183">
        <v>9118795</v>
      </c>
      <c r="W73" s="183">
        <v>10357136</v>
      </c>
      <c r="X73" s="158">
        <v>13725638</v>
      </c>
      <c r="Y73" s="257">
        <v>14187165</v>
      </c>
      <c r="Z73" s="183">
        <v>13907828</v>
      </c>
      <c r="AA73" s="183">
        <v>13226885</v>
      </c>
      <c r="AB73" s="319">
        <v>9535429</v>
      </c>
      <c r="AC73" s="183">
        <v>9320432</v>
      </c>
      <c r="AD73" s="183">
        <v>12006642</v>
      </c>
      <c r="AE73" s="183">
        <v>13503569</v>
      </c>
      <c r="AF73" s="183">
        <v>13437107</v>
      </c>
      <c r="AG73" s="183">
        <v>12781359</v>
      </c>
      <c r="AH73" s="183">
        <v>9330700</v>
      </c>
      <c r="AI73" s="183">
        <v>9946396</v>
      </c>
      <c r="AJ73" s="158">
        <v>12701794</v>
      </c>
      <c r="AK73" s="257">
        <v>14729564</v>
      </c>
      <c r="AL73" s="183">
        <v>13584416</v>
      </c>
      <c r="AM73" s="183">
        <v>11799437</v>
      </c>
      <c r="AN73" s="319">
        <v>9401099</v>
      </c>
      <c r="AO73" s="319">
        <v>9159762</v>
      </c>
      <c r="AP73" s="183">
        <v>9935659</v>
      </c>
      <c r="AQ73" s="183">
        <v>12628232</v>
      </c>
      <c r="AR73" s="183">
        <v>15426029</v>
      </c>
      <c r="AS73" s="183">
        <v>11029308</v>
      </c>
      <c r="AT73" s="183">
        <v>8662279</v>
      </c>
      <c r="AU73" s="183">
        <v>9106387</v>
      </c>
      <c r="AV73" s="158">
        <v>11813416</v>
      </c>
      <c r="AW73" s="183"/>
      <c r="AX73" s="158"/>
      <c r="AY73" s="74">
        <f t="shared" ref="AY73:AZ77" si="474">C73-O73</f>
        <v>-61441</v>
      </c>
      <c r="AZ73" s="77">
        <f t="shared" si="474"/>
        <v>-264545</v>
      </c>
      <c r="BA73" s="77">
        <f t="shared" ref="BA73:BH77" si="475">IF(Q73=0,0,E73-Q73)</f>
        <v>-595110</v>
      </c>
      <c r="BB73" s="77">
        <f t="shared" si="475"/>
        <v>-3265983</v>
      </c>
      <c r="BC73" s="77">
        <f t="shared" si="475"/>
        <v>-1554309</v>
      </c>
      <c r="BD73" s="77">
        <f t="shared" si="475"/>
        <v>-1990490</v>
      </c>
      <c r="BE73" s="77">
        <f t="shared" si="475"/>
        <v>-2442822</v>
      </c>
      <c r="BF73" s="183">
        <f t="shared" si="475"/>
        <v>886325</v>
      </c>
      <c r="BG73" s="183">
        <f t="shared" si="475"/>
        <v>-342365</v>
      </c>
      <c r="BH73" s="210">
        <f t="shared" si="475"/>
        <v>-797330</v>
      </c>
      <c r="BI73" s="284">
        <f t="shared" ref="BI73:BI77" si="476">IF(Y73=0,0,M73-Y73)</f>
        <v>-131581</v>
      </c>
      <c r="BJ73" s="221">
        <f t="shared" ref="BJ73:BL77" si="477">IF(Z73=0,0,N73-Z73)</f>
        <v>-1317994</v>
      </c>
      <c r="BK73" s="221">
        <f t="shared" si="477"/>
        <v>-1490975</v>
      </c>
      <c r="BL73" s="221">
        <f t="shared" si="477"/>
        <v>933036</v>
      </c>
      <c r="BM73" s="221">
        <f t="shared" ref="BM73:BM77" si="478">IF(AC73=0,0,Q73-AC73)</f>
        <v>475654</v>
      </c>
      <c r="BN73" s="221">
        <f t="shared" ref="BN73:BN77" si="479">IF(AD73=0,0,R73-AD73)</f>
        <v>189409</v>
      </c>
      <c r="BO73" s="221">
        <f t="shared" ref="BO73" si="480">IF(AE73=0,0,S73-AE73)</f>
        <v>1843966</v>
      </c>
      <c r="BP73" s="221">
        <f t="shared" ref="BP73" si="481">IF(AF73=0,0,T73-AF73)</f>
        <v>2396154</v>
      </c>
      <c r="BQ73" s="221">
        <f t="shared" ref="BQ73" si="482">IF(AG73=0,0,U73-AG73)</f>
        <v>-346162</v>
      </c>
      <c r="BR73" s="221">
        <f t="shared" ref="BR73" si="483">IF(AH73=0,0,V73-AH73)</f>
        <v>-211905</v>
      </c>
      <c r="BS73" s="221">
        <f t="shared" ref="BS73" si="484">IF(AI73=0,0,W73-AI73)</f>
        <v>410740</v>
      </c>
      <c r="BT73" s="221">
        <f t="shared" ref="BT73" si="485">IF(AJ73=0,0,X73-AJ73)</f>
        <v>1023844</v>
      </c>
      <c r="BU73" s="284">
        <f t="shared" ref="BU73:BW77" si="486">IF(AK73=0,0,Y73-AK73)</f>
        <v>-542399</v>
      </c>
      <c r="BV73" s="221">
        <f t="shared" si="486"/>
        <v>323412</v>
      </c>
      <c r="BW73" s="221">
        <f t="shared" si="486"/>
        <v>1427448</v>
      </c>
      <c r="BX73" s="221">
        <f t="shared" ref="BX73:BZ77" si="487">IF(AN73=0,0,AB73-AN73)</f>
        <v>134330</v>
      </c>
      <c r="BY73" s="221">
        <f t="shared" si="487"/>
        <v>160670</v>
      </c>
      <c r="BZ73" s="221">
        <f t="shared" si="487"/>
        <v>2070983</v>
      </c>
      <c r="CA73" s="221">
        <f t="shared" ref="CA73:CA77" si="488">IF(AQ73=0,0,AE73-AQ73)</f>
        <v>875337</v>
      </c>
      <c r="CB73" s="221">
        <f t="shared" ref="CB73:CF77" si="489">IF(AR73=0,0,AF73-AR73)</f>
        <v>-1988922</v>
      </c>
      <c r="CC73" s="221">
        <f t="shared" si="489"/>
        <v>1752051</v>
      </c>
      <c r="CD73" s="221">
        <f t="shared" si="489"/>
        <v>668421</v>
      </c>
      <c r="CE73" s="221">
        <f t="shared" si="489"/>
        <v>840009</v>
      </c>
      <c r="CF73" s="285">
        <f t="shared" si="489"/>
        <v>888378</v>
      </c>
    </row>
    <row r="74" spans="1:84" x14ac:dyDescent="0.25">
      <c r="A74" s="4"/>
      <c r="B74" s="35" t="s">
        <v>42</v>
      </c>
      <c r="C74" s="139">
        <f>2620545+209110</f>
        <v>2829655</v>
      </c>
      <c r="D74" s="77">
        <v>2343709</v>
      </c>
      <c r="E74" s="77">
        <v>2035574</v>
      </c>
      <c r="F74" s="77">
        <v>1719141</v>
      </c>
      <c r="G74" s="77">
        <v>2279556</v>
      </c>
      <c r="H74" s="77">
        <v>2376605</v>
      </c>
      <c r="I74" s="77">
        <v>1792545</v>
      </c>
      <c r="J74" s="77">
        <v>1729554</v>
      </c>
      <c r="K74" s="77">
        <v>1701823</v>
      </c>
      <c r="L74" s="77">
        <v>2279469</v>
      </c>
      <c r="M74" s="77">
        <v>2618349</v>
      </c>
      <c r="N74" s="158">
        <v>2476588</v>
      </c>
      <c r="O74" s="77">
        <v>2466377</v>
      </c>
      <c r="P74" s="77">
        <v>2113018</v>
      </c>
      <c r="Q74" s="77">
        <v>1918861</v>
      </c>
      <c r="R74" s="77">
        <v>2001050</v>
      </c>
      <c r="S74" s="77">
        <v>2363354</v>
      </c>
      <c r="T74" s="77">
        <v>2719045</v>
      </c>
      <c r="U74" s="77">
        <v>2220434</v>
      </c>
      <c r="V74" s="183">
        <v>1637387</v>
      </c>
      <c r="W74" s="183">
        <v>1924345</v>
      </c>
      <c r="X74" s="158">
        <v>2459244</v>
      </c>
      <c r="Y74" s="257">
        <v>2681753</v>
      </c>
      <c r="Z74" s="183">
        <v>2834340</v>
      </c>
      <c r="AA74" s="183">
        <v>2961050</v>
      </c>
      <c r="AB74" s="319">
        <v>2176683</v>
      </c>
      <c r="AC74" s="183">
        <v>2138272</v>
      </c>
      <c r="AD74" s="183">
        <v>2030383</v>
      </c>
      <c r="AE74" s="183">
        <v>2728892</v>
      </c>
      <c r="AF74" s="183">
        <v>3282868</v>
      </c>
      <c r="AG74" s="183">
        <v>2821180</v>
      </c>
      <c r="AH74" s="183">
        <v>2105860</v>
      </c>
      <c r="AI74" s="183">
        <v>2157930</v>
      </c>
      <c r="AJ74" s="158">
        <v>2839255</v>
      </c>
      <c r="AK74" s="257">
        <v>3396487</v>
      </c>
      <c r="AL74" s="183">
        <v>3431836</v>
      </c>
      <c r="AM74" s="183">
        <v>3259396</v>
      </c>
      <c r="AN74" s="319">
        <v>2548752</v>
      </c>
      <c r="AO74" s="319">
        <v>2479439</v>
      </c>
      <c r="AP74" s="183">
        <v>2642210</v>
      </c>
      <c r="AQ74" s="183">
        <v>2945657</v>
      </c>
      <c r="AR74" s="183">
        <v>3594395</v>
      </c>
      <c r="AS74" s="183">
        <v>3319194</v>
      </c>
      <c r="AT74" s="183">
        <v>2116225</v>
      </c>
      <c r="AU74" s="183">
        <v>2300656</v>
      </c>
      <c r="AV74" s="158">
        <v>3030261</v>
      </c>
      <c r="AW74" s="183"/>
      <c r="AX74" s="158"/>
      <c r="AY74" s="74">
        <f t="shared" si="474"/>
        <v>363278</v>
      </c>
      <c r="AZ74" s="77">
        <f t="shared" si="474"/>
        <v>230691</v>
      </c>
      <c r="BA74" s="77">
        <f t="shared" si="475"/>
        <v>116713</v>
      </c>
      <c r="BB74" s="77">
        <f t="shared" si="475"/>
        <v>-281909</v>
      </c>
      <c r="BC74" s="77">
        <f t="shared" si="475"/>
        <v>-83798</v>
      </c>
      <c r="BD74" s="77">
        <f t="shared" si="475"/>
        <v>-342440</v>
      </c>
      <c r="BE74" s="77">
        <f t="shared" si="475"/>
        <v>-427889</v>
      </c>
      <c r="BF74" s="183">
        <f t="shared" si="475"/>
        <v>92167</v>
      </c>
      <c r="BG74" s="183">
        <f t="shared" si="475"/>
        <v>-222522</v>
      </c>
      <c r="BH74" s="210">
        <f t="shared" si="475"/>
        <v>-179775</v>
      </c>
      <c r="BI74" s="284">
        <f t="shared" si="476"/>
        <v>-63404</v>
      </c>
      <c r="BJ74" s="221">
        <f t="shared" si="477"/>
        <v>-357752</v>
      </c>
      <c r="BK74" s="221">
        <f t="shared" si="477"/>
        <v>-494673</v>
      </c>
      <c r="BL74" s="221">
        <f t="shared" si="477"/>
        <v>-63665</v>
      </c>
      <c r="BM74" s="221">
        <f t="shared" si="478"/>
        <v>-219411</v>
      </c>
      <c r="BN74" s="221">
        <f t="shared" si="479"/>
        <v>-29333</v>
      </c>
      <c r="BO74" s="221">
        <f t="shared" ref="BO74:BO77" si="490">IF(AE74=0,0,S74-AE74)</f>
        <v>-365538</v>
      </c>
      <c r="BP74" s="221">
        <f t="shared" ref="BP74:BP77" si="491">IF(AF74=0,0,T74-AF74)</f>
        <v>-563823</v>
      </c>
      <c r="BQ74" s="221">
        <f t="shared" ref="BQ74:BQ77" si="492">IF(AG74=0,0,U74-AG74)</f>
        <v>-600746</v>
      </c>
      <c r="BR74" s="221">
        <f t="shared" ref="BR74:BR77" si="493">IF(AH74=0,0,V74-AH74)</f>
        <v>-468473</v>
      </c>
      <c r="BS74" s="221">
        <f t="shared" ref="BS74:BS77" si="494">IF(AI74=0,0,W74-AI74)</f>
        <v>-233585</v>
      </c>
      <c r="BT74" s="221">
        <f t="shared" ref="BT74:BT77" si="495">IF(AJ74=0,0,X74-AJ74)</f>
        <v>-380011</v>
      </c>
      <c r="BU74" s="284">
        <f t="shared" si="486"/>
        <v>-714734</v>
      </c>
      <c r="BV74" s="221">
        <f t="shared" si="486"/>
        <v>-597496</v>
      </c>
      <c r="BW74" s="221">
        <f t="shared" si="486"/>
        <v>-298346</v>
      </c>
      <c r="BX74" s="221">
        <f t="shared" si="487"/>
        <v>-372069</v>
      </c>
      <c r="BY74" s="221">
        <f t="shared" si="487"/>
        <v>-341167</v>
      </c>
      <c r="BZ74" s="221">
        <f t="shared" si="487"/>
        <v>-611827</v>
      </c>
      <c r="CA74" s="221">
        <f t="shared" si="488"/>
        <v>-216765</v>
      </c>
      <c r="CB74" s="221">
        <f t="shared" si="489"/>
        <v>-311527</v>
      </c>
      <c r="CC74" s="221">
        <f t="shared" si="489"/>
        <v>-498014</v>
      </c>
      <c r="CD74" s="221">
        <f t="shared" si="489"/>
        <v>-10365</v>
      </c>
      <c r="CE74" s="221">
        <f t="shared" si="489"/>
        <v>-142726</v>
      </c>
      <c r="CF74" s="285">
        <f t="shared" si="489"/>
        <v>-191006</v>
      </c>
    </row>
    <row r="75" spans="1:84" x14ac:dyDescent="0.25">
      <c r="A75" s="4"/>
      <c r="B75" s="35" t="s">
        <v>43</v>
      </c>
      <c r="C75" s="139">
        <f>576793+28796+71682</f>
        <v>677271</v>
      </c>
      <c r="D75" s="77">
        <v>592871</v>
      </c>
      <c r="E75" s="77">
        <v>509715</v>
      </c>
      <c r="F75" s="77">
        <v>468706</v>
      </c>
      <c r="G75" s="77">
        <v>501193</v>
      </c>
      <c r="H75" s="77">
        <v>497397</v>
      </c>
      <c r="I75" s="77">
        <v>409573</v>
      </c>
      <c r="J75" s="77">
        <v>472597</v>
      </c>
      <c r="K75" s="77">
        <v>456537</v>
      </c>
      <c r="L75" s="77">
        <v>598130</v>
      </c>
      <c r="M75" s="77">
        <v>637160</v>
      </c>
      <c r="N75" s="158">
        <v>641813</v>
      </c>
      <c r="O75" s="77">
        <v>597503</v>
      </c>
      <c r="P75" s="77">
        <v>472300</v>
      </c>
      <c r="Q75" s="77">
        <v>436678</v>
      </c>
      <c r="R75" s="77">
        <v>463515</v>
      </c>
      <c r="S75" s="77">
        <v>494872</v>
      </c>
      <c r="T75" s="77">
        <v>502596</v>
      </c>
      <c r="U75" s="77">
        <v>483133</v>
      </c>
      <c r="V75" s="183">
        <v>399677</v>
      </c>
      <c r="W75" s="183">
        <v>457194</v>
      </c>
      <c r="X75" s="158">
        <v>575111</v>
      </c>
      <c r="Y75" s="257">
        <v>632449</v>
      </c>
      <c r="Z75" s="183">
        <v>681486</v>
      </c>
      <c r="AA75" s="183">
        <v>711917</v>
      </c>
      <c r="AB75" s="319">
        <v>528271</v>
      </c>
      <c r="AC75" s="183">
        <v>486906</v>
      </c>
      <c r="AD75" s="183">
        <v>482613</v>
      </c>
      <c r="AE75" s="183">
        <v>505193</v>
      </c>
      <c r="AF75" s="183">
        <v>527014</v>
      </c>
      <c r="AG75" s="183">
        <v>505044</v>
      </c>
      <c r="AH75" s="183">
        <v>441217</v>
      </c>
      <c r="AI75" s="183">
        <v>466639</v>
      </c>
      <c r="AJ75" s="158">
        <v>629990</v>
      </c>
      <c r="AK75" s="257">
        <v>729406</v>
      </c>
      <c r="AL75" s="183">
        <v>762583</v>
      </c>
      <c r="AM75" s="183">
        <v>699567</v>
      </c>
      <c r="AN75" s="319">
        <v>533496</v>
      </c>
      <c r="AO75" s="319">
        <v>495943</v>
      </c>
      <c r="AP75" s="183">
        <v>440065</v>
      </c>
      <c r="AQ75" s="183">
        <v>477657</v>
      </c>
      <c r="AR75" s="183">
        <v>521169</v>
      </c>
      <c r="AS75" s="183">
        <v>470208</v>
      </c>
      <c r="AT75" s="183">
        <v>422687</v>
      </c>
      <c r="AU75" s="183">
        <v>452208</v>
      </c>
      <c r="AV75" s="158">
        <v>546495</v>
      </c>
      <c r="AW75" s="183"/>
      <c r="AX75" s="158"/>
      <c r="AY75" s="74">
        <f t="shared" si="474"/>
        <v>79768</v>
      </c>
      <c r="AZ75" s="77">
        <f t="shared" si="474"/>
        <v>120571</v>
      </c>
      <c r="BA75" s="77">
        <f t="shared" si="475"/>
        <v>73037</v>
      </c>
      <c r="BB75" s="77">
        <f t="shared" si="475"/>
        <v>5191</v>
      </c>
      <c r="BC75" s="77">
        <f t="shared" si="475"/>
        <v>6321</v>
      </c>
      <c r="BD75" s="77">
        <f t="shared" si="475"/>
        <v>-5199</v>
      </c>
      <c r="BE75" s="77">
        <f t="shared" si="475"/>
        <v>-73560</v>
      </c>
      <c r="BF75" s="183">
        <f t="shared" si="475"/>
        <v>72920</v>
      </c>
      <c r="BG75" s="183">
        <f t="shared" si="475"/>
        <v>-657</v>
      </c>
      <c r="BH75" s="210">
        <f t="shared" si="475"/>
        <v>23019</v>
      </c>
      <c r="BI75" s="284">
        <f t="shared" si="476"/>
        <v>4711</v>
      </c>
      <c r="BJ75" s="221">
        <f t="shared" si="477"/>
        <v>-39673</v>
      </c>
      <c r="BK75" s="221">
        <f t="shared" si="477"/>
        <v>-114414</v>
      </c>
      <c r="BL75" s="221">
        <f t="shared" si="477"/>
        <v>-55971</v>
      </c>
      <c r="BM75" s="221">
        <f t="shared" si="478"/>
        <v>-50228</v>
      </c>
      <c r="BN75" s="221">
        <f t="shared" si="479"/>
        <v>-19098</v>
      </c>
      <c r="BO75" s="221">
        <f t="shared" si="490"/>
        <v>-10321</v>
      </c>
      <c r="BP75" s="221">
        <f t="shared" si="491"/>
        <v>-24418</v>
      </c>
      <c r="BQ75" s="221">
        <f t="shared" si="492"/>
        <v>-21911</v>
      </c>
      <c r="BR75" s="221">
        <f t="shared" si="493"/>
        <v>-41540</v>
      </c>
      <c r="BS75" s="221">
        <f t="shared" si="494"/>
        <v>-9445</v>
      </c>
      <c r="BT75" s="221">
        <f t="shared" si="495"/>
        <v>-54879</v>
      </c>
      <c r="BU75" s="284">
        <f t="shared" si="486"/>
        <v>-96957</v>
      </c>
      <c r="BV75" s="221">
        <f t="shared" si="486"/>
        <v>-81097</v>
      </c>
      <c r="BW75" s="221">
        <f t="shared" si="486"/>
        <v>12350</v>
      </c>
      <c r="BX75" s="221">
        <f t="shared" si="487"/>
        <v>-5225</v>
      </c>
      <c r="BY75" s="221">
        <f t="shared" si="487"/>
        <v>-9037</v>
      </c>
      <c r="BZ75" s="221">
        <f t="shared" si="487"/>
        <v>42548</v>
      </c>
      <c r="CA75" s="221">
        <f t="shared" si="488"/>
        <v>27536</v>
      </c>
      <c r="CB75" s="221">
        <f t="shared" si="489"/>
        <v>5845</v>
      </c>
      <c r="CC75" s="221">
        <f t="shared" si="489"/>
        <v>34836</v>
      </c>
      <c r="CD75" s="221">
        <f t="shared" si="489"/>
        <v>18530</v>
      </c>
      <c r="CE75" s="221">
        <f t="shared" si="489"/>
        <v>14431</v>
      </c>
      <c r="CF75" s="285">
        <f t="shared" si="489"/>
        <v>83495</v>
      </c>
    </row>
    <row r="76" spans="1:84" x14ac:dyDescent="0.25">
      <c r="A76" s="4"/>
      <c r="B76" s="35" t="s">
        <v>44</v>
      </c>
      <c r="C76" s="139">
        <v>7473121</v>
      </c>
      <c r="D76" s="77">
        <v>7090153</v>
      </c>
      <c r="E76" s="77">
        <v>6923041</v>
      </c>
      <c r="F76" s="77">
        <v>6708639</v>
      </c>
      <c r="G76" s="77">
        <v>8453193</v>
      </c>
      <c r="H76" s="77">
        <v>8730329</v>
      </c>
      <c r="I76" s="77">
        <v>7022703</v>
      </c>
      <c r="J76" s="77">
        <v>7412013</v>
      </c>
      <c r="K76" s="77">
        <v>6749740</v>
      </c>
      <c r="L76" s="77">
        <v>7363156</v>
      </c>
      <c r="M76" s="77">
        <v>7959242</v>
      </c>
      <c r="N76" s="158">
        <v>7564353</v>
      </c>
      <c r="O76" s="77">
        <v>7854299</v>
      </c>
      <c r="P76" s="77">
        <v>5909003</v>
      </c>
      <c r="Q76" s="77">
        <v>5418970</v>
      </c>
      <c r="R76" s="77">
        <v>6560460</v>
      </c>
      <c r="S76" s="77">
        <v>7835406</v>
      </c>
      <c r="T76" s="77">
        <v>8008215</v>
      </c>
      <c r="U76" s="77">
        <v>7932896</v>
      </c>
      <c r="V76" s="183">
        <v>6338009</v>
      </c>
      <c r="W76" s="183">
        <v>6709673</v>
      </c>
      <c r="X76" s="158">
        <v>7341512</v>
      </c>
      <c r="Y76" s="257">
        <v>7016805</v>
      </c>
      <c r="Z76" s="183">
        <v>7378939</v>
      </c>
      <c r="AA76" s="183">
        <v>7625805</v>
      </c>
      <c r="AB76" s="319">
        <v>6193232</v>
      </c>
      <c r="AC76" s="183">
        <v>6293297</v>
      </c>
      <c r="AD76" s="183">
        <v>7214850</v>
      </c>
      <c r="AE76" s="183">
        <v>7631535</v>
      </c>
      <c r="AF76" s="183">
        <v>7891124</v>
      </c>
      <c r="AG76" s="183">
        <v>7990734</v>
      </c>
      <c r="AH76" s="183">
        <v>6625969</v>
      </c>
      <c r="AI76" s="183">
        <v>6416132</v>
      </c>
      <c r="AJ76" s="158">
        <v>7501387</v>
      </c>
      <c r="AK76" s="257">
        <v>7514126</v>
      </c>
      <c r="AL76" s="183">
        <v>7715175</v>
      </c>
      <c r="AM76" s="183">
        <v>7461768</v>
      </c>
      <c r="AN76" s="319">
        <v>6434589</v>
      </c>
      <c r="AO76" s="319">
        <v>6559802</v>
      </c>
      <c r="AP76" s="183">
        <v>7219402</v>
      </c>
      <c r="AQ76" s="183">
        <v>7765390</v>
      </c>
      <c r="AR76" s="183">
        <v>8638961</v>
      </c>
      <c r="AS76" s="183">
        <v>7843347</v>
      </c>
      <c r="AT76" s="183">
        <v>7035346</v>
      </c>
      <c r="AU76" s="183">
        <v>5741860</v>
      </c>
      <c r="AV76" s="158">
        <v>6897223</v>
      </c>
      <c r="AW76" s="183"/>
      <c r="AX76" s="158"/>
      <c r="AY76" s="74">
        <f t="shared" si="474"/>
        <v>-381178</v>
      </c>
      <c r="AZ76" s="77">
        <f t="shared" si="474"/>
        <v>1181150</v>
      </c>
      <c r="BA76" s="77">
        <f t="shared" si="475"/>
        <v>1504071</v>
      </c>
      <c r="BB76" s="77">
        <f t="shared" si="475"/>
        <v>148179</v>
      </c>
      <c r="BC76" s="77">
        <f t="shared" si="475"/>
        <v>617787</v>
      </c>
      <c r="BD76" s="77">
        <f t="shared" si="475"/>
        <v>722114</v>
      </c>
      <c r="BE76" s="77">
        <f t="shared" si="475"/>
        <v>-910193</v>
      </c>
      <c r="BF76" s="183">
        <f t="shared" si="475"/>
        <v>1074004</v>
      </c>
      <c r="BG76" s="183">
        <f t="shared" si="475"/>
        <v>40067</v>
      </c>
      <c r="BH76" s="210">
        <f t="shared" si="475"/>
        <v>21644</v>
      </c>
      <c r="BI76" s="284">
        <f t="shared" si="476"/>
        <v>942437</v>
      </c>
      <c r="BJ76" s="221">
        <f t="shared" si="477"/>
        <v>185414</v>
      </c>
      <c r="BK76" s="221">
        <f t="shared" si="477"/>
        <v>228494</v>
      </c>
      <c r="BL76" s="221">
        <f t="shared" si="477"/>
        <v>-284229</v>
      </c>
      <c r="BM76" s="221">
        <f t="shared" si="478"/>
        <v>-874327</v>
      </c>
      <c r="BN76" s="221">
        <f t="shared" si="479"/>
        <v>-654390</v>
      </c>
      <c r="BO76" s="221">
        <f t="shared" si="490"/>
        <v>203871</v>
      </c>
      <c r="BP76" s="221">
        <f t="shared" si="491"/>
        <v>117091</v>
      </c>
      <c r="BQ76" s="221">
        <f t="shared" si="492"/>
        <v>-57838</v>
      </c>
      <c r="BR76" s="221">
        <f t="shared" si="493"/>
        <v>-287960</v>
      </c>
      <c r="BS76" s="221">
        <f t="shared" si="494"/>
        <v>293541</v>
      </c>
      <c r="BT76" s="221">
        <f t="shared" si="495"/>
        <v>-159875</v>
      </c>
      <c r="BU76" s="284">
        <f t="shared" si="486"/>
        <v>-497321</v>
      </c>
      <c r="BV76" s="221">
        <f t="shared" si="486"/>
        <v>-336236</v>
      </c>
      <c r="BW76" s="221">
        <f t="shared" si="486"/>
        <v>164037</v>
      </c>
      <c r="BX76" s="221">
        <f t="shared" si="487"/>
        <v>-241357</v>
      </c>
      <c r="BY76" s="221">
        <f t="shared" si="487"/>
        <v>-266505</v>
      </c>
      <c r="BZ76" s="221">
        <f t="shared" si="487"/>
        <v>-4552</v>
      </c>
      <c r="CA76" s="221">
        <f t="shared" si="488"/>
        <v>-133855</v>
      </c>
      <c r="CB76" s="221">
        <f t="shared" si="489"/>
        <v>-747837</v>
      </c>
      <c r="CC76" s="221">
        <f t="shared" si="489"/>
        <v>147387</v>
      </c>
      <c r="CD76" s="221">
        <f t="shared" si="489"/>
        <v>-409377</v>
      </c>
      <c r="CE76" s="221">
        <f t="shared" si="489"/>
        <v>674272</v>
      </c>
      <c r="CF76" s="285">
        <f t="shared" si="489"/>
        <v>604164</v>
      </c>
    </row>
    <row r="77" spans="1:84" x14ac:dyDescent="0.25">
      <c r="A77" s="4"/>
      <c r="B77" s="35" t="s">
        <v>45</v>
      </c>
      <c r="C77" s="139">
        <v>14562615</v>
      </c>
      <c r="D77" s="77">
        <v>13359766</v>
      </c>
      <c r="E77" s="77">
        <v>13954774</v>
      </c>
      <c r="F77" s="77">
        <v>14266898</v>
      </c>
      <c r="G77" s="77">
        <v>15556724</v>
      </c>
      <c r="H77" s="77">
        <v>15363016</v>
      </c>
      <c r="I77" s="77">
        <v>13837898</v>
      </c>
      <c r="J77" s="77">
        <v>15098523</v>
      </c>
      <c r="K77" s="77">
        <v>14041653</v>
      </c>
      <c r="L77" s="77">
        <v>14602721</v>
      </c>
      <c r="M77" s="77">
        <v>14075387</v>
      </c>
      <c r="N77" s="158">
        <v>15555828</v>
      </c>
      <c r="O77" s="77">
        <v>14811476</v>
      </c>
      <c r="P77" s="77">
        <v>10970320</v>
      </c>
      <c r="Q77" s="77">
        <v>12227419</v>
      </c>
      <c r="R77" s="77">
        <v>13631070</v>
      </c>
      <c r="S77" s="77">
        <v>15269594</v>
      </c>
      <c r="T77" s="77">
        <v>13871534</v>
      </c>
      <c r="U77" s="77">
        <v>14783331</v>
      </c>
      <c r="V77" s="183">
        <v>13482310</v>
      </c>
      <c r="W77" s="183">
        <v>14579456</v>
      </c>
      <c r="X77" s="158">
        <v>14042938</v>
      </c>
      <c r="Y77" s="257">
        <v>13999212</v>
      </c>
      <c r="Z77" s="183">
        <v>15145789</v>
      </c>
      <c r="AA77" s="183">
        <v>14898450</v>
      </c>
      <c r="AB77" s="319">
        <v>13706945</v>
      </c>
      <c r="AC77" s="183">
        <v>15656368</v>
      </c>
      <c r="AD77" s="183">
        <v>15405412</v>
      </c>
      <c r="AE77" s="183">
        <v>17285786</v>
      </c>
      <c r="AF77" s="183">
        <v>14620737</v>
      </c>
      <c r="AG77" s="183">
        <v>15163684</v>
      </c>
      <c r="AH77" s="183">
        <v>15869522</v>
      </c>
      <c r="AI77" s="183">
        <v>14756350</v>
      </c>
      <c r="AJ77" s="158">
        <v>14907870</v>
      </c>
      <c r="AK77" s="257">
        <v>15958339</v>
      </c>
      <c r="AL77" s="183">
        <v>14863272</v>
      </c>
      <c r="AM77" s="183">
        <v>15229566</v>
      </c>
      <c r="AN77" s="319">
        <v>15393061</v>
      </c>
      <c r="AO77" s="319">
        <v>15084314</v>
      </c>
      <c r="AP77" s="183">
        <v>15399934</v>
      </c>
      <c r="AQ77" s="183">
        <v>16110627</v>
      </c>
      <c r="AR77" s="183">
        <v>15421184</v>
      </c>
      <c r="AS77" s="183">
        <v>16371593</v>
      </c>
      <c r="AT77" s="183">
        <v>14118985</v>
      </c>
      <c r="AU77" s="183">
        <v>13929383</v>
      </c>
      <c r="AV77" s="158">
        <v>12697323</v>
      </c>
      <c r="AW77" s="183"/>
      <c r="AX77" s="158"/>
      <c r="AY77" s="74">
        <f t="shared" si="474"/>
        <v>-248861</v>
      </c>
      <c r="AZ77" s="77">
        <f t="shared" si="474"/>
        <v>2389446</v>
      </c>
      <c r="BA77" s="77">
        <f t="shared" si="475"/>
        <v>1727355</v>
      </c>
      <c r="BB77" s="77">
        <f t="shared" si="475"/>
        <v>635828</v>
      </c>
      <c r="BC77" s="77">
        <f t="shared" si="475"/>
        <v>287130</v>
      </c>
      <c r="BD77" s="77">
        <f t="shared" si="475"/>
        <v>1491482</v>
      </c>
      <c r="BE77" s="77">
        <f t="shared" si="475"/>
        <v>-945433</v>
      </c>
      <c r="BF77" s="183">
        <f t="shared" si="475"/>
        <v>1616213</v>
      </c>
      <c r="BG77" s="183">
        <f t="shared" si="475"/>
        <v>-537803</v>
      </c>
      <c r="BH77" s="210">
        <f t="shared" si="475"/>
        <v>559783</v>
      </c>
      <c r="BI77" s="284">
        <f t="shared" si="476"/>
        <v>76175</v>
      </c>
      <c r="BJ77" s="221">
        <f t="shared" si="477"/>
        <v>410039</v>
      </c>
      <c r="BK77" s="221">
        <f t="shared" si="477"/>
        <v>-86974</v>
      </c>
      <c r="BL77" s="221">
        <f t="shared" si="477"/>
        <v>-2736625</v>
      </c>
      <c r="BM77" s="221">
        <f t="shared" si="478"/>
        <v>-3428949</v>
      </c>
      <c r="BN77" s="221">
        <f t="shared" si="479"/>
        <v>-1774342</v>
      </c>
      <c r="BO77" s="221">
        <f t="shared" si="490"/>
        <v>-2016192</v>
      </c>
      <c r="BP77" s="221">
        <f t="shared" si="491"/>
        <v>-749203</v>
      </c>
      <c r="BQ77" s="221">
        <f t="shared" si="492"/>
        <v>-380353</v>
      </c>
      <c r="BR77" s="221">
        <f t="shared" si="493"/>
        <v>-2387212</v>
      </c>
      <c r="BS77" s="221">
        <f t="shared" si="494"/>
        <v>-176894</v>
      </c>
      <c r="BT77" s="221">
        <f t="shared" si="495"/>
        <v>-864932</v>
      </c>
      <c r="BU77" s="284">
        <f t="shared" si="486"/>
        <v>-1959127</v>
      </c>
      <c r="BV77" s="221">
        <f t="shared" si="486"/>
        <v>282517</v>
      </c>
      <c r="BW77" s="221">
        <f t="shared" si="486"/>
        <v>-331116</v>
      </c>
      <c r="BX77" s="221">
        <f t="shared" si="487"/>
        <v>-1686116</v>
      </c>
      <c r="BY77" s="221">
        <f t="shared" si="487"/>
        <v>572054</v>
      </c>
      <c r="BZ77" s="221">
        <f t="shared" si="487"/>
        <v>5478</v>
      </c>
      <c r="CA77" s="221">
        <f t="shared" si="488"/>
        <v>1175159</v>
      </c>
      <c r="CB77" s="221">
        <f t="shared" si="489"/>
        <v>-800447</v>
      </c>
      <c r="CC77" s="221">
        <f t="shared" si="489"/>
        <v>-1207909</v>
      </c>
      <c r="CD77" s="221">
        <f t="shared" si="489"/>
        <v>1750537</v>
      </c>
      <c r="CE77" s="221">
        <f t="shared" si="489"/>
        <v>826967</v>
      </c>
      <c r="CF77" s="285">
        <f t="shared" si="489"/>
        <v>2210547</v>
      </c>
    </row>
    <row r="78" spans="1:84" x14ac:dyDescent="0.25">
      <c r="A78" s="4"/>
      <c r="B78" s="35" t="s">
        <v>46</v>
      </c>
      <c r="C78" s="139">
        <f t="shared" ref="C78:V78" si="496">SUM(C73:C77)</f>
        <v>37217131</v>
      </c>
      <c r="D78" s="77">
        <f t="shared" si="496"/>
        <v>33590419</v>
      </c>
      <c r="E78" s="77">
        <f t="shared" si="496"/>
        <v>32624080</v>
      </c>
      <c r="F78" s="77">
        <f t="shared" si="496"/>
        <v>32093452</v>
      </c>
      <c r="G78" s="77">
        <f t="shared" si="496"/>
        <v>40583892</v>
      </c>
      <c r="H78" s="77">
        <f t="shared" si="496"/>
        <v>40810118</v>
      </c>
      <c r="I78" s="77">
        <f t="shared" si="496"/>
        <v>33055094</v>
      </c>
      <c r="J78" s="77">
        <f t="shared" si="496"/>
        <v>34717807</v>
      </c>
      <c r="K78" s="77">
        <f t="shared" si="496"/>
        <v>32964524</v>
      </c>
      <c r="L78" s="77">
        <f t="shared" si="496"/>
        <v>37771784</v>
      </c>
      <c r="M78" s="77">
        <f t="shared" si="496"/>
        <v>39345722</v>
      </c>
      <c r="N78" s="158">
        <f t="shared" si="496"/>
        <v>38828416</v>
      </c>
      <c r="O78" s="77">
        <f t="shared" si="496"/>
        <v>37465565</v>
      </c>
      <c r="P78" s="183">
        <f t="shared" si="496"/>
        <v>29933106</v>
      </c>
      <c r="Q78" s="183">
        <f t="shared" si="496"/>
        <v>29798014</v>
      </c>
      <c r="R78" s="77">
        <f t="shared" si="496"/>
        <v>34852146</v>
      </c>
      <c r="S78" s="77">
        <f t="shared" si="496"/>
        <v>41310761</v>
      </c>
      <c r="T78" s="77">
        <f t="shared" si="496"/>
        <v>40934651</v>
      </c>
      <c r="U78" s="77">
        <f t="shared" si="496"/>
        <v>37854991</v>
      </c>
      <c r="V78" s="183">
        <f t="shared" si="496"/>
        <v>30976178</v>
      </c>
      <c r="W78" s="183">
        <v>34027804</v>
      </c>
      <c r="X78" s="158">
        <v>38144443</v>
      </c>
      <c r="Y78" s="257">
        <v>38517384</v>
      </c>
      <c r="Z78" s="183">
        <v>39948382</v>
      </c>
      <c r="AA78" s="183">
        <v>39424107</v>
      </c>
      <c r="AB78" s="319">
        <f>SUM(AB73:AB77)</f>
        <v>32140560</v>
      </c>
      <c r="AC78" s="319">
        <f>SUM(AC73:AC77)</f>
        <v>33895275</v>
      </c>
      <c r="AD78" s="183">
        <v>37139900</v>
      </c>
      <c r="AE78" s="183">
        <v>41654975</v>
      </c>
      <c r="AF78" s="183">
        <v>39758850</v>
      </c>
      <c r="AG78" s="183">
        <v>39262001</v>
      </c>
      <c r="AH78" s="183">
        <v>34373268</v>
      </c>
      <c r="AI78" s="183">
        <v>33743447</v>
      </c>
      <c r="AJ78" s="158">
        <v>38580296</v>
      </c>
      <c r="AK78" s="257">
        <v>42327922</v>
      </c>
      <c r="AL78" s="183">
        <v>40357282</v>
      </c>
      <c r="AM78" s="183">
        <v>38449734</v>
      </c>
      <c r="AN78" s="319">
        <v>34310997</v>
      </c>
      <c r="AO78" s="319">
        <v>33779260</v>
      </c>
      <c r="AP78" s="183">
        <v>35637270</v>
      </c>
      <c r="AQ78" s="183">
        <f t="shared" ref="AQ78" si="497">SUM(AQ73:AQ77)</f>
        <v>39927563</v>
      </c>
      <c r="AR78" s="183">
        <v>43601738</v>
      </c>
      <c r="AS78" s="183">
        <v>39033650</v>
      </c>
      <c r="AT78" s="183">
        <v>32355522</v>
      </c>
      <c r="AU78" s="183">
        <v>31530494</v>
      </c>
      <c r="AV78" s="158">
        <v>34984718</v>
      </c>
      <c r="AW78" s="183"/>
      <c r="AX78" s="158"/>
      <c r="AY78" s="77">
        <f t="shared" ref="AY78:BH78" si="498">SUM(AY73:AY77)</f>
        <v>-248434</v>
      </c>
      <c r="AZ78" s="77">
        <f t="shared" si="498"/>
        <v>3657313</v>
      </c>
      <c r="BA78" s="77">
        <f t="shared" si="498"/>
        <v>2826066</v>
      </c>
      <c r="BB78" s="77">
        <f t="shared" si="498"/>
        <v>-2758694</v>
      </c>
      <c r="BC78" s="77">
        <f t="shared" si="498"/>
        <v>-726869</v>
      </c>
      <c r="BD78" s="77">
        <f t="shared" si="498"/>
        <v>-124533</v>
      </c>
      <c r="BE78" s="77">
        <f t="shared" si="498"/>
        <v>-4799897</v>
      </c>
      <c r="BF78" s="183">
        <f t="shared" si="498"/>
        <v>3741629</v>
      </c>
      <c r="BG78" s="183">
        <f t="shared" si="498"/>
        <v>-1063280</v>
      </c>
      <c r="BH78" s="210">
        <f t="shared" si="498"/>
        <v>-372659</v>
      </c>
      <c r="BI78" s="284">
        <f t="shared" ref="BI78:BJ78" si="499">SUM(BI73:BI77)</f>
        <v>828338</v>
      </c>
      <c r="BJ78" s="221">
        <f t="shared" si="499"/>
        <v>-1119966</v>
      </c>
      <c r="BK78" s="221">
        <f t="shared" ref="BK78:BL78" si="500">SUM(BK73:BK77)</f>
        <v>-1958542</v>
      </c>
      <c r="BL78" s="221">
        <f t="shared" si="500"/>
        <v>-2207454</v>
      </c>
      <c r="BM78" s="221">
        <f t="shared" ref="BM78:BN78" si="501">SUM(BM73:BM77)</f>
        <v>-4097261</v>
      </c>
      <c r="BN78" s="221">
        <f t="shared" si="501"/>
        <v>-2287754</v>
      </c>
      <c r="BO78" s="221">
        <f t="shared" ref="BO78:BT78" si="502">SUM(BO73:BO77)</f>
        <v>-344214</v>
      </c>
      <c r="BP78" s="221">
        <f t="shared" si="502"/>
        <v>1175801</v>
      </c>
      <c r="BQ78" s="221">
        <f t="shared" si="502"/>
        <v>-1407010</v>
      </c>
      <c r="BR78" s="221">
        <f t="shared" si="502"/>
        <v>-3397090</v>
      </c>
      <c r="BS78" s="221">
        <f t="shared" si="502"/>
        <v>284357</v>
      </c>
      <c r="BT78" s="221">
        <f t="shared" si="502"/>
        <v>-435853</v>
      </c>
      <c r="BU78" s="284">
        <f t="shared" ref="BU78:BV78" si="503">SUM(BU73:BU77)</f>
        <v>-3810538</v>
      </c>
      <c r="BV78" s="221">
        <f t="shared" si="503"/>
        <v>-408900</v>
      </c>
      <c r="BW78" s="221">
        <f t="shared" ref="BW78:BY78" si="504">SUM(BW73:BW77)</f>
        <v>974373</v>
      </c>
      <c r="BX78" s="221">
        <f t="shared" si="504"/>
        <v>-2170437</v>
      </c>
      <c r="BY78" s="221">
        <f t="shared" si="504"/>
        <v>116015</v>
      </c>
      <c r="BZ78" s="221">
        <f t="shared" ref="BZ78:CB78" si="505">SUM(BZ73:BZ77)</f>
        <v>1502630</v>
      </c>
      <c r="CA78" s="221">
        <f t="shared" si="505"/>
        <v>1727412</v>
      </c>
      <c r="CB78" s="221">
        <f t="shared" si="505"/>
        <v>-3842888</v>
      </c>
      <c r="CC78" s="221">
        <f t="shared" ref="CC78:CD78" si="506">SUM(CC73:CC77)</f>
        <v>228351</v>
      </c>
      <c r="CD78" s="221">
        <f t="shared" si="506"/>
        <v>2017746</v>
      </c>
      <c r="CE78" s="221">
        <f t="shared" ref="CE78:CF78" si="507">SUM(CE73:CE77)</f>
        <v>2212953</v>
      </c>
      <c r="CF78" s="285">
        <f t="shared" si="507"/>
        <v>3595578</v>
      </c>
    </row>
    <row r="79" spans="1:84" x14ac:dyDescent="0.25">
      <c r="A79" s="4">
        <f>+A72+1</f>
        <v>11</v>
      </c>
      <c r="B79" s="42" t="s">
        <v>39</v>
      </c>
      <c r="C79" s="14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159"/>
      <c r="O79" s="78"/>
      <c r="P79" s="184"/>
      <c r="Q79" s="184"/>
      <c r="R79" s="78"/>
      <c r="S79" s="78"/>
      <c r="T79" s="78"/>
      <c r="U79" s="78"/>
      <c r="V79" s="184"/>
      <c r="W79" s="184"/>
      <c r="X79" s="159"/>
      <c r="Y79" s="258"/>
      <c r="Z79" s="184"/>
      <c r="AA79" s="184"/>
      <c r="AB79" s="320"/>
      <c r="AC79" s="184"/>
      <c r="AD79" s="184"/>
      <c r="AE79" s="184"/>
      <c r="AF79" s="184"/>
      <c r="AG79" s="184"/>
      <c r="AH79" s="184"/>
      <c r="AI79" s="184"/>
      <c r="AJ79" s="159"/>
      <c r="AK79" s="258"/>
      <c r="AL79" s="184"/>
      <c r="AM79" s="184"/>
      <c r="AN79" s="320"/>
      <c r="AO79" s="320"/>
      <c r="AP79" s="184"/>
      <c r="AQ79" s="184"/>
      <c r="AR79" s="184"/>
      <c r="AS79" s="184"/>
      <c r="AT79" s="184"/>
      <c r="AU79" s="184"/>
      <c r="AV79" s="159"/>
      <c r="AW79" s="184"/>
      <c r="AX79" s="159"/>
      <c r="AY79" s="78"/>
      <c r="AZ79" s="78"/>
      <c r="BA79" s="78"/>
      <c r="BB79" s="78"/>
      <c r="BC79" s="78"/>
      <c r="BD79" s="78"/>
      <c r="BE79" s="78"/>
      <c r="BF79" s="184"/>
      <c r="BG79" s="184"/>
      <c r="BH79" s="280"/>
      <c r="BI79" s="267"/>
      <c r="BJ79" s="245"/>
      <c r="BK79" s="245"/>
      <c r="BL79" s="245"/>
      <c r="BM79" s="245"/>
      <c r="BN79" s="245"/>
      <c r="BO79" s="245"/>
      <c r="BP79" s="245"/>
      <c r="BQ79" s="245"/>
      <c r="BR79" s="245"/>
      <c r="BS79" s="245"/>
      <c r="BT79" s="245"/>
      <c r="BU79" s="267"/>
      <c r="BV79" s="245"/>
      <c r="BW79" s="245"/>
      <c r="BX79" s="245"/>
      <c r="BY79" s="245"/>
      <c r="BZ79" s="245"/>
      <c r="CA79" s="245"/>
      <c r="CB79" s="245"/>
      <c r="CC79" s="245"/>
      <c r="CD79" s="245"/>
      <c r="CE79" s="245"/>
      <c r="CF79" s="268"/>
    </row>
    <row r="80" spans="1:84" x14ac:dyDescent="0.25">
      <c r="A80" s="4"/>
      <c r="B80" s="35" t="s">
        <v>41</v>
      </c>
      <c r="C80" s="88">
        <v>2768662.77</v>
      </c>
      <c r="D80" s="82">
        <v>2439116.3899999992</v>
      </c>
      <c r="E80" s="82">
        <v>2216993.1799999997</v>
      </c>
      <c r="F80" s="82">
        <v>2069045.0099999998</v>
      </c>
      <c r="G80" s="82">
        <v>2982048.2699999996</v>
      </c>
      <c r="H80" s="82">
        <v>3055327.91</v>
      </c>
      <c r="I80" s="82">
        <v>2248751.7799999998</v>
      </c>
      <c r="J80" s="82">
        <v>2235862.8222000003</v>
      </c>
      <c r="K80" s="82">
        <v>2239521.8000000003</v>
      </c>
      <c r="L80" s="82">
        <v>2954095.2599999993</v>
      </c>
      <c r="M80" s="82">
        <v>3359525.8399999994</v>
      </c>
      <c r="N80" s="160">
        <v>3053884.9800000004</v>
      </c>
      <c r="O80" s="82">
        <v>2837676.7299999995</v>
      </c>
      <c r="P80" s="89">
        <v>2555846.7700000009</v>
      </c>
      <c r="Q80" s="89">
        <v>2406749.7199999997</v>
      </c>
      <c r="R80" s="89">
        <v>2817315.2500000135</v>
      </c>
      <c r="S80" s="89">
        <v>3441840.5800000131</v>
      </c>
      <c r="T80" s="89">
        <v>3552874.8600000134</v>
      </c>
      <c r="U80" s="89">
        <v>2835016.1200000127</v>
      </c>
      <c r="V80" s="89">
        <v>2108301.6700000134</v>
      </c>
      <c r="W80" s="89">
        <v>2369790.0200000135</v>
      </c>
      <c r="X80" s="160">
        <v>3182264.6400000132</v>
      </c>
      <c r="Y80" s="259">
        <v>3563876.2400000133</v>
      </c>
      <c r="Z80" s="89">
        <v>3594656.5200000131</v>
      </c>
      <c r="AA80" s="89">
        <v>3409406.2700000126</v>
      </c>
      <c r="AB80" s="321">
        <v>2499543.5900000129</v>
      </c>
      <c r="AC80" s="89">
        <v>2438292.3100000122</v>
      </c>
      <c r="AD80" s="89">
        <v>2980778.7400000133</v>
      </c>
      <c r="AE80" s="89">
        <v>3244137.0400000131</v>
      </c>
      <c r="AF80" s="89">
        <v>3218324.2900000131</v>
      </c>
      <c r="AG80" s="89">
        <v>3106578.2600000128</v>
      </c>
      <c r="AH80" s="89">
        <v>2299726.3600000129</v>
      </c>
      <c r="AI80" s="89">
        <v>2420322.3400000129</v>
      </c>
      <c r="AJ80" s="160">
        <v>3303857.53</v>
      </c>
      <c r="AK80" s="259">
        <v>4098872.7200000137</v>
      </c>
      <c r="AL80" s="89">
        <v>3738803.4300000123</v>
      </c>
      <c r="AM80" s="89">
        <v>3278585.6700000134</v>
      </c>
      <c r="AN80" s="321">
        <v>2638569.0200000126</v>
      </c>
      <c r="AO80" s="321">
        <v>2532343.2800000133</v>
      </c>
      <c r="AP80" s="187">
        <v>2871021.4100000132</v>
      </c>
      <c r="AQ80" s="89">
        <v>3674250.5500000129</v>
      </c>
      <c r="AR80" s="89">
        <v>4525952.8600000143</v>
      </c>
      <c r="AS80" s="89">
        <v>3297850.810000014</v>
      </c>
      <c r="AT80" s="89">
        <v>2596057.0700000138</v>
      </c>
      <c r="AU80" s="89">
        <v>2693973.4900000133</v>
      </c>
      <c r="AV80" s="160">
        <v>3635618.0300000124</v>
      </c>
      <c r="AW80" s="89"/>
      <c r="AX80" s="160"/>
      <c r="AY80" s="74">
        <f t="shared" ref="AY80:AZ84" si="508">C80-O80</f>
        <v>-69013.959999999497</v>
      </c>
      <c r="AZ80" s="74">
        <f t="shared" si="508"/>
        <v>-116730.38000000175</v>
      </c>
      <c r="BA80" s="74">
        <f t="shared" ref="BA80:BH84" si="509">IF(Q80=0,0,E80-Q80)</f>
        <v>-189756.54000000004</v>
      </c>
      <c r="BB80" s="74">
        <f t="shared" si="509"/>
        <v>-748270.24000001373</v>
      </c>
      <c r="BC80" s="74">
        <f t="shared" si="509"/>
        <v>-459792.31000001356</v>
      </c>
      <c r="BD80" s="74">
        <f t="shared" si="509"/>
        <v>-497546.95000001322</v>
      </c>
      <c r="BE80" s="74">
        <f t="shared" si="509"/>
        <v>-586264.34000001289</v>
      </c>
      <c r="BF80" s="89">
        <f t="shared" si="509"/>
        <v>127561.15219998686</v>
      </c>
      <c r="BG80" s="89">
        <f t="shared" si="509"/>
        <v>-130268.22000001324</v>
      </c>
      <c r="BH80" s="215">
        <f t="shared" si="509"/>
        <v>-228169.38000001386</v>
      </c>
      <c r="BI80" s="272">
        <f t="shared" ref="BI80:BI84" si="510">IF(Y80=0,0,M80-Y80)</f>
        <v>-204350.40000001388</v>
      </c>
      <c r="BJ80" s="270">
        <f t="shared" ref="BJ80:BL84" si="511">IF(Z80=0,0,N80-Z80)</f>
        <v>-540771.54000001261</v>
      </c>
      <c r="BK80" s="270">
        <f t="shared" si="511"/>
        <v>-571729.54000001308</v>
      </c>
      <c r="BL80" s="270">
        <f t="shared" si="511"/>
        <v>56303.17999998806</v>
      </c>
      <c r="BM80" s="270">
        <f t="shared" ref="BM80:BM84" si="512">IF(AC80=0,0,Q80-AC80)</f>
        <v>-31542.590000012424</v>
      </c>
      <c r="BN80" s="270">
        <f t="shared" ref="BN80:BN84" si="513">IF(AD80=0,0,R80-AD80)</f>
        <v>-163463.48999999976</v>
      </c>
      <c r="BO80" s="270">
        <f t="shared" ref="BO80:BO84" si="514">IF(AE80=0,0,S80-AE80)</f>
        <v>197703.54000000004</v>
      </c>
      <c r="BP80" s="270">
        <f t="shared" ref="BP80:BP84" si="515">IF(AF80=0,0,T80-AF80)</f>
        <v>334550.5700000003</v>
      </c>
      <c r="BQ80" s="270">
        <f t="shared" ref="BQ80:BQ84" si="516">IF(AG80=0,0,U80-AG80)</f>
        <v>-271562.14000000013</v>
      </c>
      <c r="BR80" s="270">
        <f t="shared" ref="BR80:BR84" si="517">IF(AH80=0,0,V80-AH80)</f>
        <v>-191424.68999999948</v>
      </c>
      <c r="BS80" s="270">
        <f t="shared" ref="BS80:BS84" si="518">IF(AI80=0,0,W80-AI80)</f>
        <v>-50532.319999999367</v>
      </c>
      <c r="BT80" s="270">
        <f t="shared" ref="BT80:BT84" si="519">IF(AJ80=0,0,X80-AJ80)</f>
        <v>-121592.88999998663</v>
      </c>
      <c r="BU80" s="272">
        <f t="shared" ref="BU80:BW84" si="520">IF(AK80=0,0,Y80-AK80)</f>
        <v>-534996.48000000045</v>
      </c>
      <c r="BV80" s="270">
        <f t="shared" si="520"/>
        <v>-144146.90999999922</v>
      </c>
      <c r="BW80" s="270">
        <f t="shared" si="520"/>
        <v>130820.59999999916</v>
      </c>
      <c r="BX80" s="270">
        <f t="shared" ref="BX80:BZ84" si="521">IF(AN80=0,0,AB80-AN80)</f>
        <v>-139025.4299999997</v>
      </c>
      <c r="BY80" s="270">
        <f t="shared" si="521"/>
        <v>-94050.970000001136</v>
      </c>
      <c r="BZ80" s="270">
        <f t="shared" si="521"/>
        <v>109757.33000000007</v>
      </c>
      <c r="CA80" s="270">
        <f t="shared" ref="CA80:CA84" si="522">IF(AQ80=0,0,AE80-AQ80)</f>
        <v>-430113.50999999978</v>
      </c>
      <c r="CB80" s="270">
        <f t="shared" ref="CB80:CF84" si="523">IF(AR80=0,0,AF80-AR80)</f>
        <v>-1307628.5700000012</v>
      </c>
      <c r="CC80" s="270">
        <f t="shared" si="523"/>
        <v>-191272.55000000121</v>
      </c>
      <c r="CD80" s="270">
        <f t="shared" si="523"/>
        <v>-296330.71000000089</v>
      </c>
      <c r="CE80" s="270">
        <f t="shared" si="523"/>
        <v>-273651.15000000037</v>
      </c>
      <c r="CF80" s="273">
        <f t="shared" si="523"/>
        <v>-331760.50000001257</v>
      </c>
    </row>
    <row r="81" spans="1:84" x14ac:dyDescent="0.25">
      <c r="A81" s="4"/>
      <c r="B81" s="35" t="s">
        <v>42</v>
      </c>
      <c r="C81" s="88">
        <v>479429.39</v>
      </c>
      <c r="D81" s="82">
        <v>399152.31</v>
      </c>
      <c r="E81" s="82">
        <v>354763.35</v>
      </c>
      <c r="F81" s="82">
        <v>290606.06</v>
      </c>
      <c r="G81" s="82">
        <v>354647.27000000008</v>
      </c>
      <c r="H81" s="82">
        <v>370736.72000000003</v>
      </c>
      <c r="I81" s="82">
        <v>287233.91000000003</v>
      </c>
      <c r="J81" s="82">
        <v>276879.05</v>
      </c>
      <c r="K81" s="82">
        <v>272712.79000000004</v>
      </c>
      <c r="L81" s="82">
        <v>374364.88999999996</v>
      </c>
      <c r="M81" s="82">
        <v>453981.05000000005</v>
      </c>
      <c r="N81" s="160">
        <v>436869.76999999996</v>
      </c>
      <c r="O81" s="82">
        <v>433445.28</v>
      </c>
      <c r="P81" s="89">
        <v>377840.35000000003</v>
      </c>
      <c r="Q81" s="89">
        <v>349980.30999999988</v>
      </c>
      <c r="R81" s="89">
        <v>340266.31999999995</v>
      </c>
      <c r="S81" s="89">
        <v>388189.60999999993</v>
      </c>
      <c r="T81" s="89">
        <v>453829.97</v>
      </c>
      <c r="U81" s="89">
        <v>374395.2</v>
      </c>
      <c r="V81" s="89">
        <v>280339.02999999991</v>
      </c>
      <c r="W81" s="89">
        <v>308184.10000000003</v>
      </c>
      <c r="X81" s="160">
        <v>367963.47000000015</v>
      </c>
      <c r="Y81" s="259">
        <v>419899.86999999988</v>
      </c>
      <c r="Z81" s="89">
        <v>462800.36</v>
      </c>
      <c r="AA81" s="89">
        <v>483706.95</v>
      </c>
      <c r="AB81" s="321">
        <v>362063.05000000005</v>
      </c>
      <c r="AC81" s="89">
        <v>354654.95999999996</v>
      </c>
      <c r="AD81" s="89">
        <v>319806.81999999995</v>
      </c>
      <c r="AE81" s="89">
        <v>416647.23</v>
      </c>
      <c r="AF81" s="89">
        <v>492804.82000000018</v>
      </c>
      <c r="AG81" s="89">
        <v>429495.25</v>
      </c>
      <c r="AH81" s="89">
        <v>324023.61</v>
      </c>
      <c r="AI81" s="89">
        <v>332233.40000000002</v>
      </c>
      <c r="AJ81" s="160">
        <v>459670.86</v>
      </c>
      <c r="AK81" s="259">
        <v>598035.28000000014</v>
      </c>
      <c r="AL81" s="89">
        <v>602899.12000000023</v>
      </c>
      <c r="AM81" s="89">
        <v>577869.72999999986</v>
      </c>
      <c r="AN81" s="321">
        <v>454083.74000000011</v>
      </c>
      <c r="AO81" s="321">
        <v>441954.7300000001</v>
      </c>
      <c r="AP81" s="187">
        <v>488147.7</v>
      </c>
      <c r="AQ81" s="89">
        <v>554069.22000000009</v>
      </c>
      <c r="AR81" s="89">
        <v>675737.63000000012</v>
      </c>
      <c r="AS81" s="89">
        <v>617351.51000000013</v>
      </c>
      <c r="AT81" s="89">
        <v>404243.27000000008</v>
      </c>
      <c r="AU81" s="89">
        <v>434860.02999999991</v>
      </c>
      <c r="AV81" s="160">
        <v>597677.66</v>
      </c>
      <c r="AW81" s="89"/>
      <c r="AX81" s="160"/>
      <c r="AY81" s="74">
        <f t="shared" si="508"/>
        <v>45984.109999999986</v>
      </c>
      <c r="AZ81" s="74">
        <f t="shared" si="508"/>
        <v>21311.959999999963</v>
      </c>
      <c r="BA81" s="74">
        <f t="shared" si="509"/>
        <v>4783.0400000000955</v>
      </c>
      <c r="BB81" s="74">
        <f t="shared" si="509"/>
        <v>-49660.259999999951</v>
      </c>
      <c r="BC81" s="74">
        <f t="shared" si="509"/>
        <v>-33542.339999999851</v>
      </c>
      <c r="BD81" s="74">
        <f t="shared" si="509"/>
        <v>-83093.249999999942</v>
      </c>
      <c r="BE81" s="74">
        <f t="shared" si="509"/>
        <v>-87161.289999999979</v>
      </c>
      <c r="BF81" s="89">
        <f t="shared" si="509"/>
        <v>-3459.9799999999232</v>
      </c>
      <c r="BG81" s="89">
        <f t="shared" si="509"/>
        <v>-35471.31</v>
      </c>
      <c r="BH81" s="215">
        <f t="shared" si="509"/>
        <v>6401.4199999998091</v>
      </c>
      <c r="BI81" s="272">
        <f t="shared" si="510"/>
        <v>34081.180000000168</v>
      </c>
      <c r="BJ81" s="270">
        <f t="shared" si="511"/>
        <v>-25930.590000000026</v>
      </c>
      <c r="BK81" s="270">
        <f t="shared" si="511"/>
        <v>-50261.669999999984</v>
      </c>
      <c r="BL81" s="270">
        <f t="shared" si="511"/>
        <v>15777.299999999988</v>
      </c>
      <c r="BM81" s="270">
        <f t="shared" si="512"/>
        <v>-4674.6500000000815</v>
      </c>
      <c r="BN81" s="270">
        <f t="shared" si="513"/>
        <v>20459.5</v>
      </c>
      <c r="BO81" s="270">
        <f t="shared" si="514"/>
        <v>-28457.620000000054</v>
      </c>
      <c r="BP81" s="270">
        <f t="shared" si="515"/>
        <v>-38974.85000000021</v>
      </c>
      <c r="BQ81" s="270">
        <f t="shared" si="516"/>
        <v>-55100.049999999988</v>
      </c>
      <c r="BR81" s="270">
        <f t="shared" si="517"/>
        <v>-43684.580000000075</v>
      </c>
      <c r="BS81" s="270">
        <f t="shared" si="518"/>
        <v>-24049.299999999988</v>
      </c>
      <c r="BT81" s="270">
        <f t="shared" si="519"/>
        <v>-91707.389999999839</v>
      </c>
      <c r="BU81" s="272">
        <f t="shared" si="520"/>
        <v>-178135.41000000027</v>
      </c>
      <c r="BV81" s="270">
        <f t="shared" si="520"/>
        <v>-140098.76000000024</v>
      </c>
      <c r="BW81" s="270">
        <f t="shared" si="520"/>
        <v>-94162.779999999853</v>
      </c>
      <c r="BX81" s="270">
        <f t="shared" si="521"/>
        <v>-92020.690000000061</v>
      </c>
      <c r="BY81" s="270">
        <f t="shared" si="521"/>
        <v>-87299.770000000135</v>
      </c>
      <c r="BZ81" s="270">
        <f t="shared" si="521"/>
        <v>-168340.88000000006</v>
      </c>
      <c r="CA81" s="270">
        <f t="shared" si="522"/>
        <v>-137421.99000000011</v>
      </c>
      <c r="CB81" s="270">
        <f t="shared" si="523"/>
        <v>-182932.80999999994</v>
      </c>
      <c r="CC81" s="270">
        <f t="shared" si="523"/>
        <v>-187856.26000000013</v>
      </c>
      <c r="CD81" s="270">
        <f t="shared" si="523"/>
        <v>-80219.660000000091</v>
      </c>
      <c r="CE81" s="270">
        <f t="shared" si="523"/>
        <v>-102626.62999999989</v>
      </c>
      <c r="CF81" s="273">
        <f t="shared" si="523"/>
        <v>-138006.80000000005</v>
      </c>
    </row>
    <row r="82" spans="1:84" x14ac:dyDescent="0.25">
      <c r="A82" s="4"/>
      <c r="B82" s="35" t="s">
        <v>43</v>
      </c>
      <c r="C82" s="88">
        <v>163039.44</v>
      </c>
      <c r="D82" s="82">
        <v>140622.76999999996</v>
      </c>
      <c r="E82" s="82">
        <v>121798.20000000001</v>
      </c>
      <c r="F82" s="82">
        <v>109886.40999999999</v>
      </c>
      <c r="G82" s="82">
        <v>113571.50999999998</v>
      </c>
      <c r="H82" s="82">
        <v>114388.30000000003</v>
      </c>
      <c r="I82" s="82">
        <v>97678.969999999972</v>
      </c>
      <c r="J82" s="82">
        <v>108550.26</v>
      </c>
      <c r="K82" s="82">
        <v>107014.25</v>
      </c>
      <c r="L82" s="82">
        <v>139353.27000000002</v>
      </c>
      <c r="M82" s="82">
        <v>153680.15000000002</v>
      </c>
      <c r="N82" s="160">
        <v>155010.32999999999</v>
      </c>
      <c r="O82" s="82">
        <v>146051.24999999997</v>
      </c>
      <c r="P82" s="89">
        <v>118781.57999999997</v>
      </c>
      <c r="Q82" s="89">
        <v>110226.17000000003</v>
      </c>
      <c r="R82" s="89">
        <v>110730.07000000004</v>
      </c>
      <c r="S82" s="89">
        <v>114440.94000000003</v>
      </c>
      <c r="T82" s="89">
        <v>116239.05999999998</v>
      </c>
      <c r="U82" s="89">
        <v>112283.69</v>
      </c>
      <c r="V82" s="89">
        <v>96918.819999999992</v>
      </c>
      <c r="W82" s="89">
        <v>108093.04000000002</v>
      </c>
      <c r="X82" s="160">
        <v>133791.41</v>
      </c>
      <c r="Y82" s="259">
        <v>155300.19000000006</v>
      </c>
      <c r="Z82" s="89">
        <v>170681.87</v>
      </c>
      <c r="AA82" s="89">
        <v>177334.25999999998</v>
      </c>
      <c r="AB82" s="321">
        <v>136770.53</v>
      </c>
      <c r="AC82" s="89">
        <v>127044.77000000002</v>
      </c>
      <c r="AD82" s="89">
        <v>123533.90000000001</v>
      </c>
      <c r="AE82" s="89">
        <v>125764.06</v>
      </c>
      <c r="AF82" s="89">
        <v>130625.69000000003</v>
      </c>
      <c r="AG82" s="89">
        <v>126109.21</v>
      </c>
      <c r="AH82" s="89">
        <v>112666.17000000001</v>
      </c>
      <c r="AI82" s="89">
        <v>118659.41</v>
      </c>
      <c r="AJ82" s="160">
        <v>165073.69</v>
      </c>
      <c r="AK82" s="259">
        <v>205822.16</v>
      </c>
      <c r="AL82" s="89">
        <v>213858.03999999995</v>
      </c>
      <c r="AM82" s="89">
        <v>196139.15000000005</v>
      </c>
      <c r="AN82" s="321">
        <v>154078.81999999998</v>
      </c>
      <c r="AO82" s="321">
        <v>141925.45000000001</v>
      </c>
      <c r="AP82" s="187">
        <v>131749.66</v>
      </c>
      <c r="AQ82" s="89">
        <v>143350.76000000004</v>
      </c>
      <c r="AR82" s="89">
        <v>155750.77999999997</v>
      </c>
      <c r="AS82" s="89">
        <v>142524.04999999999</v>
      </c>
      <c r="AT82" s="89">
        <v>130495.72999999989</v>
      </c>
      <c r="AU82" s="89">
        <v>139312.11000000002</v>
      </c>
      <c r="AV82" s="160">
        <v>172539.06000000003</v>
      </c>
      <c r="AW82" s="89"/>
      <c r="AX82" s="160"/>
      <c r="AY82" s="74">
        <f t="shared" si="508"/>
        <v>16988.190000000031</v>
      </c>
      <c r="AZ82" s="74">
        <f t="shared" si="508"/>
        <v>21841.189999999988</v>
      </c>
      <c r="BA82" s="74">
        <f t="shared" si="509"/>
        <v>11572.029999999984</v>
      </c>
      <c r="BB82" s="74">
        <f t="shared" si="509"/>
        <v>-843.66000000004715</v>
      </c>
      <c r="BC82" s="74">
        <f t="shared" si="509"/>
        <v>-869.43000000005122</v>
      </c>
      <c r="BD82" s="74">
        <f t="shared" si="509"/>
        <v>-1850.7599999999511</v>
      </c>
      <c r="BE82" s="74">
        <f t="shared" si="509"/>
        <v>-14604.72000000003</v>
      </c>
      <c r="BF82" s="98">
        <f t="shared" si="509"/>
        <v>11631.440000000002</v>
      </c>
      <c r="BG82" s="98">
        <f t="shared" si="509"/>
        <v>-1078.7900000000227</v>
      </c>
      <c r="BH82" s="229">
        <f t="shared" si="509"/>
        <v>5561.8600000000151</v>
      </c>
      <c r="BI82" s="272">
        <f t="shared" si="510"/>
        <v>-1620.0400000000373</v>
      </c>
      <c r="BJ82" s="270">
        <f t="shared" si="511"/>
        <v>-15671.540000000008</v>
      </c>
      <c r="BK82" s="270">
        <f t="shared" si="511"/>
        <v>-31283.010000000009</v>
      </c>
      <c r="BL82" s="270">
        <f t="shared" si="511"/>
        <v>-17988.950000000026</v>
      </c>
      <c r="BM82" s="270">
        <f t="shared" si="512"/>
        <v>-16818.599999999991</v>
      </c>
      <c r="BN82" s="270">
        <f t="shared" si="513"/>
        <v>-12803.829999999973</v>
      </c>
      <c r="BO82" s="270">
        <f t="shared" si="514"/>
        <v>-11323.119999999966</v>
      </c>
      <c r="BP82" s="270">
        <f t="shared" si="515"/>
        <v>-14386.630000000048</v>
      </c>
      <c r="BQ82" s="270">
        <f t="shared" si="516"/>
        <v>-13825.520000000004</v>
      </c>
      <c r="BR82" s="270">
        <f t="shared" si="517"/>
        <v>-15747.35000000002</v>
      </c>
      <c r="BS82" s="270">
        <f t="shared" si="518"/>
        <v>-10566.369999999981</v>
      </c>
      <c r="BT82" s="270">
        <f t="shared" si="519"/>
        <v>-31282.28</v>
      </c>
      <c r="BU82" s="272">
        <f t="shared" si="520"/>
        <v>-50521.969999999943</v>
      </c>
      <c r="BV82" s="270">
        <f t="shared" si="520"/>
        <v>-43176.169999999955</v>
      </c>
      <c r="BW82" s="270">
        <f t="shared" si="520"/>
        <v>-18804.890000000072</v>
      </c>
      <c r="BX82" s="270">
        <f t="shared" si="521"/>
        <v>-17308.289999999979</v>
      </c>
      <c r="BY82" s="270">
        <f t="shared" si="521"/>
        <v>-14880.679999999993</v>
      </c>
      <c r="BZ82" s="270">
        <f t="shared" si="521"/>
        <v>-8215.7599999999948</v>
      </c>
      <c r="CA82" s="270">
        <f t="shared" si="522"/>
        <v>-17586.700000000041</v>
      </c>
      <c r="CB82" s="270">
        <f t="shared" si="523"/>
        <v>-25125.089999999938</v>
      </c>
      <c r="CC82" s="270">
        <f t="shared" si="523"/>
        <v>-16414.839999999982</v>
      </c>
      <c r="CD82" s="270">
        <f t="shared" si="523"/>
        <v>-17829.559999999881</v>
      </c>
      <c r="CE82" s="270">
        <f t="shared" si="523"/>
        <v>-20652.700000000012</v>
      </c>
      <c r="CF82" s="273">
        <f t="shared" si="523"/>
        <v>-7465.3700000000244</v>
      </c>
    </row>
    <row r="83" spans="1:84" x14ac:dyDescent="0.25">
      <c r="A83" s="4"/>
      <c r="B83" s="35" t="s">
        <v>44</v>
      </c>
      <c r="C83" s="88">
        <v>1192682.8100000003</v>
      </c>
      <c r="D83" s="82">
        <v>1053057.3699999999</v>
      </c>
      <c r="E83" s="82">
        <v>1010548.3299999998</v>
      </c>
      <c r="F83" s="82">
        <v>989666.17999999993</v>
      </c>
      <c r="G83" s="82">
        <v>1201297.3599999996</v>
      </c>
      <c r="H83" s="82">
        <v>1240094.4999999998</v>
      </c>
      <c r="I83" s="82">
        <v>1032294.5900000002</v>
      </c>
      <c r="J83" s="82">
        <v>1058909.25</v>
      </c>
      <c r="K83" s="82">
        <v>972552.12999999989</v>
      </c>
      <c r="L83" s="82">
        <v>1107020.3399999996</v>
      </c>
      <c r="M83" s="82">
        <v>1267186.1099999999</v>
      </c>
      <c r="N83" s="160">
        <v>1258117.32</v>
      </c>
      <c r="O83" s="82">
        <v>1247994.5999999999</v>
      </c>
      <c r="P83" s="89">
        <v>910891.17999999993</v>
      </c>
      <c r="Q83" s="89">
        <v>821939.13</v>
      </c>
      <c r="R83" s="89">
        <v>938927.20000000019</v>
      </c>
      <c r="S83" s="89">
        <v>1102763.21</v>
      </c>
      <c r="T83" s="89">
        <v>1122395.8799999999</v>
      </c>
      <c r="U83" s="89">
        <v>1107155.0199999996</v>
      </c>
      <c r="V83" s="89">
        <v>922159.24000000011</v>
      </c>
      <c r="W83" s="89">
        <v>972732.88000000024</v>
      </c>
      <c r="X83" s="160">
        <v>1064676.1900000002</v>
      </c>
      <c r="Y83" s="259">
        <v>1120396.0300000005</v>
      </c>
      <c r="Z83" s="89">
        <v>1241724.3099999998</v>
      </c>
      <c r="AA83" s="89">
        <v>1252318.3200000003</v>
      </c>
      <c r="AB83" s="321">
        <v>1023535.2399999998</v>
      </c>
      <c r="AC83" s="89">
        <v>1021472.8999999994</v>
      </c>
      <c r="AD83" s="89">
        <v>1150542.4600000002</v>
      </c>
      <c r="AE83" s="89">
        <v>1209028.8599999999</v>
      </c>
      <c r="AF83" s="89">
        <v>1226023.5099999998</v>
      </c>
      <c r="AG83" s="89">
        <v>1218795.3600000001</v>
      </c>
      <c r="AH83" s="89">
        <v>1040652.0900000001</v>
      </c>
      <c r="AI83" s="89">
        <v>1030906.4299999999</v>
      </c>
      <c r="AJ83" s="160">
        <v>1279741.8600000001</v>
      </c>
      <c r="AK83" s="259">
        <v>1424832.5299999998</v>
      </c>
      <c r="AL83" s="89">
        <v>1489579.2000000002</v>
      </c>
      <c r="AM83" s="89">
        <v>1337804.6300000004</v>
      </c>
      <c r="AN83" s="321">
        <v>1079298.0499999998</v>
      </c>
      <c r="AO83" s="321">
        <v>1083482.0899999999</v>
      </c>
      <c r="AP83" s="187">
        <v>1266135.4200000002</v>
      </c>
      <c r="AQ83" s="89">
        <v>1505628.5700000003</v>
      </c>
      <c r="AR83" s="89">
        <v>1666058.44</v>
      </c>
      <c r="AS83" s="89">
        <v>1523833.1299999994</v>
      </c>
      <c r="AT83" s="89">
        <v>1399235.8200000003</v>
      </c>
      <c r="AU83" s="89">
        <v>1130979.51</v>
      </c>
      <c r="AV83" s="160">
        <v>1467307.97</v>
      </c>
      <c r="AW83" s="89"/>
      <c r="AX83" s="160"/>
      <c r="AY83" s="74">
        <f t="shared" si="508"/>
        <v>-55311.789999999572</v>
      </c>
      <c r="AZ83" s="74">
        <f t="shared" si="508"/>
        <v>142166.18999999994</v>
      </c>
      <c r="BA83" s="74">
        <f t="shared" si="509"/>
        <v>188609.19999999984</v>
      </c>
      <c r="BB83" s="74">
        <f t="shared" si="509"/>
        <v>50738.979999999749</v>
      </c>
      <c r="BC83" s="74">
        <f t="shared" si="509"/>
        <v>98534.149999999674</v>
      </c>
      <c r="BD83" s="74">
        <f t="shared" si="509"/>
        <v>117698.61999999988</v>
      </c>
      <c r="BE83" s="74">
        <f t="shared" si="509"/>
        <v>-74860.429999999353</v>
      </c>
      <c r="BF83" s="89">
        <f t="shared" si="509"/>
        <v>136750.00999999989</v>
      </c>
      <c r="BG83" s="89">
        <f t="shared" si="509"/>
        <v>-180.75000000034925</v>
      </c>
      <c r="BH83" s="89">
        <f t="shared" si="509"/>
        <v>42344.149999999441</v>
      </c>
      <c r="BI83" s="272">
        <f t="shared" si="510"/>
        <v>146790.07999999938</v>
      </c>
      <c r="BJ83" s="270">
        <f t="shared" si="511"/>
        <v>16393.010000000242</v>
      </c>
      <c r="BK83" s="270">
        <f t="shared" si="511"/>
        <v>-4323.7200000004377</v>
      </c>
      <c r="BL83" s="270">
        <f t="shared" si="511"/>
        <v>-112644.05999999982</v>
      </c>
      <c r="BM83" s="270">
        <f t="shared" si="512"/>
        <v>-199533.76999999944</v>
      </c>
      <c r="BN83" s="270">
        <f t="shared" si="513"/>
        <v>-211615.26</v>
      </c>
      <c r="BO83" s="270">
        <f t="shared" si="514"/>
        <v>-106265.64999999991</v>
      </c>
      <c r="BP83" s="270">
        <f t="shared" si="515"/>
        <v>-103627.62999999989</v>
      </c>
      <c r="BQ83" s="270">
        <f t="shared" si="516"/>
        <v>-111640.34000000055</v>
      </c>
      <c r="BR83" s="270">
        <f t="shared" si="517"/>
        <v>-118492.84999999998</v>
      </c>
      <c r="BS83" s="270">
        <f t="shared" si="518"/>
        <v>-58173.549999999697</v>
      </c>
      <c r="BT83" s="270">
        <f t="shared" si="519"/>
        <v>-215065.66999999993</v>
      </c>
      <c r="BU83" s="272">
        <f t="shared" si="520"/>
        <v>-304436.4999999993</v>
      </c>
      <c r="BV83" s="270">
        <f t="shared" si="520"/>
        <v>-247854.89000000036</v>
      </c>
      <c r="BW83" s="270">
        <f t="shared" si="520"/>
        <v>-85486.310000000056</v>
      </c>
      <c r="BX83" s="270">
        <f t="shared" si="521"/>
        <v>-55762.810000000056</v>
      </c>
      <c r="BY83" s="270">
        <f t="shared" si="521"/>
        <v>-62009.19000000041</v>
      </c>
      <c r="BZ83" s="270">
        <f t="shared" si="521"/>
        <v>-115592.95999999996</v>
      </c>
      <c r="CA83" s="270">
        <f t="shared" si="522"/>
        <v>-296599.71000000043</v>
      </c>
      <c r="CB83" s="270">
        <f t="shared" si="523"/>
        <v>-440034.93000000017</v>
      </c>
      <c r="CC83" s="270">
        <f t="shared" si="523"/>
        <v>-305037.76999999932</v>
      </c>
      <c r="CD83" s="270">
        <f t="shared" si="523"/>
        <v>-358583.73000000021</v>
      </c>
      <c r="CE83" s="270">
        <f t="shared" si="523"/>
        <v>-100073.08000000007</v>
      </c>
      <c r="CF83" s="273">
        <f t="shared" si="523"/>
        <v>-187566.10999999987</v>
      </c>
    </row>
    <row r="84" spans="1:84" x14ac:dyDescent="0.25">
      <c r="A84" s="4"/>
      <c r="B84" s="35" t="s">
        <v>45</v>
      </c>
      <c r="C84" s="88">
        <v>943284.08000000007</v>
      </c>
      <c r="D84" s="82">
        <v>887479.82999999984</v>
      </c>
      <c r="E84" s="82">
        <v>921403.63871973543</v>
      </c>
      <c r="F84" s="82">
        <v>952858.71128026454</v>
      </c>
      <c r="G84" s="82">
        <v>1036118.3300000001</v>
      </c>
      <c r="H84" s="82">
        <v>950792.5</v>
      </c>
      <c r="I84" s="82">
        <v>868415.41000000015</v>
      </c>
      <c r="J84" s="82">
        <v>924977.89999999991</v>
      </c>
      <c r="K84" s="82">
        <v>874353.85999999987</v>
      </c>
      <c r="L84" s="82">
        <v>896280.02</v>
      </c>
      <c r="M84" s="82">
        <v>878830.82000000007</v>
      </c>
      <c r="N84" s="160">
        <v>945743.6599999998</v>
      </c>
      <c r="O84" s="82">
        <v>902082.32000000007</v>
      </c>
      <c r="P84" s="89">
        <v>718973.43999999994</v>
      </c>
      <c r="Q84" s="89">
        <v>770614.39000000013</v>
      </c>
      <c r="R84" s="89">
        <v>873635.83999999973</v>
      </c>
      <c r="S84" s="89">
        <v>937788.42999999993</v>
      </c>
      <c r="T84" s="89">
        <v>890402.84000000008</v>
      </c>
      <c r="U84" s="89">
        <v>910807.25000000035</v>
      </c>
      <c r="V84" s="89">
        <v>847532.90000000014</v>
      </c>
      <c r="W84" s="89">
        <v>902438.24</v>
      </c>
      <c r="X84" s="160">
        <v>904080.38000000012</v>
      </c>
      <c r="Y84" s="259">
        <v>1014219.2999999998</v>
      </c>
      <c r="Z84" s="89">
        <v>1184146.1699999995</v>
      </c>
      <c r="AA84" s="89">
        <v>1126266.0500000003</v>
      </c>
      <c r="AB84" s="321">
        <v>1042976.7299999999</v>
      </c>
      <c r="AC84" s="89">
        <v>1154290.5699999998</v>
      </c>
      <c r="AD84" s="89">
        <v>1157251.47</v>
      </c>
      <c r="AE84" s="89">
        <v>1289836.52</v>
      </c>
      <c r="AF84" s="89">
        <v>1195648.1200000001</v>
      </c>
      <c r="AG84" s="89">
        <v>1218730.3100000005</v>
      </c>
      <c r="AH84" s="89">
        <v>1244355.4500000002</v>
      </c>
      <c r="AI84" s="89">
        <v>1181408.8300000003</v>
      </c>
      <c r="AJ84" s="160">
        <v>1190378.54</v>
      </c>
      <c r="AK84" s="259">
        <v>1331765.2999999993</v>
      </c>
      <c r="AL84" s="89">
        <v>1252913.3599999999</v>
      </c>
      <c r="AM84" s="89">
        <v>1188667.1200000003</v>
      </c>
      <c r="AN84" s="321">
        <v>1185210.0300000003</v>
      </c>
      <c r="AO84" s="321">
        <v>1200683.5600000003</v>
      </c>
      <c r="AP84" s="187">
        <v>1321654.92</v>
      </c>
      <c r="AQ84" s="89">
        <v>1437004.35</v>
      </c>
      <c r="AR84" s="89">
        <v>1414488.7200000002</v>
      </c>
      <c r="AS84" s="89">
        <v>1401414.9</v>
      </c>
      <c r="AT84" s="89">
        <v>1212782.6599999999</v>
      </c>
      <c r="AU84" s="89">
        <v>1147631.1099999999</v>
      </c>
      <c r="AV84" s="160">
        <v>1071881.75</v>
      </c>
      <c r="AW84" s="89"/>
      <c r="AX84" s="160"/>
      <c r="AY84" s="74">
        <f t="shared" si="508"/>
        <v>41201.760000000009</v>
      </c>
      <c r="AZ84" s="74">
        <f t="shared" si="508"/>
        <v>168506.3899999999</v>
      </c>
      <c r="BA84" s="74">
        <f t="shared" si="509"/>
        <v>150789.2487197353</v>
      </c>
      <c r="BB84" s="74">
        <f t="shared" si="509"/>
        <v>79222.871280264808</v>
      </c>
      <c r="BC84" s="74">
        <f t="shared" si="509"/>
        <v>98329.90000000014</v>
      </c>
      <c r="BD84" s="74">
        <f t="shared" si="509"/>
        <v>60389.659999999916</v>
      </c>
      <c r="BE84" s="74">
        <f t="shared" si="509"/>
        <v>-42391.8400000002</v>
      </c>
      <c r="BF84" s="89">
        <f t="shared" si="509"/>
        <v>77444.999999999767</v>
      </c>
      <c r="BG84" s="89">
        <f t="shared" si="509"/>
        <v>-28084.380000000121</v>
      </c>
      <c r="BH84" s="89">
        <f t="shared" si="509"/>
        <v>-7800.3600000001024</v>
      </c>
      <c r="BI84" s="272">
        <f t="shared" si="510"/>
        <v>-135388.47999999975</v>
      </c>
      <c r="BJ84" s="270">
        <f t="shared" si="511"/>
        <v>-238402.50999999966</v>
      </c>
      <c r="BK84" s="270">
        <f t="shared" si="511"/>
        <v>-224183.73000000021</v>
      </c>
      <c r="BL84" s="270">
        <f t="shared" si="511"/>
        <v>-324003.28999999992</v>
      </c>
      <c r="BM84" s="270">
        <f t="shared" si="512"/>
        <v>-383676.1799999997</v>
      </c>
      <c r="BN84" s="270">
        <f t="shared" si="513"/>
        <v>-283615.63000000024</v>
      </c>
      <c r="BO84" s="270">
        <f t="shared" si="514"/>
        <v>-352048.09000000008</v>
      </c>
      <c r="BP84" s="270">
        <f t="shared" si="515"/>
        <v>-305245.28000000003</v>
      </c>
      <c r="BQ84" s="270">
        <f t="shared" si="516"/>
        <v>-307923.06000000017</v>
      </c>
      <c r="BR84" s="270">
        <f t="shared" si="517"/>
        <v>-396822.55000000005</v>
      </c>
      <c r="BS84" s="270">
        <f t="shared" si="518"/>
        <v>-278970.59000000032</v>
      </c>
      <c r="BT84" s="270">
        <f t="shared" si="519"/>
        <v>-286298.15999999992</v>
      </c>
      <c r="BU84" s="272">
        <f t="shared" si="520"/>
        <v>-317545.99999999953</v>
      </c>
      <c r="BV84" s="270">
        <f t="shared" si="520"/>
        <v>-68767.19000000041</v>
      </c>
      <c r="BW84" s="270">
        <f t="shared" si="520"/>
        <v>-62401.070000000065</v>
      </c>
      <c r="BX84" s="270">
        <f t="shared" si="521"/>
        <v>-142233.3000000004</v>
      </c>
      <c r="BY84" s="270">
        <f t="shared" si="521"/>
        <v>-46392.990000000456</v>
      </c>
      <c r="BZ84" s="270">
        <f t="shared" si="521"/>
        <v>-164403.44999999995</v>
      </c>
      <c r="CA84" s="270">
        <f t="shared" si="522"/>
        <v>-147167.83000000007</v>
      </c>
      <c r="CB84" s="270">
        <f t="shared" si="523"/>
        <v>-218840.60000000009</v>
      </c>
      <c r="CC84" s="270">
        <f t="shared" si="523"/>
        <v>-182684.58999999939</v>
      </c>
      <c r="CD84" s="270">
        <f t="shared" si="523"/>
        <v>31572.79000000027</v>
      </c>
      <c r="CE84" s="270">
        <f t="shared" si="523"/>
        <v>33777.720000000438</v>
      </c>
      <c r="CF84" s="273">
        <f t="shared" si="523"/>
        <v>118496.79000000004</v>
      </c>
    </row>
    <row r="85" spans="1:84" x14ac:dyDescent="0.25">
      <c r="A85" s="4"/>
      <c r="B85" s="35" t="s">
        <v>46</v>
      </c>
      <c r="C85" s="88">
        <f t="shared" ref="C85:V85" si="524">SUM(C80:C84)</f>
        <v>5547098.4900000002</v>
      </c>
      <c r="D85" s="82">
        <f t="shared" si="524"/>
        <v>4919428.669999999</v>
      </c>
      <c r="E85" s="82">
        <f t="shared" si="524"/>
        <v>4625506.6987197353</v>
      </c>
      <c r="F85" s="82">
        <f t="shared" si="524"/>
        <v>4412062.371280265</v>
      </c>
      <c r="G85" s="82">
        <f t="shared" si="524"/>
        <v>5687682.7399999993</v>
      </c>
      <c r="H85" s="82">
        <f t="shared" si="524"/>
        <v>5731339.9299999997</v>
      </c>
      <c r="I85" s="82">
        <f t="shared" si="524"/>
        <v>4534374.66</v>
      </c>
      <c r="J85" s="82">
        <f t="shared" si="524"/>
        <v>4605179.2821999993</v>
      </c>
      <c r="K85" s="82">
        <f t="shared" si="524"/>
        <v>4466154.83</v>
      </c>
      <c r="L85" s="82">
        <f t="shared" si="524"/>
        <v>5471113.7799999993</v>
      </c>
      <c r="M85" s="82">
        <f t="shared" si="524"/>
        <v>6113203.9699999997</v>
      </c>
      <c r="N85" s="160">
        <f t="shared" si="524"/>
        <v>5849626.0600000005</v>
      </c>
      <c r="O85" s="82">
        <f t="shared" si="524"/>
        <v>5567250.1799999997</v>
      </c>
      <c r="P85" s="89">
        <f t="shared" si="524"/>
        <v>4682333.32</v>
      </c>
      <c r="Q85" s="89">
        <f t="shared" si="524"/>
        <v>4459509.72</v>
      </c>
      <c r="R85" s="89">
        <f t="shared" si="524"/>
        <v>5080874.6800000127</v>
      </c>
      <c r="S85" s="89">
        <f t="shared" si="524"/>
        <v>5985022.7700000126</v>
      </c>
      <c r="T85" s="89">
        <f t="shared" si="524"/>
        <v>6135742.6100000124</v>
      </c>
      <c r="U85" s="89">
        <f t="shared" si="524"/>
        <v>5339657.2800000124</v>
      </c>
      <c r="V85" s="89">
        <f t="shared" si="524"/>
        <v>4255251.6600000132</v>
      </c>
      <c r="W85" s="89">
        <v>4661238.2800000142</v>
      </c>
      <c r="X85" s="160">
        <v>5652776.0900000138</v>
      </c>
      <c r="Y85" s="259">
        <v>6273691.6300000139</v>
      </c>
      <c r="Z85" s="89">
        <v>6654009.2300000116</v>
      </c>
      <c r="AA85" s="89">
        <v>6449031.8500000127</v>
      </c>
      <c r="AB85" s="321">
        <f>SUM(AB80:AB84)</f>
        <v>5064889.1400000118</v>
      </c>
      <c r="AC85" s="321">
        <f>SUM(AC80:AC84)</f>
        <v>5095755.510000011</v>
      </c>
      <c r="AD85" s="89">
        <v>5731913.3900000127</v>
      </c>
      <c r="AE85" s="89">
        <v>6285413.7100000121</v>
      </c>
      <c r="AF85" s="89">
        <v>6263426.4300000137</v>
      </c>
      <c r="AG85" s="89">
        <v>6099708.3900000136</v>
      </c>
      <c r="AH85" s="89">
        <v>5021423.6800000127</v>
      </c>
      <c r="AI85" s="89">
        <v>5083530.4100000132</v>
      </c>
      <c r="AJ85" s="160">
        <v>6398722</v>
      </c>
      <c r="AK85" s="259">
        <v>7659327.9900000133</v>
      </c>
      <c r="AL85" s="89">
        <v>7298053.1500000134</v>
      </c>
      <c r="AM85" s="89">
        <v>6579066.3000000138</v>
      </c>
      <c r="AN85" s="321">
        <v>5511239.6600000123</v>
      </c>
      <c r="AO85" s="321">
        <v>5400389.1100000143</v>
      </c>
      <c r="AP85" s="89">
        <v>6078709.1100000134</v>
      </c>
      <c r="AQ85" s="89">
        <v>7314303.4500000123</v>
      </c>
      <c r="AR85" s="89">
        <v>8437988.4300000146</v>
      </c>
      <c r="AS85" s="89">
        <v>6982974.4000000134</v>
      </c>
      <c r="AT85" s="89">
        <v>5742814.5500000138</v>
      </c>
      <c r="AU85" s="89">
        <v>5546756.250000013</v>
      </c>
      <c r="AV85" s="160">
        <v>6945024.4700000118</v>
      </c>
      <c r="AW85" s="89"/>
      <c r="AX85" s="160"/>
      <c r="AY85" s="82">
        <f t="shared" ref="AY85:BH85" si="525">SUM(AY80:AY84)</f>
        <v>-20151.689999999042</v>
      </c>
      <c r="AZ85" s="82">
        <f t="shared" si="525"/>
        <v>237095.34999999806</v>
      </c>
      <c r="BA85" s="82">
        <f t="shared" si="525"/>
        <v>165996.97871973517</v>
      </c>
      <c r="BB85" s="82">
        <f t="shared" si="525"/>
        <v>-668812.30871974921</v>
      </c>
      <c r="BC85" s="82">
        <f t="shared" si="525"/>
        <v>-297340.03000001365</v>
      </c>
      <c r="BD85" s="82">
        <f t="shared" si="525"/>
        <v>-404402.68000001344</v>
      </c>
      <c r="BE85" s="82">
        <f t="shared" si="525"/>
        <v>-805282.62000001245</v>
      </c>
      <c r="BF85" s="89">
        <f t="shared" si="525"/>
        <v>349927.6221999866</v>
      </c>
      <c r="BG85" s="89">
        <f t="shared" si="525"/>
        <v>-195083.45000001375</v>
      </c>
      <c r="BH85" s="98">
        <f t="shared" si="525"/>
        <v>-181662.3100000147</v>
      </c>
      <c r="BI85" s="272">
        <f t="shared" ref="BI85:BJ85" si="526">SUM(BI80:BI84)</f>
        <v>-160487.66000001412</v>
      </c>
      <c r="BJ85" s="270">
        <f t="shared" si="526"/>
        <v>-804383.17000001215</v>
      </c>
      <c r="BK85" s="270">
        <f t="shared" ref="BK85:BL85" si="527">SUM(BK80:BK84)</f>
        <v>-881781.67000001366</v>
      </c>
      <c r="BL85" s="270">
        <f t="shared" si="527"/>
        <v>-382555.82000001171</v>
      </c>
      <c r="BM85" s="270">
        <f t="shared" ref="BM85:BN85" si="528">SUM(BM80:BM84)</f>
        <v>-636245.79000001168</v>
      </c>
      <c r="BN85" s="270">
        <f t="shared" si="528"/>
        <v>-651038.71</v>
      </c>
      <c r="BO85" s="270">
        <f t="shared" ref="BO85:BT85" si="529">SUM(BO80:BO84)</f>
        <v>-300390.93999999994</v>
      </c>
      <c r="BP85" s="270">
        <f t="shared" si="529"/>
        <v>-127683.81999999989</v>
      </c>
      <c r="BQ85" s="270">
        <f t="shared" si="529"/>
        <v>-760051.1100000008</v>
      </c>
      <c r="BR85" s="270">
        <f t="shared" si="529"/>
        <v>-766172.01999999955</v>
      </c>
      <c r="BS85" s="270">
        <f t="shared" si="529"/>
        <v>-422292.12999999936</v>
      </c>
      <c r="BT85" s="270">
        <f t="shared" si="529"/>
        <v>-745946.38999998628</v>
      </c>
      <c r="BU85" s="272">
        <f t="shared" ref="BU85:BV85" si="530">SUM(BU80:BU84)</f>
        <v>-1385636.3599999994</v>
      </c>
      <c r="BV85" s="270">
        <f t="shared" si="530"/>
        <v>-644043.92000000016</v>
      </c>
      <c r="BW85" s="270">
        <f t="shared" ref="BW85:BY85" si="531">SUM(BW80:BW84)</f>
        <v>-130034.45000000088</v>
      </c>
      <c r="BX85" s="270">
        <f t="shared" si="531"/>
        <v>-446350.52000000019</v>
      </c>
      <c r="BY85" s="270">
        <f t="shared" si="531"/>
        <v>-304633.60000000213</v>
      </c>
      <c r="BZ85" s="270">
        <f t="shared" ref="BZ85:CB85" si="532">SUM(BZ80:BZ84)</f>
        <v>-346795.71999999991</v>
      </c>
      <c r="CA85" s="270">
        <f t="shared" si="532"/>
        <v>-1028889.7400000005</v>
      </c>
      <c r="CB85" s="270">
        <f t="shared" si="532"/>
        <v>-2174562.0000000014</v>
      </c>
      <c r="CC85" s="270">
        <f t="shared" ref="CC85:CD85" si="533">SUM(CC80:CC84)</f>
        <v>-883266.01</v>
      </c>
      <c r="CD85" s="270">
        <f t="shared" si="533"/>
        <v>-721390.87000000081</v>
      </c>
      <c r="CE85" s="270">
        <f t="shared" ref="CE85:CF85" si="534">SUM(CE80:CE84)</f>
        <v>-463225.83999999991</v>
      </c>
      <c r="CF85" s="273">
        <f t="shared" si="534"/>
        <v>-546301.99000001245</v>
      </c>
    </row>
    <row r="86" spans="1:84" x14ac:dyDescent="0.25">
      <c r="A86" s="4">
        <f>+A79+1</f>
        <v>12</v>
      </c>
      <c r="B86" s="42" t="s">
        <v>37</v>
      </c>
      <c r="C86" s="88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60"/>
      <c r="O86" s="82"/>
      <c r="P86" s="89"/>
      <c r="Q86" s="89"/>
      <c r="R86" s="89"/>
      <c r="S86" s="89"/>
      <c r="T86" s="89"/>
      <c r="U86" s="89"/>
      <c r="V86" s="89"/>
      <c r="W86" s="89"/>
      <c r="X86" s="160"/>
      <c r="Y86" s="259"/>
      <c r="Z86" s="89"/>
      <c r="AA86" s="89"/>
      <c r="AB86" s="321"/>
      <c r="AC86" s="89"/>
      <c r="AD86" s="89"/>
      <c r="AE86" s="89"/>
      <c r="AF86" s="89"/>
      <c r="AG86" s="89"/>
      <c r="AH86" s="89"/>
      <c r="AI86" s="89"/>
      <c r="AJ86" s="160"/>
      <c r="AK86" s="259"/>
      <c r="AL86" s="89"/>
      <c r="AM86" s="89"/>
      <c r="AN86" s="321"/>
      <c r="AO86" s="321"/>
      <c r="AP86" s="224"/>
      <c r="AQ86" s="89"/>
      <c r="AR86" s="89"/>
      <c r="AS86" s="89"/>
      <c r="AT86" s="89"/>
      <c r="AU86" s="89"/>
      <c r="AV86" s="160"/>
      <c r="AW86" s="89"/>
      <c r="AX86" s="160"/>
      <c r="AY86" s="85"/>
      <c r="AZ86" s="85"/>
      <c r="BA86" s="85"/>
      <c r="BB86" s="85"/>
      <c r="BC86" s="85"/>
      <c r="BD86" s="85"/>
      <c r="BE86" s="85"/>
      <c r="BF86" s="224"/>
      <c r="BG86" s="224"/>
      <c r="BH86" s="213"/>
      <c r="BI86" s="267"/>
      <c r="BJ86" s="245"/>
      <c r="BK86" s="245"/>
      <c r="BL86" s="245"/>
      <c r="BM86" s="245"/>
      <c r="BN86" s="245"/>
      <c r="BO86" s="245"/>
      <c r="BP86" s="245"/>
      <c r="BQ86" s="245"/>
      <c r="BR86" s="245"/>
      <c r="BS86" s="245"/>
      <c r="BT86" s="245"/>
      <c r="BU86" s="267"/>
      <c r="BV86" s="245"/>
      <c r="BW86" s="245"/>
      <c r="BX86" s="245"/>
      <c r="BY86" s="245"/>
      <c r="BZ86" s="245"/>
      <c r="CA86" s="245"/>
      <c r="CB86" s="245"/>
      <c r="CC86" s="245"/>
      <c r="CD86" s="245"/>
      <c r="CE86" s="245"/>
      <c r="CF86" s="268"/>
    </row>
    <row r="87" spans="1:84" x14ac:dyDescent="0.25">
      <c r="A87" s="4"/>
      <c r="B87" s="35" t="s">
        <v>41</v>
      </c>
      <c r="C87" s="88">
        <f>465642+38378</f>
        <v>504020</v>
      </c>
      <c r="D87" s="82">
        <v>440098.63999999996</v>
      </c>
      <c r="E87" s="82">
        <v>394645.45</v>
      </c>
      <c r="F87" s="82">
        <v>375746.36000000004</v>
      </c>
      <c r="G87" s="82">
        <v>591520.57000000007</v>
      </c>
      <c r="H87" s="82">
        <v>537297.90000000014</v>
      </c>
      <c r="I87" s="82">
        <v>386607.09999999992</v>
      </c>
      <c r="J87" s="82">
        <v>403168.67</v>
      </c>
      <c r="K87" s="82">
        <v>399120.48000000004</v>
      </c>
      <c r="L87" s="82">
        <v>498544.76999999984</v>
      </c>
      <c r="M87" s="82">
        <v>545493.31999999995</v>
      </c>
      <c r="N87" s="160">
        <v>500855.82</v>
      </c>
      <c r="O87" s="82">
        <v>483034.41</v>
      </c>
      <c r="P87" s="89">
        <v>421781.41000000003</v>
      </c>
      <c r="Q87" s="89">
        <v>387161.91</v>
      </c>
      <c r="R87" s="187">
        <v>502401.83999999997</v>
      </c>
      <c r="S87" s="89">
        <v>591107.39999999991</v>
      </c>
      <c r="T87" s="89">
        <v>601740.19000000006</v>
      </c>
      <c r="U87" s="89">
        <v>458691.0400000001</v>
      </c>
      <c r="V87" s="89">
        <v>348390.31000000023</v>
      </c>
      <c r="W87" s="89">
        <v>398458.43000000005</v>
      </c>
      <c r="X87" s="160">
        <v>534391.54</v>
      </c>
      <c r="Y87" s="259">
        <v>520121.24</v>
      </c>
      <c r="Z87" s="89">
        <v>523996.66000000027</v>
      </c>
      <c r="AA87" s="89">
        <v>516138.21000000014</v>
      </c>
      <c r="AB87" s="321">
        <v>372684.97</v>
      </c>
      <c r="AC87" s="321">
        <v>371777.94</v>
      </c>
      <c r="AD87" s="89">
        <v>485866.89000000013</v>
      </c>
      <c r="AE87" s="89">
        <v>520457.0199999999</v>
      </c>
      <c r="AF87" s="89">
        <v>523761.58999999979</v>
      </c>
      <c r="AG87" s="89">
        <v>465158.9200000001</v>
      </c>
      <c r="AH87" s="89">
        <v>348234.69999999984</v>
      </c>
      <c r="AI87" s="89">
        <v>395683.12999999989</v>
      </c>
      <c r="AJ87" s="160">
        <v>506922</v>
      </c>
      <c r="AK87" s="259">
        <v>583156.07999999996</v>
      </c>
      <c r="AL87" s="89">
        <v>574911.87000000011</v>
      </c>
      <c r="AM87" s="89">
        <v>493549.02999999997</v>
      </c>
      <c r="AN87" s="321">
        <v>394751.26</v>
      </c>
      <c r="AO87" s="321">
        <v>414972.32</v>
      </c>
      <c r="AP87" s="231">
        <v>434535.4</v>
      </c>
      <c r="AQ87" s="89">
        <v>556942.31999999995</v>
      </c>
      <c r="AR87" s="89">
        <v>628606.54999999993</v>
      </c>
      <c r="AS87" s="89">
        <v>431383.27999999997</v>
      </c>
      <c r="AT87" s="89">
        <v>365318.36999999994</v>
      </c>
      <c r="AU87" s="89">
        <v>419252.74999999994</v>
      </c>
      <c r="AV87" s="160">
        <v>542262.6399999999</v>
      </c>
      <c r="AW87" s="89"/>
      <c r="AX87" s="160"/>
      <c r="AY87" s="77">
        <f t="shared" ref="AY87:AZ91" si="535">C87-O87</f>
        <v>20985.590000000026</v>
      </c>
      <c r="AZ87" s="77">
        <f t="shared" si="535"/>
        <v>18317.229999999923</v>
      </c>
      <c r="BA87" s="77">
        <f t="shared" ref="BA87:BH91" si="536">IF(Q87=0,0,E87-Q87)</f>
        <v>7483.5400000000373</v>
      </c>
      <c r="BB87" s="77">
        <f t="shared" si="536"/>
        <v>-126655.47999999992</v>
      </c>
      <c r="BC87" s="77">
        <f t="shared" si="536"/>
        <v>413.17000000015832</v>
      </c>
      <c r="BD87" s="77">
        <f t="shared" si="536"/>
        <v>-64442.289999999921</v>
      </c>
      <c r="BE87" s="77">
        <f t="shared" si="536"/>
        <v>-72083.940000000177</v>
      </c>
      <c r="BF87" s="183">
        <f t="shared" si="536"/>
        <v>54778.359999999753</v>
      </c>
      <c r="BG87" s="183">
        <f t="shared" si="536"/>
        <v>662.04999999998836</v>
      </c>
      <c r="BH87" s="210">
        <f t="shared" si="536"/>
        <v>-35846.770000000193</v>
      </c>
      <c r="BI87" s="284">
        <f t="shared" ref="BI87:BI91" si="537">IF(Y87=0,0,M87-Y87)</f>
        <v>25372.079999999958</v>
      </c>
      <c r="BJ87" s="221">
        <f t="shared" ref="BJ87:BL91" si="538">IF(Z87=0,0,N87-Z87)</f>
        <v>-23140.840000000258</v>
      </c>
      <c r="BK87" s="221">
        <f t="shared" si="538"/>
        <v>-33103.800000000163</v>
      </c>
      <c r="BL87" s="221">
        <f t="shared" si="538"/>
        <v>49096.440000000061</v>
      </c>
      <c r="BM87" s="221">
        <f t="shared" ref="BM87:BM91" si="539">IF(AC87=0,0,Q87-AC87)</f>
        <v>15383.969999999972</v>
      </c>
      <c r="BN87" s="221">
        <f t="shared" ref="BN87:BN91" si="540">IF(AD87=0,0,R87-AD87)</f>
        <v>16534.949999999837</v>
      </c>
      <c r="BO87" s="221">
        <f t="shared" ref="BO87:BO91" si="541">IF(AE87=0,0,S87-AE87)</f>
        <v>70650.38</v>
      </c>
      <c r="BP87" s="221">
        <f t="shared" ref="BP87:BP91" si="542">IF(AF87=0,0,T87-AF87)</f>
        <v>77978.600000000268</v>
      </c>
      <c r="BQ87" s="221">
        <f t="shared" ref="BQ87:BQ91" si="543">IF(AG87=0,0,U87-AG87)</f>
        <v>-6467.8800000000047</v>
      </c>
      <c r="BR87" s="221">
        <f t="shared" ref="BR87:BR91" si="544">IF(AH87=0,0,V87-AH87)</f>
        <v>155.61000000039348</v>
      </c>
      <c r="BS87" s="221">
        <f t="shared" ref="BS87:BS91" si="545">IF(AI87=0,0,W87-AI87)</f>
        <v>2775.300000000163</v>
      </c>
      <c r="BT87" s="221">
        <f t="shared" ref="BT87:BT91" si="546">IF(AJ87=0,0,X87-AJ87)</f>
        <v>27469.540000000037</v>
      </c>
      <c r="BU87" s="284">
        <f t="shared" ref="BU87:BW91" si="547">IF(AK87=0,0,Y87-AK87)</f>
        <v>-63034.839999999967</v>
      </c>
      <c r="BV87" s="221">
        <f t="shared" si="547"/>
        <v>-50915.209999999846</v>
      </c>
      <c r="BW87" s="221">
        <f t="shared" si="547"/>
        <v>22589.180000000168</v>
      </c>
      <c r="BX87" s="221">
        <f t="shared" ref="BX87:BZ91" si="548">IF(AN87=0,0,AB87-AN87)</f>
        <v>-22066.290000000037</v>
      </c>
      <c r="BY87" s="221">
        <f t="shared" si="548"/>
        <v>-43194.380000000005</v>
      </c>
      <c r="BZ87" s="221">
        <f t="shared" si="548"/>
        <v>51331.490000000107</v>
      </c>
      <c r="CA87" s="221">
        <f t="shared" ref="CA87:CA91" si="549">IF(AQ87=0,0,AE87-AQ87)</f>
        <v>-36485.300000000047</v>
      </c>
      <c r="CB87" s="221">
        <f t="shared" ref="CB87:CF91" si="550">IF(AR87=0,0,AF87-AR87)</f>
        <v>-104844.96000000014</v>
      </c>
      <c r="CC87" s="221">
        <f t="shared" si="550"/>
        <v>33775.64000000013</v>
      </c>
      <c r="CD87" s="221">
        <f t="shared" si="550"/>
        <v>-17083.6700000001</v>
      </c>
      <c r="CE87" s="221">
        <f t="shared" si="550"/>
        <v>-23569.620000000054</v>
      </c>
      <c r="CF87" s="285">
        <f t="shared" si="550"/>
        <v>-35340.639999999898</v>
      </c>
    </row>
    <row r="88" spans="1:84" x14ac:dyDescent="0.25">
      <c r="A88" s="4"/>
      <c r="B88" s="35" t="s">
        <v>42</v>
      </c>
      <c r="C88" s="88">
        <f>135474+10840</f>
        <v>146314</v>
      </c>
      <c r="D88" s="82">
        <v>120709.85000000009</v>
      </c>
      <c r="E88" s="82">
        <v>96816.56</v>
      </c>
      <c r="F88" s="82">
        <v>81366.790000000037</v>
      </c>
      <c r="G88" s="82">
        <v>105475.45000000003</v>
      </c>
      <c r="H88" s="82">
        <v>109612.36000000003</v>
      </c>
      <c r="I88" s="82">
        <v>78782.710000000036</v>
      </c>
      <c r="J88" s="82">
        <v>76268.160000000018</v>
      </c>
      <c r="K88" s="82">
        <v>75058.300000000017</v>
      </c>
      <c r="L88" s="82">
        <v>98313.540000000037</v>
      </c>
      <c r="M88" s="82">
        <v>113239.08999999998</v>
      </c>
      <c r="N88" s="160">
        <v>111512.26999999999</v>
      </c>
      <c r="O88" s="82">
        <v>111685.20000000004</v>
      </c>
      <c r="P88" s="89">
        <v>91942.05</v>
      </c>
      <c r="Q88" s="89">
        <v>76134.869999999966</v>
      </c>
      <c r="R88" s="187">
        <v>84308.119999999981</v>
      </c>
      <c r="S88" s="89">
        <v>93428.630000000048</v>
      </c>
      <c r="T88" s="89">
        <v>94980.500000000015</v>
      </c>
      <c r="U88" s="89">
        <v>76755.270000000019</v>
      </c>
      <c r="V88" s="89">
        <v>58248.579999999987</v>
      </c>
      <c r="W88" s="89">
        <v>63262.419999999969</v>
      </c>
      <c r="X88" s="160">
        <v>84729.690000000017</v>
      </c>
      <c r="Y88" s="259">
        <v>92398.26</v>
      </c>
      <c r="Z88" s="89">
        <v>97131.119999999981</v>
      </c>
      <c r="AA88" s="89">
        <v>101031.92999999998</v>
      </c>
      <c r="AB88" s="321">
        <v>73290.050000000017</v>
      </c>
      <c r="AC88" s="321">
        <v>73591.23</v>
      </c>
      <c r="AD88" s="89">
        <v>72714.799999999988</v>
      </c>
      <c r="AE88" s="89">
        <v>91355.959999999977</v>
      </c>
      <c r="AF88" s="89">
        <v>117421.54999999997</v>
      </c>
      <c r="AG88" s="89">
        <v>94014.93</v>
      </c>
      <c r="AH88" s="89">
        <v>72492.349999999991</v>
      </c>
      <c r="AI88" s="89">
        <v>73917.340000000011</v>
      </c>
      <c r="AJ88" s="160">
        <v>107581</v>
      </c>
      <c r="AK88" s="259">
        <v>132512.23000000004</v>
      </c>
      <c r="AL88" s="89">
        <v>136913.21999999997</v>
      </c>
      <c r="AM88" s="89">
        <v>129331.64000000003</v>
      </c>
      <c r="AN88" s="321">
        <v>103183.27</v>
      </c>
      <c r="AO88" s="321">
        <v>100285.22999999998</v>
      </c>
      <c r="AP88" s="231">
        <v>96942.199999999983</v>
      </c>
      <c r="AQ88" s="89">
        <v>111664.03999999998</v>
      </c>
      <c r="AR88" s="89">
        <v>133679.85999999999</v>
      </c>
      <c r="AS88" s="89">
        <v>133337.13999999998</v>
      </c>
      <c r="AT88" s="89">
        <v>82038.73</v>
      </c>
      <c r="AU88" s="89">
        <v>92858.08</v>
      </c>
      <c r="AV88" s="160">
        <v>121314.45999999999</v>
      </c>
      <c r="AW88" s="89"/>
      <c r="AX88" s="160"/>
      <c r="AY88" s="77">
        <f t="shared" si="535"/>
        <v>34628.799999999959</v>
      </c>
      <c r="AZ88" s="77">
        <f t="shared" si="535"/>
        <v>28767.80000000009</v>
      </c>
      <c r="BA88" s="77">
        <f t="shared" si="536"/>
        <v>20681.690000000031</v>
      </c>
      <c r="BB88" s="77">
        <f t="shared" si="536"/>
        <v>-2941.3299999999435</v>
      </c>
      <c r="BC88" s="77">
        <f t="shared" si="536"/>
        <v>12046.819999999978</v>
      </c>
      <c r="BD88" s="77">
        <f t="shared" si="536"/>
        <v>14631.860000000015</v>
      </c>
      <c r="BE88" s="77">
        <f t="shared" si="536"/>
        <v>2027.4400000000169</v>
      </c>
      <c r="BF88" s="183">
        <f t="shared" si="536"/>
        <v>18019.580000000031</v>
      </c>
      <c r="BG88" s="183">
        <f t="shared" si="536"/>
        <v>11795.880000000048</v>
      </c>
      <c r="BH88" s="210">
        <f t="shared" si="536"/>
        <v>13583.85000000002</v>
      </c>
      <c r="BI88" s="284">
        <f t="shared" si="537"/>
        <v>20840.829999999987</v>
      </c>
      <c r="BJ88" s="221">
        <f t="shared" si="538"/>
        <v>14381.150000000009</v>
      </c>
      <c r="BK88" s="221">
        <f t="shared" si="538"/>
        <v>10653.270000000062</v>
      </c>
      <c r="BL88" s="221">
        <f t="shared" si="538"/>
        <v>18651.999999999985</v>
      </c>
      <c r="BM88" s="221">
        <f t="shared" si="539"/>
        <v>2543.6399999999703</v>
      </c>
      <c r="BN88" s="221">
        <f t="shared" si="540"/>
        <v>11593.319999999992</v>
      </c>
      <c r="BO88" s="221">
        <f t="shared" si="541"/>
        <v>2072.670000000071</v>
      </c>
      <c r="BP88" s="221">
        <f t="shared" si="542"/>
        <v>-22441.049999999959</v>
      </c>
      <c r="BQ88" s="221">
        <f t="shared" si="543"/>
        <v>-17259.659999999974</v>
      </c>
      <c r="BR88" s="221">
        <f t="shared" si="544"/>
        <v>-14243.770000000004</v>
      </c>
      <c r="BS88" s="221">
        <f t="shared" si="545"/>
        <v>-10654.920000000042</v>
      </c>
      <c r="BT88" s="221">
        <f t="shared" si="546"/>
        <v>-22851.309999999983</v>
      </c>
      <c r="BU88" s="284">
        <f t="shared" si="547"/>
        <v>-40113.970000000045</v>
      </c>
      <c r="BV88" s="221">
        <f t="shared" si="547"/>
        <v>-39782.099999999991</v>
      </c>
      <c r="BW88" s="221">
        <f t="shared" si="547"/>
        <v>-28299.71000000005</v>
      </c>
      <c r="BX88" s="221">
        <f t="shared" si="548"/>
        <v>-29893.219999999987</v>
      </c>
      <c r="BY88" s="221">
        <f t="shared" si="548"/>
        <v>-26693.999999999985</v>
      </c>
      <c r="BZ88" s="221">
        <f t="shared" si="548"/>
        <v>-24227.399999999994</v>
      </c>
      <c r="CA88" s="221">
        <f t="shared" si="549"/>
        <v>-20308.080000000002</v>
      </c>
      <c r="CB88" s="221">
        <f t="shared" si="550"/>
        <v>-16258.310000000012</v>
      </c>
      <c r="CC88" s="221">
        <f t="shared" si="550"/>
        <v>-39322.209999999992</v>
      </c>
      <c r="CD88" s="221">
        <f t="shared" si="550"/>
        <v>-9546.3800000000047</v>
      </c>
      <c r="CE88" s="221">
        <f t="shared" si="550"/>
        <v>-18940.739999999991</v>
      </c>
      <c r="CF88" s="285">
        <f t="shared" si="550"/>
        <v>-13733.459999999992</v>
      </c>
    </row>
    <row r="89" spans="1:84" x14ac:dyDescent="0.25">
      <c r="A89" s="4"/>
      <c r="B89" s="35" t="s">
        <v>43</v>
      </c>
      <c r="C89" s="88">
        <f>10905.61+308.83</f>
        <v>11214.44</v>
      </c>
      <c r="D89" s="82">
        <v>10247.060000000001</v>
      </c>
      <c r="E89" s="82">
        <v>9227.34</v>
      </c>
      <c r="F89" s="82">
        <v>9074.3499999999985</v>
      </c>
      <c r="G89" s="82">
        <v>9922.090000000002</v>
      </c>
      <c r="H89" s="82">
        <v>9588.8100000000013</v>
      </c>
      <c r="I89" s="82">
        <v>7433.1499999999978</v>
      </c>
      <c r="J89" s="82">
        <v>8736.1</v>
      </c>
      <c r="K89" s="82">
        <v>8400.43</v>
      </c>
      <c r="L89" s="82">
        <v>10805.250000000002</v>
      </c>
      <c r="M89" s="82">
        <v>11787.590000000002</v>
      </c>
      <c r="N89" s="160">
        <v>13566.319999999992</v>
      </c>
      <c r="O89" s="82">
        <v>10379.629999999999</v>
      </c>
      <c r="P89" s="82">
        <v>7705.72</v>
      </c>
      <c r="Q89" s="82">
        <v>7298.6099999999979</v>
      </c>
      <c r="R89" s="187">
        <v>8343.93</v>
      </c>
      <c r="S89" s="82">
        <v>9044.0299999999988</v>
      </c>
      <c r="T89" s="82">
        <v>9423.93</v>
      </c>
      <c r="U89" s="82">
        <v>8844.9299999999985</v>
      </c>
      <c r="V89" s="89">
        <v>7224.8000000000011</v>
      </c>
      <c r="W89" s="89">
        <v>8275.33</v>
      </c>
      <c r="X89" s="160">
        <v>10725.330000000002</v>
      </c>
      <c r="Y89" s="259">
        <v>11700.900000000001</v>
      </c>
      <c r="Z89" s="89">
        <v>13180.270000000002</v>
      </c>
      <c r="AA89" s="89">
        <v>12983.260000000002</v>
      </c>
      <c r="AB89" s="321">
        <v>8610.630000000001</v>
      </c>
      <c r="AC89" s="321">
        <v>8114.329999999999</v>
      </c>
      <c r="AD89" s="89">
        <v>8526.4599999999991</v>
      </c>
      <c r="AE89" s="89">
        <v>9251.9399999999987</v>
      </c>
      <c r="AF89" s="89">
        <v>9830.1899999999987</v>
      </c>
      <c r="AG89" s="89">
        <v>8806.41</v>
      </c>
      <c r="AH89" s="89">
        <v>7682.9000000000005</v>
      </c>
      <c r="AI89" s="89">
        <v>8188.09</v>
      </c>
      <c r="AJ89" s="160">
        <v>11101</v>
      </c>
      <c r="AK89" s="259">
        <v>15131.850000000002</v>
      </c>
      <c r="AL89" s="89">
        <v>18285.099999999999</v>
      </c>
      <c r="AM89" s="89">
        <v>14954.029999999999</v>
      </c>
      <c r="AN89" s="321">
        <v>10619.59</v>
      </c>
      <c r="AO89" s="321">
        <v>9606.09</v>
      </c>
      <c r="AP89" s="231">
        <v>8098.35</v>
      </c>
      <c r="AQ89" s="89">
        <v>9455.98</v>
      </c>
      <c r="AR89" s="89">
        <v>10400.679999999998</v>
      </c>
      <c r="AS89" s="89">
        <v>9514.77</v>
      </c>
      <c r="AT89" s="89">
        <v>7995.3099999999995</v>
      </c>
      <c r="AU89" s="89">
        <v>8344.41</v>
      </c>
      <c r="AV89" s="160">
        <v>10853.73</v>
      </c>
      <c r="AW89" s="89"/>
      <c r="AX89" s="160"/>
      <c r="AY89" s="77">
        <f t="shared" si="535"/>
        <v>834.81000000000131</v>
      </c>
      <c r="AZ89" s="77">
        <f t="shared" si="535"/>
        <v>2541.3400000000011</v>
      </c>
      <c r="BA89" s="77">
        <f t="shared" si="536"/>
        <v>1928.7300000000023</v>
      </c>
      <c r="BB89" s="77">
        <f t="shared" si="536"/>
        <v>730.41999999999825</v>
      </c>
      <c r="BC89" s="77">
        <f t="shared" si="536"/>
        <v>878.06000000000313</v>
      </c>
      <c r="BD89" s="77">
        <f t="shared" si="536"/>
        <v>164.88000000000102</v>
      </c>
      <c r="BE89" s="77">
        <f t="shared" si="536"/>
        <v>-1411.7800000000007</v>
      </c>
      <c r="BF89" s="183">
        <f t="shared" si="536"/>
        <v>1511.2999999999993</v>
      </c>
      <c r="BG89" s="183">
        <f t="shared" si="536"/>
        <v>125.10000000000036</v>
      </c>
      <c r="BH89" s="210">
        <f t="shared" si="536"/>
        <v>79.920000000000073</v>
      </c>
      <c r="BI89" s="284">
        <f t="shared" si="537"/>
        <v>86.690000000000509</v>
      </c>
      <c r="BJ89" s="221">
        <f t="shared" si="538"/>
        <v>386.04999999999018</v>
      </c>
      <c r="BK89" s="221">
        <f t="shared" si="538"/>
        <v>-2603.6300000000028</v>
      </c>
      <c r="BL89" s="221">
        <f t="shared" si="538"/>
        <v>-904.91000000000076</v>
      </c>
      <c r="BM89" s="221">
        <f t="shared" si="539"/>
        <v>-815.72000000000116</v>
      </c>
      <c r="BN89" s="221">
        <f t="shared" si="540"/>
        <v>-182.52999999999884</v>
      </c>
      <c r="BO89" s="221">
        <f t="shared" si="541"/>
        <v>-207.90999999999985</v>
      </c>
      <c r="BP89" s="221">
        <f t="shared" si="542"/>
        <v>-406.2599999999984</v>
      </c>
      <c r="BQ89" s="221">
        <f t="shared" si="543"/>
        <v>38.519999999998618</v>
      </c>
      <c r="BR89" s="221">
        <f t="shared" si="544"/>
        <v>-458.09999999999945</v>
      </c>
      <c r="BS89" s="221">
        <f t="shared" si="545"/>
        <v>87.239999999999782</v>
      </c>
      <c r="BT89" s="221">
        <f t="shared" si="546"/>
        <v>-375.66999999999825</v>
      </c>
      <c r="BU89" s="284">
        <f t="shared" si="547"/>
        <v>-3430.9500000000007</v>
      </c>
      <c r="BV89" s="221">
        <f t="shared" si="547"/>
        <v>-5104.8299999999963</v>
      </c>
      <c r="BW89" s="221">
        <f t="shared" si="547"/>
        <v>-1970.7699999999968</v>
      </c>
      <c r="BX89" s="221">
        <f t="shared" si="548"/>
        <v>-2008.9599999999991</v>
      </c>
      <c r="BY89" s="221">
        <f t="shared" si="548"/>
        <v>-1491.7600000000011</v>
      </c>
      <c r="BZ89" s="221">
        <f t="shared" si="548"/>
        <v>428.10999999999876</v>
      </c>
      <c r="CA89" s="221">
        <f t="shared" si="549"/>
        <v>-204.04000000000087</v>
      </c>
      <c r="CB89" s="221">
        <f t="shared" si="550"/>
        <v>-570.48999999999978</v>
      </c>
      <c r="CC89" s="221">
        <f t="shared" si="550"/>
        <v>-708.36000000000058</v>
      </c>
      <c r="CD89" s="221">
        <f t="shared" si="550"/>
        <v>-312.40999999999894</v>
      </c>
      <c r="CE89" s="221">
        <f t="shared" si="550"/>
        <v>-156.31999999999971</v>
      </c>
      <c r="CF89" s="285">
        <f t="shared" si="550"/>
        <v>247.27000000000044</v>
      </c>
    </row>
    <row r="90" spans="1:84" x14ac:dyDescent="0.25">
      <c r="A90" s="4"/>
      <c r="B90" s="35" t="s">
        <v>44</v>
      </c>
      <c r="C90" s="88">
        <v>200192.88999999996</v>
      </c>
      <c r="D90" s="82">
        <v>210258.1100000001</v>
      </c>
      <c r="E90" s="82">
        <v>205336.72999999998</v>
      </c>
      <c r="F90" s="82">
        <v>200966.54</v>
      </c>
      <c r="G90" s="82">
        <v>298426.74</v>
      </c>
      <c r="H90" s="82">
        <v>301636.01</v>
      </c>
      <c r="I90" s="82">
        <v>247313.42000000004</v>
      </c>
      <c r="J90" s="82">
        <v>317613.04999999987</v>
      </c>
      <c r="K90" s="82">
        <v>241038.52000000005</v>
      </c>
      <c r="L90" s="82">
        <v>256122.46999999988</v>
      </c>
      <c r="M90" s="82">
        <v>282534.45000000007</v>
      </c>
      <c r="N90" s="160">
        <v>259094.80000000002</v>
      </c>
      <c r="O90" s="82">
        <v>271272.26999999996</v>
      </c>
      <c r="P90" s="82">
        <v>216292.01999999996</v>
      </c>
      <c r="Q90" s="82">
        <v>203218.24</v>
      </c>
      <c r="R90" s="187">
        <v>262880.05</v>
      </c>
      <c r="S90" s="82">
        <v>297528.97000000009</v>
      </c>
      <c r="T90" s="82">
        <v>303531.01000000007</v>
      </c>
      <c r="U90" s="82">
        <v>299710.12000000005</v>
      </c>
      <c r="V90" s="89">
        <v>248077.42000000004</v>
      </c>
      <c r="W90" s="89">
        <v>262116.65000000005</v>
      </c>
      <c r="X90" s="160">
        <v>287689.76000000007</v>
      </c>
      <c r="Y90" s="259">
        <v>267432.25999999995</v>
      </c>
      <c r="Z90" s="89">
        <v>281341.86000000004</v>
      </c>
      <c r="AA90" s="89">
        <v>289122.63999999996</v>
      </c>
      <c r="AB90" s="321">
        <v>231051.97000000003</v>
      </c>
      <c r="AC90" s="321">
        <v>233506.43999999992</v>
      </c>
      <c r="AD90" s="89">
        <v>272649.7099999999</v>
      </c>
      <c r="AE90" s="89">
        <v>276188.40000000002</v>
      </c>
      <c r="AF90" s="89">
        <v>213115.77000000002</v>
      </c>
      <c r="AG90" s="89">
        <v>301432.99000000005</v>
      </c>
      <c r="AH90" s="89">
        <v>250734.18000000011</v>
      </c>
      <c r="AI90" s="89">
        <v>251829.8300000001</v>
      </c>
      <c r="AJ90" s="160">
        <v>274552</v>
      </c>
      <c r="AK90" s="259">
        <v>291996.97999999992</v>
      </c>
      <c r="AL90" s="89">
        <v>303228.77999999997</v>
      </c>
      <c r="AM90" s="89">
        <v>283950.36999999994</v>
      </c>
      <c r="AN90" s="321">
        <v>244353.80999999994</v>
      </c>
      <c r="AO90" s="321">
        <v>258411.75</v>
      </c>
      <c r="AP90" s="231">
        <v>276093.94</v>
      </c>
      <c r="AQ90" s="89">
        <v>296385.79000000004</v>
      </c>
      <c r="AR90" s="89">
        <v>348551.46000000008</v>
      </c>
      <c r="AS90" s="89">
        <v>312539.18000000005</v>
      </c>
      <c r="AT90" s="89">
        <v>262773.50000000006</v>
      </c>
      <c r="AU90" s="89">
        <v>276227.09000000008</v>
      </c>
      <c r="AV90" s="160">
        <v>314762.12000000005</v>
      </c>
      <c r="AW90" s="89"/>
      <c r="AX90" s="160"/>
      <c r="AY90" s="77">
        <f t="shared" si="535"/>
        <v>-71079.38</v>
      </c>
      <c r="AZ90" s="77">
        <f t="shared" si="535"/>
        <v>-6033.909999999858</v>
      </c>
      <c r="BA90" s="77">
        <f t="shared" si="536"/>
        <v>2118.4899999999907</v>
      </c>
      <c r="BB90" s="77">
        <f t="shared" si="536"/>
        <v>-61913.50999999998</v>
      </c>
      <c r="BC90" s="77">
        <f t="shared" si="536"/>
        <v>897.76999999990221</v>
      </c>
      <c r="BD90" s="77">
        <f t="shared" si="536"/>
        <v>-1895.0000000000582</v>
      </c>
      <c r="BE90" s="77">
        <f t="shared" si="536"/>
        <v>-52396.700000000012</v>
      </c>
      <c r="BF90" s="183">
        <f t="shared" si="536"/>
        <v>69535.62999999983</v>
      </c>
      <c r="BG90" s="183">
        <f t="shared" si="536"/>
        <v>-21078.130000000005</v>
      </c>
      <c r="BH90" s="210">
        <f t="shared" si="536"/>
        <v>-31567.290000000183</v>
      </c>
      <c r="BI90" s="284">
        <f t="shared" si="537"/>
        <v>15102.190000000119</v>
      </c>
      <c r="BJ90" s="221">
        <f t="shared" si="538"/>
        <v>-22247.060000000027</v>
      </c>
      <c r="BK90" s="221">
        <f t="shared" si="538"/>
        <v>-17850.369999999995</v>
      </c>
      <c r="BL90" s="221">
        <f t="shared" si="538"/>
        <v>-14759.95000000007</v>
      </c>
      <c r="BM90" s="221">
        <f t="shared" si="539"/>
        <v>-30288.199999999924</v>
      </c>
      <c r="BN90" s="221">
        <f t="shared" si="540"/>
        <v>-9769.6599999999162</v>
      </c>
      <c r="BO90" s="221">
        <f t="shared" si="541"/>
        <v>21340.570000000065</v>
      </c>
      <c r="BP90" s="221">
        <f t="shared" si="542"/>
        <v>90415.240000000049</v>
      </c>
      <c r="BQ90" s="221">
        <f t="shared" si="543"/>
        <v>-1722.8699999999953</v>
      </c>
      <c r="BR90" s="221">
        <f t="shared" si="544"/>
        <v>-2656.7600000000675</v>
      </c>
      <c r="BS90" s="221">
        <f t="shared" si="545"/>
        <v>10286.819999999949</v>
      </c>
      <c r="BT90" s="221">
        <f t="shared" si="546"/>
        <v>13137.760000000068</v>
      </c>
      <c r="BU90" s="284">
        <f t="shared" si="547"/>
        <v>-24564.719999999972</v>
      </c>
      <c r="BV90" s="221">
        <f t="shared" si="547"/>
        <v>-21886.919999999925</v>
      </c>
      <c r="BW90" s="221">
        <f t="shared" si="547"/>
        <v>5172.2700000000186</v>
      </c>
      <c r="BX90" s="221">
        <f t="shared" si="548"/>
        <v>-13301.839999999909</v>
      </c>
      <c r="BY90" s="221">
        <f t="shared" si="548"/>
        <v>-24905.310000000085</v>
      </c>
      <c r="BZ90" s="221">
        <f t="shared" si="548"/>
        <v>-3444.2300000000978</v>
      </c>
      <c r="CA90" s="221">
        <f t="shared" si="549"/>
        <v>-20197.390000000014</v>
      </c>
      <c r="CB90" s="221">
        <f t="shared" si="550"/>
        <v>-135435.69000000006</v>
      </c>
      <c r="CC90" s="221">
        <f t="shared" si="550"/>
        <v>-11106.190000000002</v>
      </c>
      <c r="CD90" s="221">
        <f t="shared" si="550"/>
        <v>-12039.319999999949</v>
      </c>
      <c r="CE90" s="221">
        <f t="shared" si="550"/>
        <v>-24397.25999999998</v>
      </c>
      <c r="CF90" s="285">
        <f t="shared" si="550"/>
        <v>-40210.120000000054</v>
      </c>
    </row>
    <row r="91" spans="1:84" x14ac:dyDescent="0.25">
      <c r="A91" s="4"/>
      <c r="B91" s="35" t="s">
        <v>45</v>
      </c>
      <c r="C91" s="88">
        <v>185068.25999999998</v>
      </c>
      <c r="D91" s="82">
        <v>178305.34</v>
      </c>
      <c r="E91" s="82">
        <v>148361.4</v>
      </c>
      <c r="F91" s="82">
        <v>156939.22999999998</v>
      </c>
      <c r="G91" s="82">
        <v>203634.83</v>
      </c>
      <c r="H91" s="82">
        <v>352720.33</v>
      </c>
      <c r="I91" s="82">
        <v>290473.92</v>
      </c>
      <c r="J91" s="82">
        <v>195515.82</v>
      </c>
      <c r="K91" s="82">
        <v>216992.10000000003</v>
      </c>
      <c r="L91" s="82">
        <v>208093.97999999998</v>
      </c>
      <c r="M91" s="82">
        <v>299132.11</v>
      </c>
      <c r="N91" s="160">
        <v>336169.66999999993</v>
      </c>
      <c r="O91" s="82">
        <v>323984.69</v>
      </c>
      <c r="P91" s="82">
        <v>285999.89</v>
      </c>
      <c r="Q91" s="82">
        <v>310018.68</v>
      </c>
      <c r="R91" s="187">
        <v>317082.18000000005</v>
      </c>
      <c r="S91" s="82">
        <v>370877.14</v>
      </c>
      <c r="T91" s="82">
        <v>341162.54</v>
      </c>
      <c r="U91" s="82">
        <v>352974.97</v>
      </c>
      <c r="V91" s="89">
        <v>330842.72000000003</v>
      </c>
      <c r="W91" s="89">
        <v>336831.03</v>
      </c>
      <c r="X91" s="160">
        <v>342432.63</v>
      </c>
      <c r="Y91" s="259">
        <v>346464.91000000003</v>
      </c>
      <c r="Z91" s="89">
        <v>386528.44000000006</v>
      </c>
      <c r="AA91" s="89">
        <v>405025.41</v>
      </c>
      <c r="AB91" s="321">
        <v>384811.27</v>
      </c>
      <c r="AC91" s="321">
        <v>439601.89</v>
      </c>
      <c r="AD91" s="89">
        <v>437727.94</v>
      </c>
      <c r="AE91" s="89">
        <v>437055.39</v>
      </c>
      <c r="AF91" s="89">
        <v>462061.41000000003</v>
      </c>
      <c r="AG91" s="89">
        <v>443420.21</v>
      </c>
      <c r="AH91" s="89">
        <v>438212.44</v>
      </c>
      <c r="AI91" s="89">
        <v>398680.24</v>
      </c>
      <c r="AJ91" s="160">
        <v>394795</v>
      </c>
      <c r="AK91" s="259">
        <v>373808.19999999995</v>
      </c>
      <c r="AL91" s="89">
        <v>357948.14</v>
      </c>
      <c r="AM91" s="89">
        <v>364145.64000000007</v>
      </c>
      <c r="AN91" s="321">
        <v>359403.88</v>
      </c>
      <c r="AO91" s="321">
        <v>368029.49</v>
      </c>
      <c r="AP91" s="231">
        <v>377038.34</v>
      </c>
      <c r="AQ91" s="89">
        <v>387304.67000000004</v>
      </c>
      <c r="AR91" s="89">
        <v>382135.06000000006</v>
      </c>
      <c r="AS91" s="89">
        <v>390214.77</v>
      </c>
      <c r="AT91" s="89">
        <v>256828.19</v>
      </c>
      <c r="AU91" s="89">
        <v>268626.05000000005</v>
      </c>
      <c r="AV91" s="160">
        <v>313214.76999999996</v>
      </c>
      <c r="AW91" s="89"/>
      <c r="AX91" s="160"/>
      <c r="AY91" s="77">
        <f t="shared" si="535"/>
        <v>-138916.43000000002</v>
      </c>
      <c r="AZ91" s="77">
        <f t="shared" si="535"/>
        <v>-107694.55000000002</v>
      </c>
      <c r="BA91" s="77">
        <f t="shared" si="536"/>
        <v>-161657.28</v>
      </c>
      <c r="BB91" s="77">
        <f t="shared" si="536"/>
        <v>-160142.95000000007</v>
      </c>
      <c r="BC91" s="77">
        <f t="shared" si="536"/>
        <v>-167242.31000000003</v>
      </c>
      <c r="BD91" s="77">
        <f t="shared" si="536"/>
        <v>11557.790000000037</v>
      </c>
      <c r="BE91" s="77">
        <f t="shared" si="536"/>
        <v>-62501.049999999988</v>
      </c>
      <c r="BF91" s="183">
        <f t="shared" si="536"/>
        <v>-135326.90000000002</v>
      </c>
      <c r="BG91" s="183">
        <f t="shared" si="536"/>
        <v>-119838.93</v>
      </c>
      <c r="BH91" s="210">
        <f t="shared" si="536"/>
        <v>-134338.65000000002</v>
      </c>
      <c r="BI91" s="284">
        <f t="shared" si="537"/>
        <v>-47332.800000000047</v>
      </c>
      <c r="BJ91" s="221">
        <f t="shared" si="538"/>
        <v>-50358.770000000135</v>
      </c>
      <c r="BK91" s="221">
        <f t="shared" si="538"/>
        <v>-81040.719999999972</v>
      </c>
      <c r="BL91" s="221">
        <f t="shared" si="538"/>
        <v>-98811.38</v>
      </c>
      <c r="BM91" s="221">
        <f t="shared" si="539"/>
        <v>-129583.21000000002</v>
      </c>
      <c r="BN91" s="221">
        <f t="shared" si="540"/>
        <v>-120645.75999999995</v>
      </c>
      <c r="BO91" s="221">
        <f t="shared" si="541"/>
        <v>-66178.25</v>
      </c>
      <c r="BP91" s="221">
        <f t="shared" si="542"/>
        <v>-120898.87000000005</v>
      </c>
      <c r="BQ91" s="221">
        <f t="shared" si="543"/>
        <v>-90445.240000000049</v>
      </c>
      <c r="BR91" s="221">
        <f t="shared" si="544"/>
        <v>-107369.71999999997</v>
      </c>
      <c r="BS91" s="221">
        <f t="shared" si="545"/>
        <v>-61849.209999999963</v>
      </c>
      <c r="BT91" s="221">
        <f t="shared" si="546"/>
        <v>-52362.369999999995</v>
      </c>
      <c r="BU91" s="284">
        <f t="shared" si="547"/>
        <v>-27343.289999999921</v>
      </c>
      <c r="BV91" s="221">
        <f t="shared" si="547"/>
        <v>28580.300000000047</v>
      </c>
      <c r="BW91" s="221">
        <f t="shared" si="547"/>
        <v>40879.769999999902</v>
      </c>
      <c r="BX91" s="221">
        <f t="shared" si="548"/>
        <v>25407.390000000014</v>
      </c>
      <c r="BY91" s="221">
        <f t="shared" si="548"/>
        <v>71572.400000000023</v>
      </c>
      <c r="BZ91" s="221">
        <f t="shared" si="548"/>
        <v>60689.599999999977</v>
      </c>
      <c r="CA91" s="221">
        <f t="shared" si="549"/>
        <v>49750.719999999972</v>
      </c>
      <c r="CB91" s="221">
        <f t="shared" si="550"/>
        <v>79926.349999999977</v>
      </c>
      <c r="CC91" s="221">
        <f t="shared" si="550"/>
        <v>53205.440000000002</v>
      </c>
      <c r="CD91" s="221">
        <f t="shared" si="550"/>
        <v>181384.25</v>
      </c>
      <c r="CE91" s="221">
        <f t="shared" si="550"/>
        <v>130054.18999999994</v>
      </c>
      <c r="CF91" s="285">
        <f t="shared" si="550"/>
        <v>81580.23000000004</v>
      </c>
    </row>
    <row r="92" spans="1:84" x14ac:dyDescent="0.25">
      <c r="A92" s="4"/>
      <c r="B92" s="35" t="s">
        <v>46</v>
      </c>
      <c r="C92" s="97">
        <f t="shared" ref="C92:V92" si="551">SUM(C87:C91)</f>
        <v>1046809.5899999999</v>
      </c>
      <c r="D92" s="82">
        <f t="shared" si="551"/>
        <v>959619.00000000012</v>
      </c>
      <c r="E92" s="82">
        <f t="shared" si="551"/>
        <v>854387.4800000001</v>
      </c>
      <c r="F92" s="82">
        <f t="shared" si="551"/>
        <v>824093.27</v>
      </c>
      <c r="G92" s="82">
        <f t="shared" si="551"/>
        <v>1208979.6800000002</v>
      </c>
      <c r="H92" s="82">
        <f t="shared" si="551"/>
        <v>1310855.4100000001</v>
      </c>
      <c r="I92" s="82">
        <f t="shared" si="551"/>
        <v>1010610.3</v>
      </c>
      <c r="J92" s="82">
        <f t="shared" si="551"/>
        <v>1001301.7999999998</v>
      </c>
      <c r="K92" s="82">
        <f t="shared" si="551"/>
        <v>940609.83000000007</v>
      </c>
      <c r="L92" s="82">
        <f t="shared" si="551"/>
        <v>1071880.0099999998</v>
      </c>
      <c r="M92" s="82">
        <f t="shared" si="551"/>
        <v>1252186.56</v>
      </c>
      <c r="N92" s="160">
        <f t="shared" si="551"/>
        <v>1221198.8799999999</v>
      </c>
      <c r="O92" s="82">
        <f t="shared" si="551"/>
        <v>1200356.2</v>
      </c>
      <c r="P92" s="82">
        <f t="shared" si="551"/>
        <v>1023721.09</v>
      </c>
      <c r="Q92" s="82">
        <f t="shared" si="551"/>
        <v>983832.30999999982</v>
      </c>
      <c r="R92" s="82">
        <f t="shared" si="551"/>
        <v>1175016.1200000001</v>
      </c>
      <c r="S92" s="82">
        <f t="shared" si="551"/>
        <v>1361986.17</v>
      </c>
      <c r="T92" s="82">
        <f t="shared" si="551"/>
        <v>1350838.1700000002</v>
      </c>
      <c r="U92" s="82">
        <f t="shared" si="551"/>
        <v>1196976.33</v>
      </c>
      <c r="V92" s="89">
        <f t="shared" si="551"/>
        <v>992783.83000000031</v>
      </c>
      <c r="W92" s="89">
        <v>1068943.8600000001</v>
      </c>
      <c r="X92" s="160">
        <v>1259968.9500000002</v>
      </c>
      <c r="Y92" s="259">
        <v>1238117.5699999998</v>
      </c>
      <c r="Z92" s="89">
        <v>1302178.3500000006</v>
      </c>
      <c r="AA92" s="89">
        <v>1324301.45</v>
      </c>
      <c r="AB92" s="321">
        <f>SUM(AB87:AB91)</f>
        <v>1070448.8900000001</v>
      </c>
      <c r="AC92" s="321">
        <f>SUM(AC87:AC91)</f>
        <v>1126591.83</v>
      </c>
      <c r="AD92" s="89">
        <v>1277485.8</v>
      </c>
      <c r="AE92" s="89">
        <v>1334308.71</v>
      </c>
      <c r="AF92" s="89">
        <v>1326190.5099999998</v>
      </c>
      <c r="AG92" s="89">
        <v>1312833.4600000002</v>
      </c>
      <c r="AH92" s="89">
        <v>1117356.5699999998</v>
      </c>
      <c r="AI92" s="89">
        <v>1128298.6299999999</v>
      </c>
      <c r="AJ92" s="160">
        <v>1294951</v>
      </c>
      <c r="AK92" s="259">
        <v>1396605.3399999999</v>
      </c>
      <c r="AL92" s="89">
        <v>1391287.1099999999</v>
      </c>
      <c r="AM92" s="89">
        <v>1285930.7100000002</v>
      </c>
      <c r="AN92" s="321">
        <v>1112311.81</v>
      </c>
      <c r="AO92" s="321">
        <v>1151304.8799999999</v>
      </c>
      <c r="AP92" s="231">
        <v>1192708.23</v>
      </c>
      <c r="AQ92" s="89">
        <v>1361752.7999999998</v>
      </c>
      <c r="AR92" s="89">
        <v>1503373.61</v>
      </c>
      <c r="AS92" s="89">
        <v>1276989.1400000001</v>
      </c>
      <c r="AT92" s="89">
        <v>974954.09999999986</v>
      </c>
      <c r="AU92" s="89">
        <v>1065308.3800000001</v>
      </c>
      <c r="AV92" s="160">
        <v>1302407.72</v>
      </c>
      <c r="AW92" s="89"/>
      <c r="AX92" s="160"/>
      <c r="AY92" s="172">
        <f t="shared" ref="AY92:BH92" si="552">SUM(AY87:AY91)</f>
        <v>-153546.61000000004</v>
      </c>
      <c r="AZ92" s="172">
        <f t="shared" si="552"/>
        <v>-64102.089999999858</v>
      </c>
      <c r="BA92" s="172">
        <f t="shared" si="552"/>
        <v>-129444.82999999993</v>
      </c>
      <c r="BB92" s="172">
        <f t="shared" si="552"/>
        <v>-350922.84999999992</v>
      </c>
      <c r="BC92" s="172">
        <f t="shared" si="552"/>
        <v>-153006.49</v>
      </c>
      <c r="BD92" s="172">
        <f t="shared" si="552"/>
        <v>-39982.759999999922</v>
      </c>
      <c r="BE92" s="172">
        <f t="shared" si="552"/>
        <v>-186366.03000000014</v>
      </c>
      <c r="BF92" s="231">
        <f t="shared" si="552"/>
        <v>8517.9699999995937</v>
      </c>
      <c r="BG92" s="231">
        <f t="shared" si="552"/>
        <v>-128334.02999999996</v>
      </c>
      <c r="BH92" s="210">
        <f t="shared" si="552"/>
        <v>-188088.94000000038</v>
      </c>
      <c r="BI92" s="284">
        <f t="shared" ref="BI92:BJ92" si="553">SUM(BI87:BI91)</f>
        <v>14068.99000000002</v>
      </c>
      <c r="BJ92" s="221">
        <f t="shared" si="553"/>
        <v>-80979.470000000423</v>
      </c>
      <c r="BK92" s="221">
        <f t="shared" ref="BK92:BL92" si="554">SUM(BK87:BK91)</f>
        <v>-123945.25000000007</v>
      </c>
      <c r="BL92" s="221">
        <f t="shared" si="554"/>
        <v>-46727.800000000032</v>
      </c>
      <c r="BM92" s="221">
        <f t="shared" ref="BM92:BN92" si="555">SUM(BM87:BM91)</f>
        <v>-142759.52000000002</v>
      </c>
      <c r="BN92" s="221">
        <f t="shared" si="555"/>
        <v>-102469.68000000004</v>
      </c>
      <c r="BO92" s="221">
        <f t="shared" ref="BO92:BT92" si="556">SUM(BO87:BO91)</f>
        <v>27677.460000000137</v>
      </c>
      <c r="BP92" s="221">
        <f t="shared" si="556"/>
        <v>24647.660000000324</v>
      </c>
      <c r="BQ92" s="221">
        <f t="shared" si="556"/>
        <v>-115857.13000000003</v>
      </c>
      <c r="BR92" s="221">
        <f t="shared" si="556"/>
        <v>-124572.73999999964</v>
      </c>
      <c r="BS92" s="221">
        <f t="shared" si="556"/>
        <v>-59354.769999999895</v>
      </c>
      <c r="BT92" s="221">
        <f t="shared" si="556"/>
        <v>-34982.049999999872</v>
      </c>
      <c r="BU92" s="284">
        <f t="shared" ref="BU92:BV92" si="557">SUM(BU87:BU91)</f>
        <v>-158487.7699999999</v>
      </c>
      <c r="BV92" s="221">
        <f t="shared" si="557"/>
        <v>-89108.759999999718</v>
      </c>
      <c r="BW92" s="221">
        <f t="shared" ref="BW92:BY92" si="558">SUM(BW87:BW91)</f>
        <v>38370.740000000042</v>
      </c>
      <c r="BX92" s="221">
        <f t="shared" si="558"/>
        <v>-41862.919999999925</v>
      </c>
      <c r="BY92" s="221">
        <f t="shared" si="558"/>
        <v>-24713.050000000047</v>
      </c>
      <c r="BZ92" s="221">
        <f t="shared" ref="BZ92:CB92" si="559">SUM(BZ87:BZ91)</f>
        <v>84777.569999999992</v>
      </c>
      <c r="CA92" s="221">
        <f t="shared" si="559"/>
        <v>-27444.090000000084</v>
      </c>
      <c r="CB92" s="221">
        <f t="shared" si="559"/>
        <v>-177183.10000000024</v>
      </c>
      <c r="CC92" s="221">
        <f t="shared" ref="CC92:CD92" si="560">SUM(CC87:CC91)</f>
        <v>35844.320000000138</v>
      </c>
      <c r="CD92" s="221">
        <f t="shared" si="560"/>
        <v>142402.46999999994</v>
      </c>
      <c r="CE92" s="221">
        <f t="shared" ref="CE92:CF92" si="561">SUM(CE87:CE91)</f>
        <v>62990.249999999913</v>
      </c>
      <c r="CF92" s="285">
        <f t="shared" si="561"/>
        <v>-7456.7199999998993</v>
      </c>
    </row>
    <row r="93" spans="1:84" x14ac:dyDescent="0.25">
      <c r="A93" s="4">
        <f>+A86+1</f>
        <v>13</v>
      </c>
      <c r="B93" s="43" t="s">
        <v>48</v>
      </c>
      <c r="C93" s="83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162"/>
      <c r="O93" s="85"/>
      <c r="P93" s="84"/>
      <c r="Q93" s="84"/>
      <c r="R93" s="82"/>
      <c r="S93" s="84"/>
      <c r="T93" s="84"/>
      <c r="U93" s="84"/>
      <c r="V93" s="213"/>
      <c r="W93" s="213"/>
      <c r="X93" s="162"/>
      <c r="Y93" s="260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161"/>
      <c r="AK93" s="260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161"/>
      <c r="AW93" s="224"/>
      <c r="AX93" s="161"/>
      <c r="AY93" s="78"/>
      <c r="AZ93" s="86"/>
      <c r="BA93" s="87"/>
      <c r="BB93" s="87"/>
      <c r="BC93" s="87"/>
      <c r="BD93" s="87"/>
      <c r="BE93" s="87"/>
      <c r="BF93" s="232"/>
      <c r="BG93" s="232"/>
      <c r="BH93" s="232"/>
      <c r="BI93" s="286"/>
      <c r="BJ93" s="222"/>
      <c r="BK93" s="222"/>
      <c r="BL93" s="222"/>
      <c r="BM93" s="222"/>
      <c r="BN93" s="222"/>
      <c r="BO93" s="222"/>
      <c r="BP93" s="222"/>
      <c r="BQ93" s="222"/>
      <c r="BR93" s="222"/>
      <c r="BS93" s="222"/>
      <c r="BT93" s="222"/>
      <c r="BU93" s="286"/>
      <c r="BV93" s="222"/>
      <c r="BW93" s="222"/>
      <c r="BX93" s="222"/>
      <c r="BY93" s="222"/>
      <c r="BZ93" s="222"/>
      <c r="CA93" s="222"/>
      <c r="CB93" s="222"/>
      <c r="CC93" s="222"/>
      <c r="CD93" s="222"/>
      <c r="CE93" s="222"/>
      <c r="CF93" s="204"/>
    </row>
    <row r="94" spans="1:84" x14ac:dyDescent="0.25">
      <c r="A94" s="4"/>
      <c r="B94" s="35" t="s">
        <v>41</v>
      </c>
      <c r="C94" s="88">
        <f t="shared" ref="C94:Q94" si="562">C80+C87</f>
        <v>3272682.77</v>
      </c>
      <c r="D94" s="89">
        <f t="shared" si="562"/>
        <v>2879215.0299999993</v>
      </c>
      <c r="E94" s="89">
        <f t="shared" si="562"/>
        <v>2611638.63</v>
      </c>
      <c r="F94" s="89">
        <f t="shared" si="562"/>
        <v>2444791.3699999996</v>
      </c>
      <c r="G94" s="89">
        <f t="shared" si="562"/>
        <v>3573568.84</v>
      </c>
      <c r="H94" s="89">
        <f t="shared" si="562"/>
        <v>3592625.8100000005</v>
      </c>
      <c r="I94" s="89">
        <f t="shared" si="562"/>
        <v>2635358.88</v>
      </c>
      <c r="J94" s="89">
        <f t="shared" si="562"/>
        <v>2639031.4922000002</v>
      </c>
      <c r="K94" s="89">
        <f t="shared" si="562"/>
        <v>2638642.2800000003</v>
      </c>
      <c r="L94" s="89">
        <f t="shared" si="562"/>
        <v>3452640.0299999993</v>
      </c>
      <c r="M94" s="89">
        <f t="shared" si="562"/>
        <v>3905019.1599999992</v>
      </c>
      <c r="N94" s="160">
        <f t="shared" si="562"/>
        <v>3554740.8000000003</v>
      </c>
      <c r="O94" s="89">
        <f t="shared" si="562"/>
        <v>3320711.1399999997</v>
      </c>
      <c r="P94" s="89">
        <f t="shared" si="562"/>
        <v>2977628.1800000011</v>
      </c>
      <c r="Q94" s="89">
        <f t="shared" si="562"/>
        <v>2793911.63</v>
      </c>
      <c r="R94" s="89">
        <v>3319717.0900000134</v>
      </c>
      <c r="S94" s="89">
        <v>4032947.980000013</v>
      </c>
      <c r="T94" s="89">
        <f t="shared" ref="T94:V98" si="563">T80+T87</f>
        <v>4154615.0500000133</v>
      </c>
      <c r="U94" s="89">
        <f t="shared" si="563"/>
        <v>3293707.1600000127</v>
      </c>
      <c r="V94" s="89">
        <f t="shared" si="563"/>
        <v>2456691.9800000135</v>
      </c>
      <c r="W94" s="89">
        <v>2768248.4500000137</v>
      </c>
      <c r="X94" s="160">
        <v>3716656.1800000132</v>
      </c>
      <c r="Y94" s="259">
        <v>4083997.4800000135</v>
      </c>
      <c r="Z94" s="89">
        <v>4118653.1800000132</v>
      </c>
      <c r="AA94" s="89">
        <v>3925544.4800000126</v>
      </c>
      <c r="AB94" s="89">
        <f t="shared" ref="AB94:AC94" si="564">AB80+AB87</f>
        <v>2872228.5600000126</v>
      </c>
      <c r="AC94" s="89">
        <f t="shared" si="564"/>
        <v>2810070.2500000121</v>
      </c>
      <c r="AD94" s="89">
        <v>3466645.6300000134</v>
      </c>
      <c r="AE94" s="89">
        <v>3764594.0600000131</v>
      </c>
      <c r="AF94" s="89">
        <v>3742085.8800000129</v>
      </c>
      <c r="AG94" s="89">
        <v>3571737.1800000127</v>
      </c>
      <c r="AH94" s="89">
        <v>2647961.0600000126</v>
      </c>
      <c r="AI94" s="89">
        <v>2816005.4700000128</v>
      </c>
      <c r="AJ94" s="160">
        <v>3810779</v>
      </c>
      <c r="AK94" s="259">
        <v>4682028.8000000138</v>
      </c>
      <c r="AL94" s="89">
        <v>4313715.3000000119</v>
      </c>
      <c r="AM94" s="89">
        <v>3772134.7000000132</v>
      </c>
      <c r="AN94" s="89">
        <v>3033320.2800000124</v>
      </c>
      <c r="AO94" s="89">
        <v>2947315.6000000131</v>
      </c>
      <c r="AP94" s="89">
        <v>3305556.8100000131</v>
      </c>
      <c r="AQ94" s="89">
        <v>4231192.8700000132</v>
      </c>
      <c r="AR94" s="89">
        <v>5154559.4100000141</v>
      </c>
      <c r="AS94" s="89">
        <v>3729234.0900000138</v>
      </c>
      <c r="AT94" s="89">
        <v>2961375.4400000139</v>
      </c>
      <c r="AU94" s="89">
        <v>3113226.2400000133</v>
      </c>
      <c r="AV94" s="160">
        <v>4177880.670000012</v>
      </c>
      <c r="AW94" s="89"/>
      <c r="AX94" s="160"/>
      <c r="AY94" s="82">
        <f t="shared" ref="AY94:AZ98" si="565">C94-O94</f>
        <v>-48028.369999999646</v>
      </c>
      <c r="AZ94" s="82">
        <f t="shared" si="565"/>
        <v>-98413.15000000177</v>
      </c>
      <c r="BA94" s="74">
        <f t="shared" ref="BA94:BH98" si="566">IF(Q94=0,0,E94-Q94)</f>
        <v>-182273</v>
      </c>
      <c r="BB94" s="74">
        <f t="shared" si="566"/>
        <v>-874925.72000001371</v>
      </c>
      <c r="BC94" s="74">
        <f t="shared" si="566"/>
        <v>-459379.14000001317</v>
      </c>
      <c r="BD94" s="74">
        <f t="shared" si="566"/>
        <v>-561989.2400000128</v>
      </c>
      <c r="BE94" s="74">
        <f t="shared" si="566"/>
        <v>-658348.28000001283</v>
      </c>
      <c r="BF94" s="89">
        <f t="shared" si="566"/>
        <v>182339.51219998673</v>
      </c>
      <c r="BG94" s="89">
        <f t="shared" si="566"/>
        <v>-129606.17000001343</v>
      </c>
      <c r="BH94" s="215">
        <f t="shared" si="566"/>
        <v>-264016.15000001388</v>
      </c>
      <c r="BI94" s="272">
        <f t="shared" ref="BI94:BI98" si="567">IF(Y94=0,0,M94-Y94)</f>
        <v>-178978.32000001427</v>
      </c>
      <c r="BJ94" s="270">
        <f t="shared" ref="BJ94:BL98" si="568">IF(Z94=0,0,N94-Z94)</f>
        <v>-563912.38000001293</v>
      </c>
      <c r="BK94" s="270">
        <f t="shared" si="568"/>
        <v>-604833.34000001289</v>
      </c>
      <c r="BL94" s="270">
        <f t="shared" si="568"/>
        <v>105399.61999998847</v>
      </c>
      <c r="BM94" s="270">
        <f t="shared" ref="BM94:BM98" si="569">IF(AC94=0,0,Q94-AC94)</f>
        <v>-16158.620000012219</v>
      </c>
      <c r="BN94" s="270">
        <f t="shared" ref="BN94:BN98" si="570">IF(AD94=0,0,R94-AD94)</f>
        <v>-146928.54000000004</v>
      </c>
      <c r="BO94" s="270">
        <f t="shared" ref="BO94:BO98" si="571">IF(AE94=0,0,S94-AE94)</f>
        <v>268353.91999999993</v>
      </c>
      <c r="BP94" s="270">
        <f t="shared" ref="BP94:BP98" si="572">IF(AF94=0,0,T94-AF94)</f>
        <v>412529.17000000039</v>
      </c>
      <c r="BQ94" s="270">
        <f t="shared" ref="BQ94:BQ98" si="573">IF(AG94=0,0,U94-AG94)</f>
        <v>-278030.02</v>
      </c>
      <c r="BR94" s="270">
        <f t="shared" ref="BR94:BR98" si="574">IF(AH94=0,0,V94-AH94)</f>
        <v>-191269.07999999914</v>
      </c>
      <c r="BS94" s="270">
        <f t="shared" ref="BS94:BS98" si="575">IF(AI94=0,0,W94-AI94)</f>
        <v>-47757.019999999087</v>
      </c>
      <c r="BT94" s="270">
        <f t="shared" ref="BT94:BT98" si="576">IF(AJ94=0,0,X94-AJ94)</f>
        <v>-94122.819999986794</v>
      </c>
      <c r="BU94" s="272">
        <f t="shared" ref="BU94:BW98" si="577">IF(AK94=0,0,Y94-AK94)</f>
        <v>-598031.3200000003</v>
      </c>
      <c r="BV94" s="270">
        <f t="shared" si="577"/>
        <v>-195062.11999999871</v>
      </c>
      <c r="BW94" s="270">
        <f t="shared" si="577"/>
        <v>153409.77999999933</v>
      </c>
      <c r="BX94" s="270">
        <f t="shared" ref="BX94:BZ98" si="578">IF(AN94=0,0,AB94-AN94)</f>
        <v>-161091.71999999974</v>
      </c>
      <c r="BY94" s="270">
        <f t="shared" si="578"/>
        <v>-137245.35000000102</v>
      </c>
      <c r="BZ94" s="270">
        <f t="shared" si="578"/>
        <v>161088.8200000003</v>
      </c>
      <c r="CA94" s="270">
        <f t="shared" ref="CA94:CA98" si="579">IF(AQ94=0,0,AE94-AQ94)</f>
        <v>-466598.81000000006</v>
      </c>
      <c r="CB94" s="270">
        <f t="shared" ref="CB94:CF98" si="580">IF(AR94=0,0,AF94-AR94)</f>
        <v>-1412473.5300000012</v>
      </c>
      <c r="CC94" s="270">
        <f t="shared" si="580"/>
        <v>-157496.91000000108</v>
      </c>
      <c r="CD94" s="270">
        <f t="shared" si="580"/>
        <v>-313414.38000000129</v>
      </c>
      <c r="CE94" s="270">
        <f t="shared" si="580"/>
        <v>-297220.77000000048</v>
      </c>
      <c r="CF94" s="273">
        <f t="shared" si="580"/>
        <v>-367101.67000001203</v>
      </c>
    </row>
    <row r="95" spans="1:84" x14ac:dyDescent="0.25">
      <c r="A95" s="4"/>
      <c r="B95" s="35" t="s">
        <v>42</v>
      </c>
      <c r="C95" s="88">
        <f t="shared" ref="C95:Q95" si="581">C81+C88</f>
        <v>625743.39</v>
      </c>
      <c r="D95" s="89">
        <f t="shared" si="581"/>
        <v>519862.16000000009</v>
      </c>
      <c r="E95" s="89">
        <f t="shared" si="581"/>
        <v>451579.91</v>
      </c>
      <c r="F95" s="89">
        <f t="shared" si="581"/>
        <v>371972.85000000003</v>
      </c>
      <c r="G95" s="89">
        <f t="shared" si="581"/>
        <v>460122.72000000009</v>
      </c>
      <c r="H95" s="89">
        <f t="shared" si="581"/>
        <v>480349.08000000007</v>
      </c>
      <c r="I95" s="89">
        <f t="shared" si="581"/>
        <v>366016.62000000005</v>
      </c>
      <c r="J95" s="89">
        <f t="shared" si="581"/>
        <v>353147.21</v>
      </c>
      <c r="K95" s="89">
        <f t="shared" si="581"/>
        <v>347771.09000000008</v>
      </c>
      <c r="L95" s="89">
        <f t="shared" si="581"/>
        <v>472678.43</v>
      </c>
      <c r="M95" s="89">
        <f t="shared" si="581"/>
        <v>567220.14</v>
      </c>
      <c r="N95" s="160">
        <f t="shared" si="581"/>
        <v>548382.03999999992</v>
      </c>
      <c r="O95" s="89">
        <f t="shared" si="581"/>
        <v>545130.4800000001</v>
      </c>
      <c r="P95" s="89">
        <f t="shared" si="581"/>
        <v>469782.4</v>
      </c>
      <c r="Q95" s="89">
        <f t="shared" si="581"/>
        <v>426115.17999999982</v>
      </c>
      <c r="R95" s="89">
        <v>424574.43999999994</v>
      </c>
      <c r="S95" s="89">
        <v>481618.24</v>
      </c>
      <c r="T95" s="89">
        <f t="shared" si="563"/>
        <v>548810.47</v>
      </c>
      <c r="U95" s="89">
        <f t="shared" si="563"/>
        <v>451150.47000000003</v>
      </c>
      <c r="V95" s="89">
        <f t="shared" si="563"/>
        <v>338587.60999999987</v>
      </c>
      <c r="W95" s="89">
        <v>371446.52</v>
      </c>
      <c r="X95" s="160">
        <v>452693.16000000015</v>
      </c>
      <c r="Y95" s="259">
        <v>512298.12999999989</v>
      </c>
      <c r="Z95" s="89">
        <v>559931.48</v>
      </c>
      <c r="AA95" s="89">
        <v>584738.88</v>
      </c>
      <c r="AB95" s="89">
        <f t="shared" ref="AB95:AC95" si="582">AB81+AB88</f>
        <v>435353.10000000009</v>
      </c>
      <c r="AC95" s="89">
        <f t="shared" si="582"/>
        <v>428246.18999999994</v>
      </c>
      <c r="AD95" s="89">
        <v>392521.61999999994</v>
      </c>
      <c r="AE95" s="89">
        <v>508003.18999999994</v>
      </c>
      <c r="AF95" s="89">
        <v>610226.37000000011</v>
      </c>
      <c r="AG95" s="89">
        <v>523510.18</v>
      </c>
      <c r="AH95" s="89">
        <v>396515.95999999996</v>
      </c>
      <c r="AI95" s="89">
        <v>406150.74000000005</v>
      </c>
      <c r="AJ95" s="160">
        <v>567252</v>
      </c>
      <c r="AK95" s="259">
        <v>730547.51000000024</v>
      </c>
      <c r="AL95" s="89">
        <v>739812.3400000002</v>
      </c>
      <c r="AM95" s="89">
        <v>707201.36999999988</v>
      </c>
      <c r="AN95" s="89">
        <v>557267.01000000013</v>
      </c>
      <c r="AO95" s="89">
        <v>542239.96000000008</v>
      </c>
      <c r="AP95" s="89">
        <v>585089.9</v>
      </c>
      <c r="AQ95" s="89">
        <v>665733.26</v>
      </c>
      <c r="AR95" s="89">
        <v>809417.49000000011</v>
      </c>
      <c r="AS95" s="89">
        <v>750688.65000000014</v>
      </c>
      <c r="AT95" s="89">
        <v>486282.00000000006</v>
      </c>
      <c r="AU95" s="89">
        <v>527718.10999999987</v>
      </c>
      <c r="AV95" s="160">
        <v>718992.12</v>
      </c>
      <c r="AW95" s="89"/>
      <c r="AX95" s="160"/>
      <c r="AY95" s="82">
        <f t="shared" si="565"/>
        <v>80612.909999999916</v>
      </c>
      <c r="AZ95" s="82">
        <f t="shared" si="565"/>
        <v>50079.760000000068</v>
      </c>
      <c r="BA95" s="74">
        <f t="shared" si="566"/>
        <v>25464.730000000156</v>
      </c>
      <c r="BB95" s="74">
        <f t="shared" si="566"/>
        <v>-52601.589999999909</v>
      </c>
      <c r="BC95" s="74">
        <f t="shared" si="566"/>
        <v>-21495.519999999902</v>
      </c>
      <c r="BD95" s="74">
        <f t="shared" si="566"/>
        <v>-68461.389999999898</v>
      </c>
      <c r="BE95" s="74">
        <f t="shared" si="566"/>
        <v>-85133.849999999977</v>
      </c>
      <c r="BF95" s="89">
        <f t="shared" si="566"/>
        <v>14559.600000000151</v>
      </c>
      <c r="BG95" s="89">
        <f t="shared" si="566"/>
        <v>-23675.429999999935</v>
      </c>
      <c r="BH95" s="215">
        <f t="shared" si="566"/>
        <v>19985.269999999844</v>
      </c>
      <c r="BI95" s="272">
        <f t="shared" si="567"/>
        <v>54922.010000000126</v>
      </c>
      <c r="BJ95" s="270">
        <f t="shared" si="568"/>
        <v>-11549.440000000061</v>
      </c>
      <c r="BK95" s="270">
        <f t="shared" si="568"/>
        <v>-39608.399999999907</v>
      </c>
      <c r="BL95" s="270">
        <f t="shared" si="568"/>
        <v>34429.29999999993</v>
      </c>
      <c r="BM95" s="270">
        <f t="shared" si="569"/>
        <v>-2131.0100000001257</v>
      </c>
      <c r="BN95" s="270">
        <f t="shared" si="570"/>
        <v>32052.820000000007</v>
      </c>
      <c r="BO95" s="270">
        <f t="shared" si="571"/>
        <v>-26384.949999999953</v>
      </c>
      <c r="BP95" s="270">
        <f t="shared" si="572"/>
        <v>-61415.90000000014</v>
      </c>
      <c r="BQ95" s="270">
        <f t="shared" si="573"/>
        <v>-72359.709999999963</v>
      </c>
      <c r="BR95" s="270">
        <f t="shared" si="574"/>
        <v>-57928.350000000093</v>
      </c>
      <c r="BS95" s="270">
        <f t="shared" si="575"/>
        <v>-34704.22000000003</v>
      </c>
      <c r="BT95" s="270">
        <f t="shared" si="576"/>
        <v>-114558.83999999985</v>
      </c>
      <c r="BU95" s="272">
        <f t="shared" si="577"/>
        <v>-218249.38000000035</v>
      </c>
      <c r="BV95" s="270">
        <f t="shared" si="577"/>
        <v>-179880.86000000022</v>
      </c>
      <c r="BW95" s="270">
        <f t="shared" si="577"/>
        <v>-122462.48999999987</v>
      </c>
      <c r="BX95" s="270">
        <f t="shared" si="578"/>
        <v>-121913.91000000003</v>
      </c>
      <c r="BY95" s="270">
        <f t="shared" si="578"/>
        <v>-113993.77000000014</v>
      </c>
      <c r="BZ95" s="270">
        <f t="shared" si="578"/>
        <v>-192568.28000000009</v>
      </c>
      <c r="CA95" s="270">
        <f t="shared" si="579"/>
        <v>-157730.07000000007</v>
      </c>
      <c r="CB95" s="270">
        <f t="shared" si="580"/>
        <v>-199191.12</v>
      </c>
      <c r="CC95" s="270">
        <f t="shared" si="580"/>
        <v>-227178.47000000015</v>
      </c>
      <c r="CD95" s="270">
        <f t="shared" si="580"/>
        <v>-89766.040000000095</v>
      </c>
      <c r="CE95" s="270">
        <f t="shared" si="580"/>
        <v>-121567.36999999982</v>
      </c>
      <c r="CF95" s="273">
        <f t="shared" si="580"/>
        <v>-151740.12</v>
      </c>
    </row>
    <row r="96" spans="1:84" x14ac:dyDescent="0.25">
      <c r="A96" s="4"/>
      <c r="B96" s="35" t="s">
        <v>43</v>
      </c>
      <c r="C96" s="88">
        <f t="shared" ref="C96:Q96" si="583">C82+C89</f>
        <v>174253.88</v>
      </c>
      <c r="D96" s="89">
        <f t="shared" si="583"/>
        <v>150869.82999999996</v>
      </c>
      <c r="E96" s="89">
        <f t="shared" si="583"/>
        <v>131025.54000000001</v>
      </c>
      <c r="F96" s="89">
        <f t="shared" si="583"/>
        <v>118960.75999999998</v>
      </c>
      <c r="G96" s="89">
        <f t="shared" si="583"/>
        <v>123493.59999999998</v>
      </c>
      <c r="H96" s="89">
        <f t="shared" si="583"/>
        <v>123977.11000000003</v>
      </c>
      <c r="I96" s="89">
        <f t="shared" si="583"/>
        <v>105112.11999999997</v>
      </c>
      <c r="J96" s="89">
        <f t="shared" si="583"/>
        <v>117286.36</v>
      </c>
      <c r="K96" s="89">
        <f t="shared" si="583"/>
        <v>115414.68</v>
      </c>
      <c r="L96" s="89">
        <f t="shared" si="583"/>
        <v>150158.52000000002</v>
      </c>
      <c r="M96" s="89">
        <f t="shared" si="583"/>
        <v>165467.74000000002</v>
      </c>
      <c r="N96" s="160">
        <f t="shared" si="583"/>
        <v>168576.64999999997</v>
      </c>
      <c r="O96" s="89">
        <f t="shared" si="583"/>
        <v>156430.87999999998</v>
      </c>
      <c r="P96" s="89">
        <f t="shared" si="583"/>
        <v>126487.29999999997</v>
      </c>
      <c r="Q96" s="89">
        <f t="shared" si="583"/>
        <v>117524.78000000003</v>
      </c>
      <c r="R96" s="89">
        <v>119074.00000000003</v>
      </c>
      <c r="S96" s="89">
        <v>123484.97000000003</v>
      </c>
      <c r="T96" s="89">
        <f t="shared" si="563"/>
        <v>125662.98999999999</v>
      </c>
      <c r="U96" s="89">
        <f t="shared" si="563"/>
        <v>121128.62</v>
      </c>
      <c r="V96" s="89">
        <f t="shared" si="563"/>
        <v>104143.62</v>
      </c>
      <c r="W96" s="89">
        <v>116368.37000000002</v>
      </c>
      <c r="X96" s="160">
        <v>144516.74</v>
      </c>
      <c r="Y96" s="259">
        <v>167001.09000000005</v>
      </c>
      <c r="Z96" s="89">
        <v>183862.13999999998</v>
      </c>
      <c r="AA96" s="89">
        <v>190317.52</v>
      </c>
      <c r="AB96" s="89">
        <f t="shared" ref="AB96:AC96" si="584">AB82+AB89</f>
        <v>145381.16</v>
      </c>
      <c r="AC96" s="89">
        <f t="shared" si="584"/>
        <v>135159.1</v>
      </c>
      <c r="AD96" s="89">
        <v>132060.36000000002</v>
      </c>
      <c r="AE96" s="89">
        <v>135016</v>
      </c>
      <c r="AF96" s="89">
        <v>140455.88000000003</v>
      </c>
      <c r="AG96" s="89">
        <v>134915.62</v>
      </c>
      <c r="AH96" s="89">
        <v>120349.07</v>
      </c>
      <c r="AI96" s="89">
        <v>126847.5</v>
      </c>
      <c r="AJ96" s="160">
        <v>176175</v>
      </c>
      <c r="AK96" s="259">
        <v>220954.01</v>
      </c>
      <c r="AL96" s="89">
        <v>232143.13999999996</v>
      </c>
      <c r="AM96" s="89">
        <v>211093.18000000005</v>
      </c>
      <c r="AN96" s="89">
        <v>164698.40999999997</v>
      </c>
      <c r="AO96" s="89">
        <v>151531.54</v>
      </c>
      <c r="AP96" s="89">
        <v>139848.01</v>
      </c>
      <c r="AQ96" s="89">
        <v>152806.74000000005</v>
      </c>
      <c r="AR96" s="89">
        <v>166151.45999999996</v>
      </c>
      <c r="AS96" s="89">
        <v>152038.81999999998</v>
      </c>
      <c r="AT96" s="89">
        <v>138491.03999999989</v>
      </c>
      <c r="AU96" s="89">
        <v>147656.52000000002</v>
      </c>
      <c r="AV96" s="160">
        <v>183392.79000000004</v>
      </c>
      <c r="AW96" s="89"/>
      <c r="AX96" s="160"/>
      <c r="AY96" s="82">
        <f t="shared" si="565"/>
        <v>17823.000000000029</v>
      </c>
      <c r="AZ96" s="82">
        <f t="shared" si="565"/>
        <v>24382.529999999984</v>
      </c>
      <c r="BA96" s="74">
        <f t="shared" si="566"/>
        <v>13500.75999999998</v>
      </c>
      <c r="BB96" s="74">
        <f t="shared" si="566"/>
        <v>-113.24000000004889</v>
      </c>
      <c r="BC96" s="74">
        <f t="shared" si="566"/>
        <v>8.629999999946449</v>
      </c>
      <c r="BD96" s="74">
        <f t="shared" si="566"/>
        <v>-1685.879999999961</v>
      </c>
      <c r="BE96" s="74">
        <f t="shared" si="566"/>
        <v>-16016.500000000029</v>
      </c>
      <c r="BF96" s="98">
        <f t="shared" si="566"/>
        <v>13142.740000000005</v>
      </c>
      <c r="BG96" s="98">
        <f t="shared" si="566"/>
        <v>-953.69000000003143</v>
      </c>
      <c r="BH96" s="229">
        <f t="shared" si="566"/>
        <v>5641.7800000000279</v>
      </c>
      <c r="BI96" s="272">
        <f t="shared" si="567"/>
        <v>-1533.3500000000349</v>
      </c>
      <c r="BJ96" s="270">
        <f t="shared" si="568"/>
        <v>-15285.49000000002</v>
      </c>
      <c r="BK96" s="270">
        <f t="shared" si="568"/>
        <v>-33886.640000000014</v>
      </c>
      <c r="BL96" s="270">
        <f t="shared" si="568"/>
        <v>-18893.86000000003</v>
      </c>
      <c r="BM96" s="270">
        <f t="shared" si="569"/>
        <v>-17634.319999999978</v>
      </c>
      <c r="BN96" s="270">
        <f t="shared" si="570"/>
        <v>-12986.359999999986</v>
      </c>
      <c r="BO96" s="270">
        <f t="shared" si="571"/>
        <v>-11531.02999999997</v>
      </c>
      <c r="BP96" s="270">
        <f t="shared" si="572"/>
        <v>-14792.890000000043</v>
      </c>
      <c r="BQ96" s="270">
        <f t="shared" si="573"/>
        <v>-13787</v>
      </c>
      <c r="BR96" s="270">
        <f t="shared" si="574"/>
        <v>-16205.450000000012</v>
      </c>
      <c r="BS96" s="270">
        <f t="shared" si="575"/>
        <v>-10479.129999999976</v>
      </c>
      <c r="BT96" s="270">
        <f t="shared" si="576"/>
        <v>-31658.260000000009</v>
      </c>
      <c r="BU96" s="272">
        <f t="shared" si="577"/>
        <v>-53952.919999999955</v>
      </c>
      <c r="BV96" s="270">
        <f t="shared" si="577"/>
        <v>-48280.999999999971</v>
      </c>
      <c r="BW96" s="270">
        <f t="shared" si="577"/>
        <v>-20775.660000000062</v>
      </c>
      <c r="BX96" s="270">
        <f t="shared" si="578"/>
        <v>-19317.249999999971</v>
      </c>
      <c r="BY96" s="270">
        <f t="shared" si="578"/>
        <v>-16372.440000000002</v>
      </c>
      <c r="BZ96" s="270">
        <f t="shared" si="578"/>
        <v>-7787.6499999999942</v>
      </c>
      <c r="CA96" s="270">
        <f t="shared" si="579"/>
        <v>-17790.740000000049</v>
      </c>
      <c r="CB96" s="270">
        <f t="shared" si="580"/>
        <v>-25695.579999999929</v>
      </c>
      <c r="CC96" s="270">
        <f t="shared" si="580"/>
        <v>-17123.199999999983</v>
      </c>
      <c r="CD96" s="270">
        <f t="shared" si="580"/>
        <v>-18141.969999999885</v>
      </c>
      <c r="CE96" s="270">
        <f t="shared" si="580"/>
        <v>-20809.020000000019</v>
      </c>
      <c r="CF96" s="273">
        <f t="shared" si="580"/>
        <v>-7217.7900000000373</v>
      </c>
    </row>
    <row r="97" spans="1:84" x14ac:dyDescent="0.25">
      <c r="A97" s="4"/>
      <c r="B97" s="35" t="s">
        <v>44</v>
      </c>
      <c r="C97" s="88">
        <f t="shared" ref="C97:Q97" si="585">C83+C90</f>
        <v>1392875.7000000002</v>
      </c>
      <c r="D97" s="89">
        <f t="shared" si="585"/>
        <v>1263315.48</v>
      </c>
      <c r="E97" s="89">
        <f t="shared" si="585"/>
        <v>1215885.0599999998</v>
      </c>
      <c r="F97" s="89">
        <f t="shared" si="585"/>
        <v>1190632.72</v>
      </c>
      <c r="G97" s="89">
        <f t="shared" si="585"/>
        <v>1499724.0999999996</v>
      </c>
      <c r="H97" s="89">
        <f t="shared" si="585"/>
        <v>1541730.5099999998</v>
      </c>
      <c r="I97" s="89">
        <f t="shared" si="585"/>
        <v>1279608.0100000002</v>
      </c>
      <c r="J97" s="89">
        <f t="shared" si="585"/>
        <v>1376522.2999999998</v>
      </c>
      <c r="K97" s="89">
        <f t="shared" si="585"/>
        <v>1213590.6499999999</v>
      </c>
      <c r="L97" s="89">
        <f t="shared" si="585"/>
        <v>1363142.8099999996</v>
      </c>
      <c r="M97" s="89">
        <f t="shared" si="585"/>
        <v>1549720.56</v>
      </c>
      <c r="N97" s="160">
        <f t="shared" si="585"/>
        <v>1517212.12</v>
      </c>
      <c r="O97" s="89">
        <f t="shared" si="585"/>
        <v>1519266.8699999999</v>
      </c>
      <c r="P97" s="89">
        <f t="shared" si="585"/>
        <v>1127183.2</v>
      </c>
      <c r="Q97" s="89">
        <f t="shared" si="585"/>
        <v>1025157.37</v>
      </c>
      <c r="R97" s="89">
        <v>1201807.2500000002</v>
      </c>
      <c r="S97" s="89">
        <v>1400292.1800000002</v>
      </c>
      <c r="T97" s="89">
        <f t="shared" si="563"/>
        <v>1425926.89</v>
      </c>
      <c r="U97" s="89">
        <f t="shared" si="563"/>
        <v>1406865.1399999997</v>
      </c>
      <c r="V97" s="89">
        <f t="shared" si="563"/>
        <v>1170236.6600000001</v>
      </c>
      <c r="W97" s="89">
        <v>1234849.5300000003</v>
      </c>
      <c r="X97" s="160">
        <v>1352365.9500000002</v>
      </c>
      <c r="Y97" s="259">
        <v>1387828.2900000005</v>
      </c>
      <c r="Z97" s="89">
        <v>1523066.17</v>
      </c>
      <c r="AA97" s="89">
        <v>1541440.9600000002</v>
      </c>
      <c r="AB97" s="89">
        <f t="shared" ref="AB97:AC97" si="586">AB83+AB90</f>
        <v>1254587.2099999997</v>
      </c>
      <c r="AC97" s="89">
        <f t="shared" si="586"/>
        <v>1254979.3399999994</v>
      </c>
      <c r="AD97" s="89">
        <v>1423192.1700000002</v>
      </c>
      <c r="AE97" s="89">
        <v>1485217.2599999998</v>
      </c>
      <c r="AF97" s="89">
        <v>1439139.2799999998</v>
      </c>
      <c r="AG97" s="89">
        <v>1520228.35</v>
      </c>
      <c r="AH97" s="89">
        <v>1291386.2700000003</v>
      </c>
      <c r="AI97" s="89">
        <v>1282736.26</v>
      </c>
      <c r="AJ97" s="160">
        <v>1554294</v>
      </c>
      <c r="AK97" s="259">
        <v>1716829.5099999998</v>
      </c>
      <c r="AL97" s="89">
        <v>1792807.9800000002</v>
      </c>
      <c r="AM97" s="89">
        <v>1621755.0000000002</v>
      </c>
      <c r="AN97" s="89">
        <v>1323651.8599999999</v>
      </c>
      <c r="AO97" s="89">
        <v>1341893.8399999999</v>
      </c>
      <c r="AP97" s="89">
        <v>1542229.36</v>
      </c>
      <c r="AQ97" s="89">
        <v>1802014.3600000003</v>
      </c>
      <c r="AR97" s="89">
        <v>2014609.9</v>
      </c>
      <c r="AS97" s="89">
        <v>1836372.3099999996</v>
      </c>
      <c r="AT97" s="89">
        <v>1662009.3200000003</v>
      </c>
      <c r="AU97" s="89">
        <v>1407206.6</v>
      </c>
      <c r="AV97" s="160">
        <v>1782070.09</v>
      </c>
      <c r="AW97" s="89"/>
      <c r="AX97" s="160"/>
      <c r="AY97" s="82">
        <f t="shared" si="565"/>
        <v>-126391.16999999969</v>
      </c>
      <c r="AZ97" s="82">
        <f t="shared" si="565"/>
        <v>136132.28000000003</v>
      </c>
      <c r="BA97" s="74">
        <f t="shared" si="566"/>
        <v>190727.68999999983</v>
      </c>
      <c r="BB97" s="74">
        <f t="shared" si="566"/>
        <v>-11174.530000000261</v>
      </c>
      <c r="BC97" s="74">
        <f t="shared" si="566"/>
        <v>99431.91999999946</v>
      </c>
      <c r="BD97" s="74">
        <f t="shared" si="566"/>
        <v>115803.61999999988</v>
      </c>
      <c r="BE97" s="74">
        <f t="shared" si="566"/>
        <v>-127257.12999999942</v>
      </c>
      <c r="BF97" s="89">
        <f t="shared" si="566"/>
        <v>206285.63999999966</v>
      </c>
      <c r="BG97" s="89">
        <f t="shared" si="566"/>
        <v>-21258.880000000354</v>
      </c>
      <c r="BH97" s="215">
        <f t="shared" si="566"/>
        <v>10776.859999999404</v>
      </c>
      <c r="BI97" s="272">
        <f t="shared" si="567"/>
        <v>161892.26999999955</v>
      </c>
      <c r="BJ97" s="270">
        <f t="shared" si="568"/>
        <v>-5854.0499999998137</v>
      </c>
      <c r="BK97" s="270">
        <f t="shared" si="568"/>
        <v>-22174.090000000317</v>
      </c>
      <c r="BL97" s="270">
        <f t="shared" si="568"/>
        <v>-127404.00999999978</v>
      </c>
      <c r="BM97" s="270">
        <f t="shared" si="569"/>
        <v>-229821.96999999939</v>
      </c>
      <c r="BN97" s="270">
        <f t="shared" si="570"/>
        <v>-221384.91999999993</v>
      </c>
      <c r="BO97" s="270">
        <f t="shared" si="571"/>
        <v>-84925.079999999609</v>
      </c>
      <c r="BP97" s="270">
        <f t="shared" si="572"/>
        <v>-13212.389999999898</v>
      </c>
      <c r="BQ97" s="270">
        <f t="shared" si="573"/>
        <v>-113363.21000000043</v>
      </c>
      <c r="BR97" s="270">
        <f t="shared" si="574"/>
        <v>-121149.6100000001</v>
      </c>
      <c r="BS97" s="270">
        <f t="shared" si="575"/>
        <v>-47886.729999999749</v>
      </c>
      <c r="BT97" s="270">
        <f t="shared" si="576"/>
        <v>-201928.04999999981</v>
      </c>
      <c r="BU97" s="272">
        <f t="shared" si="577"/>
        <v>-329001.21999999927</v>
      </c>
      <c r="BV97" s="270">
        <f t="shared" si="577"/>
        <v>-269741.81000000029</v>
      </c>
      <c r="BW97" s="270">
        <f t="shared" si="577"/>
        <v>-80314.040000000037</v>
      </c>
      <c r="BX97" s="270">
        <f t="shared" si="578"/>
        <v>-69064.65000000014</v>
      </c>
      <c r="BY97" s="270">
        <f t="shared" si="578"/>
        <v>-86914.500000000466</v>
      </c>
      <c r="BZ97" s="270">
        <f t="shared" si="578"/>
        <v>-119037.18999999994</v>
      </c>
      <c r="CA97" s="270">
        <f t="shared" si="579"/>
        <v>-316797.10000000056</v>
      </c>
      <c r="CB97" s="270">
        <f t="shared" si="580"/>
        <v>-575470.62000000011</v>
      </c>
      <c r="CC97" s="270">
        <f t="shared" si="580"/>
        <v>-316143.9599999995</v>
      </c>
      <c r="CD97" s="270">
        <f t="shared" si="580"/>
        <v>-370623.05000000005</v>
      </c>
      <c r="CE97" s="270">
        <f t="shared" si="580"/>
        <v>-124470.34000000008</v>
      </c>
      <c r="CF97" s="273">
        <f t="shared" si="580"/>
        <v>-227776.09000000008</v>
      </c>
    </row>
    <row r="98" spans="1:84" x14ac:dyDescent="0.25">
      <c r="A98" s="4"/>
      <c r="B98" s="35" t="s">
        <v>45</v>
      </c>
      <c r="C98" s="88">
        <f t="shared" ref="C98:Q98" si="587">C84+C91</f>
        <v>1128352.3400000001</v>
      </c>
      <c r="D98" s="89">
        <f t="shared" si="587"/>
        <v>1065785.17</v>
      </c>
      <c r="E98" s="89">
        <f t="shared" si="587"/>
        <v>1069765.0387197353</v>
      </c>
      <c r="F98" s="89">
        <f t="shared" si="587"/>
        <v>1109797.9412802644</v>
      </c>
      <c r="G98" s="89">
        <f t="shared" si="587"/>
        <v>1239753.1600000001</v>
      </c>
      <c r="H98" s="89">
        <f t="shared" si="587"/>
        <v>1303512.83</v>
      </c>
      <c r="I98" s="89">
        <f t="shared" si="587"/>
        <v>1158889.33</v>
      </c>
      <c r="J98" s="89">
        <f t="shared" si="587"/>
        <v>1120493.72</v>
      </c>
      <c r="K98" s="89">
        <f t="shared" si="587"/>
        <v>1091345.96</v>
      </c>
      <c r="L98" s="89">
        <f t="shared" si="587"/>
        <v>1104374</v>
      </c>
      <c r="M98" s="89">
        <f t="shared" si="587"/>
        <v>1177962.9300000002</v>
      </c>
      <c r="N98" s="160">
        <f t="shared" si="587"/>
        <v>1281913.3299999996</v>
      </c>
      <c r="O98" s="89">
        <f t="shared" si="587"/>
        <v>1226067.01</v>
      </c>
      <c r="P98" s="89">
        <f t="shared" si="587"/>
        <v>1004973.33</v>
      </c>
      <c r="Q98" s="89">
        <f t="shared" si="587"/>
        <v>1080633.07</v>
      </c>
      <c r="R98" s="89">
        <v>1190718.0199999998</v>
      </c>
      <c r="S98" s="89">
        <v>1308665.5699999998</v>
      </c>
      <c r="T98" s="89">
        <f t="shared" si="563"/>
        <v>1231565.3800000001</v>
      </c>
      <c r="U98" s="89">
        <f t="shared" si="563"/>
        <v>1263782.2200000002</v>
      </c>
      <c r="V98" s="89">
        <f t="shared" si="563"/>
        <v>1178375.6200000001</v>
      </c>
      <c r="W98" s="89">
        <v>1239269.27</v>
      </c>
      <c r="X98" s="160">
        <v>1246513.0100000002</v>
      </c>
      <c r="Y98" s="259">
        <v>1360684.21</v>
      </c>
      <c r="Z98" s="89">
        <v>1570674.6099999994</v>
      </c>
      <c r="AA98" s="89">
        <v>1531291.4600000002</v>
      </c>
      <c r="AB98" s="89">
        <f t="shared" ref="AB98:AC98" si="588">AB84+AB91</f>
        <v>1427788</v>
      </c>
      <c r="AC98" s="89">
        <f t="shared" si="588"/>
        <v>1593892.46</v>
      </c>
      <c r="AD98" s="89">
        <v>1594979.41</v>
      </c>
      <c r="AE98" s="89">
        <v>1726891.9100000001</v>
      </c>
      <c r="AF98" s="89">
        <v>1657709.5300000003</v>
      </c>
      <c r="AG98" s="89">
        <v>1662150.5200000005</v>
      </c>
      <c r="AH98" s="89">
        <v>1682567.8900000001</v>
      </c>
      <c r="AI98" s="89">
        <v>1580089.0700000003</v>
      </c>
      <c r="AJ98" s="160">
        <v>1585174</v>
      </c>
      <c r="AK98" s="259">
        <v>1705573.4999999993</v>
      </c>
      <c r="AL98" s="89">
        <v>1610861.5</v>
      </c>
      <c r="AM98" s="89">
        <v>1552812.7600000005</v>
      </c>
      <c r="AN98" s="89">
        <v>1544613.9100000001</v>
      </c>
      <c r="AO98" s="89">
        <v>1568713.0500000003</v>
      </c>
      <c r="AP98" s="89">
        <v>1698693.26</v>
      </c>
      <c r="AQ98" s="89">
        <v>1824309.02</v>
      </c>
      <c r="AR98" s="89">
        <v>1796623.7800000003</v>
      </c>
      <c r="AS98" s="89">
        <v>1791629.67</v>
      </c>
      <c r="AT98" s="89">
        <v>1469610.8499999999</v>
      </c>
      <c r="AU98" s="89">
        <v>1416257.16</v>
      </c>
      <c r="AV98" s="160">
        <v>1385096.52</v>
      </c>
      <c r="AW98" s="89"/>
      <c r="AX98" s="160"/>
      <c r="AY98" s="82">
        <f t="shared" si="565"/>
        <v>-97714.669999999925</v>
      </c>
      <c r="AZ98" s="82">
        <f t="shared" si="565"/>
        <v>60811.839999999967</v>
      </c>
      <c r="BA98" s="74">
        <f t="shared" si="566"/>
        <v>-10868.031280264724</v>
      </c>
      <c r="BB98" s="74">
        <f t="shared" si="566"/>
        <v>-80920.078719735378</v>
      </c>
      <c r="BC98" s="74">
        <f t="shared" si="566"/>
        <v>-68912.409999999683</v>
      </c>
      <c r="BD98" s="74">
        <f t="shared" si="566"/>
        <v>71947.449999999953</v>
      </c>
      <c r="BE98" s="74">
        <f t="shared" si="566"/>
        <v>-104892.89000000013</v>
      </c>
      <c r="BF98" s="89">
        <f t="shared" si="566"/>
        <v>-57881.90000000014</v>
      </c>
      <c r="BG98" s="89">
        <f t="shared" si="566"/>
        <v>-147923.31000000006</v>
      </c>
      <c r="BH98" s="215">
        <f t="shared" si="566"/>
        <v>-142139.01000000024</v>
      </c>
      <c r="BI98" s="272">
        <f t="shared" si="567"/>
        <v>-182721.2799999998</v>
      </c>
      <c r="BJ98" s="270">
        <f t="shared" si="568"/>
        <v>-288761.2799999998</v>
      </c>
      <c r="BK98" s="270">
        <f t="shared" si="568"/>
        <v>-305224.45000000019</v>
      </c>
      <c r="BL98" s="270">
        <f t="shared" si="568"/>
        <v>-422814.67000000004</v>
      </c>
      <c r="BM98" s="270">
        <f t="shared" si="569"/>
        <v>-513259.3899999999</v>
      </c>
      <c r="BN98" s="270">
        <f t="shared" si="570"/>
        <v>-404261.39000000013</v>
      </c>
      <c r="BO98" s="270">
        <f t="shared" si="571"/>
        <v>-418226.34000000032</v>
      </c>
      <c r="BP98" s="270">
        <f t="shared" si="572"/>
        <v>-426144.15000000014</v>
      </c>
      <c r="BQ98" s="270">
        <f t="shared" si="573"/>
        <v>-398368.30000000028</v>
      </c>
      <c r="BR98" s="270">
        <f t="shared" si="574"/>
        <v>-504192.27</v>
      </c>
      <c r="BS98" s="270">
        <f t="shared" si="575"/>
        <v>-340819.80000000028</v>
      </c>
      <c r="BT98" s="270">
        <f t="shared" si="576"/>
        <v>-338660.98999999976</v>
      </c>
      <c r="BU98" s="272">
        <f t="shared" si="577"/>
        <v>-344889.28999999934</v>
      </c>
      <c r="BV98" s="270">
        <f t="shared" si="577"/>
        <v>-40186.890000000596</v>
      </c>
      <c r="BW98" s="270">
        <f t="shared" si="577"/>
        <v>-21521.300000000279</v>
      </c>
      <c r="BX98" s="270">
        <f t="shared" si="578"/>
        <v>-116825.91000000015</v>
      </c>
      <c r="BY98" s="270">
        <f t="shared" si="578"/>
        <v>25179.409999999683</v>
      </c>
      <c r="BZ98" s="270">
        <f t="shared" si="578"/>
        <v>-103713.85000000009</v>
      </c>
      <c r="CA98" s="270">
        <f t="shared" si="579"/>
        <v>-97417.10999999987</v>
      </c>
      <c r="CB98" s="270">
        <f t="shared" si="580"/>
        <v>-138914.25</v>
      </c>
      <c r="CC98" s="270">
        <f t="shared" si="580"/>
        <v>-129479.14999999944</v>
      </c>
      <c r="CD98" s="270">
        <f t="shared" si="580"/>
        <v>212957.04000000027</v>
      </c>
      <c r="CE98" s="270">
        <f t="shared" si="580"/>
        <v>163831.91000000038</v>
      </c>
      <c r="CF98" s="273">
        <f t="shared" si="580"/>
        <v>200077.47999999998</v>
      </c>
    </row>
    <row r="99" spans="1:84" ht="15.75" thickBot="1" x14ac:dyDescent="0.3">
      <c r="A99" s="4"/>
      <c r="B99" s="37" t="s">
        <v>46</v>
      </c>
      <c r="C99" s="91">
        <f t="shared" ref="C99:V99" si="589">SUM(C94:C98)</f>
        <v>6593908.0800000001</v>
      </c>
      <c r="D99" s="142">
        <f t="shared" si="589"/>
        <v>5879047.6699999999</v>
      </c>
      <c r="E99" s="142">
        <f t="shared" si="589"/>
        <v>5479894.1787197348</v>
      </c>
      <c r="F99" s="142">
        <f t="shared" si="589"/>
        <v>5236155.6412802637</v>
      </c>
      <c r="G99" s="142">
        <f t="shared" si="589"/>
        <v>6896662.4199999999</v>
      </c>
      <c r="H99" s="142">
        <f t="shared" si="589"/>
        <v>7042195.3400000008</v>
      </c>
      <c r="I99" s="142">
        <f t="shared" si="589"/>
        <v>5544984.9600000009</v>
      </c>
      <c r="J99" s="142">
        <f t="shared" si="589"/>
        <v>5606481.0821999991</v>
      </c>
      <c r="K99" s="142">
        <f t="shared" si="589"/>
        <v>5406764.6600000001</v>
      </c>
      <c r="L99" s="142">
        <f t="shared" si="589"/>
        <v>6542993.7899999991</v>
      </c>
      <c r="M99" s="142">
        <f t="shared" si="589"/>
        <v>7365390.5299999993</v>
      </c>
      <c r="N99" s="163">
        <f t="shared" si="589"/>
        <v>7070824.9399999995</v>
      </c>
      <c r="O99" s="142">
        <f t="shared" si="589"/>
        <v>6767606.379999999</v>
      </c>
      <c r="P99" s="142">
        <f t="shared" si="589"/>
        <v>5706054.4100000011</v>
      </c>
      <c r="Q99" s="142">
        <f t="shared" si="589"/>
        <v>5443342.0300000003</v>
      </c>
      <c r="R99" s="142">
        <f t="shared" si="589"/>
        <v>6255890.8000000129</v>
      </c>
      <c r="S99" s="142">
        <f t="shared" si="589"/>
        <v>7347008.9400000125</v>
      </c>
      <c r="T99" s="142">
        <f t="shared" si="589"/>
        <v>7486580.7800000133</v>
      </c>
      <c r="U99" s="142">
        <f t="shared" si="589"/>
        <v>6536633.6100000124</v>
      </c>
      <c r="V99" s="142">
        <f t="shared" si="589"/>
        <v>5248035.4900000133</v>
      </c>
      <c r="W99" s="142">
        <v>5730182.1400000136</v>
      </c>
      <c r="X99" s="160">
        <v>6912745.040000014</v>
      </c>
      <c r="Y99" s="259">
        <v>7511809.2000000132</v>
      </c>
      <c r="Z99" s="89">
        <v>7956187.5800000122</v>
      </c>
      <c r="AA99" s="89">
        <v>7773333.3000000119</v>
      </c>
      <c r="AB99" s="142">
        <f t="shared" ref="AB99:AC99" si="590">SUM(AB94:AB98)</f>
        <v>6135338.0300000124</v>
      </c>
      <c r="AC99" s="142">
        <f t="shared" si="590"/>
        <v>6222347.340000012</v>
      </c>
      <c r="AD99" s="89">
        <v>7009399.1900000134</v>
      </c>
      <c r="AE99" s="89">
        <v>7619722.420000013</v>
      </c>
      <c r="AF99" s="89">
        <v>7589616.9400000134</v>
      </c>
      <c r="AG99" s="89">
        <v>7412541.8500000136</v>
      </c>
      <c r="AH99" s="89">
        <v>6138780.250000013</v>
      </c>
      <c r="AI99" s="89">
        <v>6211829.0400000131</v>
      </c>
      <c r="AJ99" s="160">
        <v>7693673</v>
      </c>
      <c r="AK99" s="259">
        <v>9055933.3300000131</v>
      </c>
      <c r="AL99" s="89">
        <v>8689340.2600000128</v>
      </c>
      <c r="AM99" s="89">
        <v>7864997.0100000137</v>
      </c>
      <c r="AN99" s="328">
        <v>6623551.4700000128</v>
      </c>
      <c r="AO99" s="328">
        <v>6551693.9900000133</v>
      </c>
      <c r="AP99" s="89">
        <v>7271417.3400000129</v>
      </c>
      <c r="AQ99" s="89">
        <v>8676056.250000013</v>
      </c>
      <c r="AR99" s="89">
        <v>9941362.040000014</v>
      </c>
      <c r="AS99" s="89">
        <v>8259963.540000014</v>
      </c>
      <c r="AT99" s="89">
        <v>6717768.6500000097</v>
      </c>
      <c r="AU99" s="89">
        <v>6612064.6300000139</v>
      </c>
      <c r="AV99" s="160">
        <v>8247432.1900000125</v>
      </c>
      <c r="AW99" s="89"/>
      <c r="AX99" s="160"/>
      <c r="AY99" s="76">
        <f t="shared" ref="AY99:BH99" si="591">SUM(AY94:AY98)</f>
        <v>-173698.29999999932</v>
      </c>
      <c r="AZ99" s="76">
        <f t="shared" si="591"/>
        <v>172993.25999999826</v>
      </c>
      <c r="BA99" s="76">
        <f t="shared" si="591"/>
        <v>36552.14871973524</v>
      </c>
      <c r="BB99" s="76">
        <f t="shared" si="591"/>
        <v>-1019735.1587197492</v>
      </c>
      <c r="BC99" s="76">
        <f t="shared" si="591"/>
        <v>-450346.52000001335</v>
      </c>
      <c r="BD99" s="76">
        <f t="shared" si="591"/>
        <v>-444385.44000001287</v>
      </c>
      <c r="BE99" s="76">
        <f t="shared" si="591"/>
        <v>-991648.65000001236</v>
      </c>
      <c r="BF99" s="142">
        <f t="shared" si="591"/>
        <v>358445.59219998639</v>
      </c>
      <c r="BG99" s="142">
        <f t="shared" si="591"/>
        <v>-323417.48000001383</v>
      </c>
      <c r="BH99" s="230">
        <f t="shared" si="591"/>
        <v>-369751.25000001484</v>
      </c>
      <c r="BI99" s="295">
        <f t="shared" ref="BI99:BJ99" si="592">SUM(BI94:BI98)</f>
        <v>-146418.67000001442</v>
      </c>
      <c r="BJ99" s="314">
        <f t="shared" si="592"/>
        <v>-885362.64000001259</v>
      </c>
      <c r="BK99" s="314">
        <f t="shared" ref="BK99:BL99" si="593">SUM(BK94:BK98)</f>
        <v>-1005726.9200000133</v>
      </c>
      <c r="BL99" s="314">
        <f t="shared" si="593"/>
        <v>-429283.62000001146</v>
      </c>
      <c r="BM99" s="314">
        <f t="shared" ref="BM99:BN99" si="594">SUM(BM94:BM98)</f>
        <v>-779005.31000001158</v>
      </c>
      <c r="BN99" s="314">
        <f t="shared" si="594"/>
        <v>-753508.39000000013</v>
      </c>
      <c r="BO99" s="314">
        <f t="shared" ref="BO99:BT99" si="595">SUM(BO94:BO98)</f>
        <v>-272713.47999999992</v>
      </c>
      <c r="BP99" s="314">
        <f t="shared" si="595"/>
        <v>-103036.1599999998</v>
      </c>
      <c r="BQ99" s="314">
        <f t="shared" si="595"/>
        <v>-875908.24000000069</v>
      </c>
      <c r="BR99" s="314">
        <f t="shared" si="595"/>
        <v>-890744.75999999931</v>
      </c>
      <c r="BS99" s="314">
        <f t="shared" si="595"/>
        <v>-481646.89999999909</v>
      </c>
      <c r="BT99" s="314">
        <f t="shared" si="595"/>
        <v>-780928.95999998623</v>
      </c>
      <c r="BU99" s="295">
        <f t="shared" ref="BU99:BV99" si="596">SUM(BU94:BU98)</f>
        <v>-1544124.1299999992</v>
      </c>
      <c r="BV99" s="314">
        <f t="shared" si="596"/>
        <v>-733152.67999999982</v>
      </c>
      <c r="BW99" s="314">
        <f t="shared" ref="BW99:BY99" si="597">SUM(BW94:BW98)</f>
        <v>-91663.710000000923</v>
      </c>
      <c r="BX99" s="314">
        <f t="shared" si="597"/>
        <v>-488213.44000000006</v>
      </c>
      <c r="BY99" s="314">
        <f t="shared" si="597"/>
        <v>-329346.65000000194</v>
      </c>
      <c r="BZ99" s="314">
        <f t="shared" ref="BZ99:CB99" si="598">SUM(BZ94:BZ98)</f>
        <v>-262018.14999999982</v>
      </c>
      <c r="CA99" s="314">
        <f t="shared" si="598"/>
        <v>-1056333.8300000005</v>
      </c>
      <c r="CB99" s="314">
        <f t="shared" si="598"/>
        <v>-2351745.1000000015</v>
      </c>
      <c r="CC99" s="314">
        <f t="shared" ref="CC99:CD99" si="599">SUM(CC94:CC98)</f>
        <v>-847421.69000000018</v>
      </c>
      <c r="CD99" s="314">
        <f t="shared" si="599"/>
        <v>-578988.40000000107</v>
      </c>
      <c r="CE99" s="314">
        <f t="shared" ref="CE99:CF99" si="600">SUM(CE94:CE98)</f>
        <v>-400235.59000000008</v>
      </c>
      <c r="CF99" s="296">
        <f t="shared" si="600"/>
        <v>-553758.19000001217</v>
      </c>
    </row>
    <row r="100" spans="1:84" x14ac:dyDescent="0.25">
      <c r="A100" s="4">
        <f>+A93+1</f>
        <v>14</v>
      </c>
      <c r="B100" s="44" t="s">
        <v>40</v>
      </c>
      <c r="C100" s="92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4"/>
      <c r="O100" s="144"/>
      <c r="P100" s="93"/>
      <c r="Q100" s="93"/>
      <c r="R100" s="93"/>
      <c r="S100" s="93"/>
      <c r="T100" s="93"/>
      <c r="U100" s="93"/>
      <c r="V100" s="214"/>
      <c r="W100" s="214"/>
      <c r="X100" s="237"/>
      <c r="Y100" s="261"/>
      <c r="Z100" s="242"/>
      <c r="AA100" s="242"/>
      <c r="AB100" s="242"/>
      <c r="AC100" s="242"/>
      <c r="AD100" s="242"/>
      <c r="AE100" s="242"/>
      <c r="AF100" s="242"/>
      <c r="AG100" s="242"/>
      <c r="AH100" s="242"/>
      <c r="AI100" s="242"/>
      <c r="AJ100" s="262"/>
      <c r="AK100" s="261"/>
      <c r="AL100" s="242"/>
      <c r="AM100" s="242"/>
      <c r="AN100" s="242"/>
      <c r="AO100" s="242"/>
      <c r="AP100" s="242"/>
      <c r="AQ100" s="242"/>
      <c r="AR100" s="242"/>
      <c r="AS100" s="242"/>
      <c r="AT100" s="242"/>
      <c r="AU100" s="242"/>
      <c r="AV100" s="262"/>
      <c r="AW100" s="242"/>
      <c r="AX100" s="262"/>
      <c r="AY100" s="149"/>
      <c r="AZ100" s="95"/>
      <c r="BA100" s="96"/>
      <c r="BB100" s="96"/>
      <c r="BC100" s="96"/>
      <c r="BD100" s="96"/>
      <c r="BE100" s="96"/>
      <c r="BF100" s="233"/>
      <c r="BG100" s="233"/>
      <c r="BH100" s="233"/>
      <c r="BI100" s="299"/>
      <c r="BJ100" s="316"/>
      <c r="BK100" s="316"/>
      <c r="BL100" s="316"/>
      <c r="BM100" s="316"/>
      <c r="BN100" s="316"/>
      <c r="BO100" s="316"/>
      <c r="BP100" s="316"/>
      <c r="BQ100" s="316"/>
      <c r="BR100" s="316"/>
      <c r="BS100" s="316"/>
      <c r="BT100" s="316"/>
      <c r="BU100" s="299"/>
      <c r="BV100" s="316"/>
      <c r="BW100" s="316"/>
      <c r="BX100" s="316"/>
      <c r="BY100" s="316"/>
      <c r="BZ100" s="316"/>
      <c r="CA100" s="316"/>
      <c r="CB100" s="316"/>
      <c r="CC100" s="316"/>
      <c r="CD100" s="316"/>
      <c r="CE100" s="316"/>
      <c r="CF100" s="300"/>
    </row>
    <row r="101" spans="1:84" x14ac:dyDescent="0.25">
      <c r="A101" s="4"/>
      <c r="B101" s="35" t="s">
        <v>41</v>
      </c>
      <c r="C101" s="79">
        <v>3439502.209999999</v>
      </c>
      <c r="D101" s="80">
        <v>3315619.63</v>
      </c>
      <c r="E101" s="80">
        <v>2917286.5100000021</v>
      </c>
      <c r="F101" s="82">
        <v>2721127.7499999907</v>
      </c>
      <c r="G101" s="80">
        <v>2823756.61</v>
      </c>
      <c r="H101" s="80">
        <v>3347103.13</v>
      </c>
      <c r="I101" s="80">
        <v>3335849.53</v>
      </c>
      <c r="J101" s="80">
        <v>2977656.439999999</v>
      </c>
      <c r="K101" s="80">
        <v>2489342.8400000008</v>
      </c>
      <c r="L101" s="80">
        <v>2725569.9899999918</v>
      </c>
      <c r="M101" s="80">
        <v>3259700.16</v>
      </c>
      <c r="N101" s="81">
        <v>3351058.9400000004</v>
      </c>
      <c r="O101" s="82">
        <v>3194877.2100000088</v>
      </c>
      <c r="P101" s="180">
        <v>3085510.16</v>
      </c>
      <c r="Q101" s="80">
        <v>2764283.6400000011</v>
      </c>
      <c r="R101" s="80">
        <v>2821570.7000000011</v>
      </c>
      <c r="S101" s="80">
        <v>3135887.56</v>
      </c>
      <c r="T101" s="80">
        <v>3323944.6100000003</v>
      </c>
      <c r="U101" s="80">
        <v>3532760.4699999997</v>
      </c>
      <c r="V101" s="215">
        <v>2960628.2499999991</v>
      </c>
      <c r="W101" s="215">
        <v>2385894.7099999958</v>
      </c>
      <c r="X101" s="165">
        <v>2602463.4599999981</v>
      </c>
      <c r="Y101" s="259">
        <v>3220287.1500000022</v>
      </c>
      <c r="Z101" s="82">
        <v>3189564.850000001</v>
      </c>
      <c r="AA101" s="82">
        <v>3803740.37</v>
      </c>
      <c r="AB101" s="82">
        <v>3300042.83</v>
      </c>
      <c r="AC101" s="82">
        <v>2570810.6099999994</v>
      </c>
      <c r="AD101" s="89">
        <v>2822611.9299999992</v>
      </c>
      <c r="AE101" s="89">
        <v>3523589.8600000003</v>
      </c>
      <c r="AF101" s="89">
        <v>3473178.85</v>
      </c>
      <c r="AG101" s="89">
        <v>3728166.59</v>
      </c>
      <c r="AH101" s="89">
        <v>3380216.8000000035</v>
      </c>
      <c r="AI101" s="89">
        <v>2840047.6399999978</v>
      </c>
      <c r="AJ101" s="160">
        <v>2808406.67</v>
      </c>
      <c r="AK101" s="259">
        <v>3384427.580000001</v>
      </c>
      <c r="AL101" s="82">
        <v>3887915.33</v>
      </c>
      <c r="AM101" s="82">
        <v>3995361.6</v>
      </c>
      <c r="AN101" s="89">
        <v>3476821.2799999956</v>
      </c>
      <c r="AO101" s="89">
        <v>2993707</v>
      </c>
      <c r="AP101" s="89">
        <v>3037350.51000001</v>
      </c>
      <c r="AQ101" s="89">
        <v>3068467.2800000003</v>
      </c>
      <c r="AR101" s="89">
        <v>4107435.3400000203</v>
      </c>
      <c r="AS101" s="89">
        <v>4347959.67</v>
      </c>
      <c r="AT101" s="89">
        <v>3703494.94</v>
      </c>
      <c r="AU101" s="89">
        <v>2983399.0000000009</v>
      </c>
      <c r="AV101" s="160">
        <v>3048224.4800000009</v>
      </c>
      <c r="AW101" s="89"/>
      <c r="AX101" s="160"/>
      <c r="AY101" s="82">
        <f t="shared" ref="AY101:AZ105" si="601">C101-O101</f>
        <v>244624.99999999022</v>
      </c>
      <c r="AZ101" s="82">
        <f t="shared" si="601"/>
        <v>230109.46999999974</v>
      </c>
      <c r="BA101" s="74">
        <f t="shared" ref="BA101:BH105" si="602">IF(Q101=0,0,E101-Q101)</f>
        <v>153002.87000000104</v>
      </c>
      <c r="BB101" s="74">
        <f t="shared" si="602"/>
        <v>-100442.95000001043</v>
      </c>
      <c r="BC101" s="74">
        <f t="shared" si="602"/>
        <v>-312130.95000000019</v>
      </c>
      <c r="BD101" s="74">
        <f t="shared" si="602"/>
        <v>23158.519999999553</v>
      </c>
      <c r="BE101" s="74">
        <f t="shared" si="602"/>
        <v>-196910.93999999994</v>
      </c>
      <c r="BF101" s="98">
        <f t="shared" si="602"/>
        <v>17028.189999999944</v>
      </c>
      <c r="BG101" s="98">
        <f t="shared" si="602"/>
        <v>103448.13000000501</v>
      </c>
      <c r="BH101" s="98">
        <f t="shared" si="602"/>
        <v>123106.52999999374</v>
      </c>
      <c r="BI101" s="272">
        <f t="shared" ref="BI101:BI105" si="603">IF(Y101=0,0,M101-Y101)</f>
        <v>39413.009999997914</v>
      </c>
      <c r="BJ101" s="270">
        <f t="shared" ref="BJ101:BL105" si="604">IF(Z101=0,0,N101-Z101)</f>
        <v>161494.08999999939</v>
      </c>
      <c r="BK101" s="270">
        <f t="shared" si="604"/>
        <v>-608863.1599999913</v>
      </c>
      <c r="BL101" s="270">
        <f t="shared" si="604"/>
        <v>-214532.66999999993</v>
      </c>
      <c r="BM101" s="270">
        <f t="shared" ref="BM101:BM105" si="605">IF(AC101=0,0,Q101-AC101)</f>
        <v>193473.03000000166</v>
      </c>
      <c r="BN101" s="270">
        <f t="shared" ref="BN101:BN105" si="606">IF(AD101=0,0,R101-AD101)</f>
        <v>-1041.2299999981187</v>
      </c>
      <c r="BO101" s="270">
        <f t="shared" ref="BO101:BO105" si="607">IF(AE101=0,0,S101-AE101)</f>
        <v>-387702.30000000028</v>
      </c>
      <c r="BP101" s="270">
        <f t="shared" ref="BP101:BP105" si="608">IF(AF101=0,0,T101-AF101)</f>
        <v>-149234.23999999976</v>
      </c>
      <c r="BQ101" s="270">
        <f t="shared" ref="BQ101:BQ105" si="609">IF(AG101=0,0,U101-AG101)</f>
        <v>-195406.12000000011</v>
      </c>
      <c r="BR101" s="270">
        <f t="shared" ref="BR101:BR105" si="610">IF(AH101=0,0,V101-AH101)</f>
        <v>-419588.55000000447</v>
      </c>
      <c r="BS101" s="270">
        <f t="shared" ref="BS101:BS105" si="611">IF(AI101=0,0,W101-AI101)</f>
        <v>-454152.93000000203</v>
      </c>
      <c r="BT101" s="270">
        <f t="shared" ref="BT101:BT105" si="612">IF(AJ101=0,0,X101-AJ101)</f>
        <v>-205943.21000000183</v>
      </c>
      <c r="BU101" s="272">
        <f t="shared" ref="BU101:BW105" si="613">IF(AK101=0,0,Y101-AK101)</f>
        <v>-164140.42999999877</v>
      </c>
      <c r="BV101" s="270">
        <f t="shared" si="613"/>
        <v>-698350.47999999905</v>
      </c>
      <c r="BW101" s="270">
        <f t="shared" si="613"/>
        <v>-191621.22999999998</v>
      </c>
      <c r="BX101" s="270">
        <f t="shared" ref="BX101:BZ105" si="614">IF(AN101=0,0,AB101-AN101)</f>
        <v>-176778.44999999553</v>
      </c>
      <c r="BY101" s="270">
        <f t="shared" si="614"/>
        <v>-422896.3900000006</v>
      </c>
      <c r="BZ101" s="270">
        <f t="shared" si="614"/>
        <v>-214738.58000001078</v>
      </c>
      <c r="CA101" s="270">
        <f t="shared" ref="CA101:CA105" si="615">IF(AQ101=0,0,AE101-AQ101)</f>
        <v>455122.58000000007</v>
      </c>
      <c r="CB101" s="270">
        <f t="shared" ref="CB101:CF105" si="616">IF(AR101=0,0,AF101-AR101)</f>
        <v>-634256.49000002025</v>
      </c>
      <c r="CC101" s="270">
        <f t="shared" si="616"/>
        <v>-619793.08000000007</v>
      </c>
      <c r="CD101" s="270">
        <f t="shared" si="616"/>
        <v>-323278.13999999641</v>
      </c>
      <c r="CE101" s="270">
        <f t="shared" si="616"/>
        <v>-143351.36000000313</v>
      </c>
      <c r="CF101" s="273">
        <f t="shared" si="616"/>
        <v>-239817.81000000099</v>
      </c>
    </row>
    <row r="102" spans="1:84" x14ac:dyDescent="0.25">
      <c r="A102" s="4"/>
      <c r="B102" s="35" t="s">
        <v>42</v>
      </c>
      <c r="C102" s="79">
        <v>476259.82</v>
      </c>
      <c r="D102" s="80">
        <v>452363.55</v>
      </c>
      <c r="E102" s="80">
        <v>534272.73</v>
      </c>
      <c r="F102" s="82">
        <v>393710.95</v>
      </c>
      <c r="G102" s="80">
        <v>434229.98</v>
      </c>
      <c r="H102" s="80">
        <v>471373.42</v>
      </c>
      <c r="I102" s="80">
        <v>522215.52</v>
      </c>
      <c r="J102" s="80">
        <v>487236.33</v>
      </c>
      <c r="K102" s="80">
        <v>369828.14</v>
      </c>
      <c r="L102" s="80">
        <v>354562.3</v>
      </c>
      <c r="M102" s="80">
        <v>386856.24</v>
      </c>
      <c r="N102" s="81">
        <v>429199.03</v>
      </c>
      <c r="O102" s="82">
        <v>405954.47</v>
      </c>
      <c r="P102" s="180">
        <v>412260.27</v>
      </c>
      <c r="Q102" s="80">
        <v>388896.32</v>
      </c>
      <c r="R102" s="80">
        <v>360167.55000000005</v>
      </c>
      <c r="S102" s="80">
        <v>389025.33999999997</v>
      </c>
      <c r="T102" s="80">
        <v>538028.5</v>
      </c>
      <c r="U102" s="80">
        <v>426576.72</v>
      </c>
      <c r="V102" s="215">
        <v>379726.98</v>
      </c>
      <c r="W102" s="215">
        <v>467034.90999999898</v>
      </c>
      <c r="X102" s="165">
        <v>303476.46999999997</v>
      </c>
      <c r="Y102" s="259">
        <v>406120.94000000088</v>
      </c>
      <c r="Z102" s="82">
        <v>396275.85999999987</v>
      </c>
      <c r="AA102" s="82">
        <v>549530.66999999899</v>
      </c>
      <c r="AB102" s="82">
        <v>503532.08999999997</v>
      </c>
      <c r="AC102" s="82">
        <v>413200.01</v>
      </c>
      <c r="AD102" s="89">
        <v>496513.67999999993</v>
      </c>
      <c r="AE102" s="89">
        <v>485040.67000000004</v>
      </c>
      <c r="AF102" s="89">
        <v>673252.66999999993</v>
      </c>
      <c r="AG102" s="89">
        <v>602406.65999999992</v>
      </c>
      <c r="AH102" s="89">
        <v>566188.69000000006</v>
      </c>
      <c r="AI102" s="89">
        <v>472435.74</v>
      </c>
      <c r="AJ102" s="160">
        <v>1171175.1399999978</v>
      </c>
      <c r="AK102" s="259">
        <v>434593.0400000001</v>
      </c>
      <c r="AL102" s="82">
        <v>477231.63</v>
      </c>
      <c r="AM102" s="82">
        <v>563761.26</v>
      </c>
      <c r="AN102" s="89">
        <v>496560.69</v>
      </c>
      <c r="AO102" s="89">
        <v>537603</v>
      </c>
      <c r="AP102" s="89">
        <v>514728.76999999897</v>
      </c>
      <c r="AQ102" s="89">
        <v>627557.46</v>
      </c>
      <c r="AR102" s="89">
        <v>661580.14</v>
      </c>
      <c r="AS102" s="89">
        <v>642066.179999999</v>
      </c>
      <c r="AT102" s="89">
        <v>600974.77000000095</v>
      </c>
      <c r="AU102" s="89">
        <v>478001.7</v>
      </c>
      <c r="AV102" s="160">
        <v>443821.59999999986</v>
      </c>
      <c r="AW102" s="89"/>
      <c r="AX102" s="160"/>
      <c r="AY102" s="82">
        <f t="shared" si="601"/>
        <v>70305.350000000035</v>
      </c>
      <c r="AZ102" s="82">
        <f t="shared" si="601"/>
        <v>40103.27999999997</v>
      </c>
      <c r="BA102" s="74">
        <f t="shared" si="602"/>
        <v>145376.40999999997</v>
      </c>
      <c r="BB102" s="74">
        <f t="shared" si="602"/>
        <v>33543.399999999965</v>
      </c>
      <c r="BC102" s="74">
        <f t="shared" si="602"/>
        <v>45204.640000000014</v>
      </c>
      <c r="BD102" s="74">
        <f t="shared" si="602"/>
        <v>-66655.080000000016</v>
      </c>
      <c r="BE102" s="74">
        <f t="shared" si="602"/>
        <v>95638.800000000047</v>
      </c>
      <c r="BF102" s="98">
        <f t="shared" si="602"/>
        <v>107509.35000000003</v>
      </c>
      <c r="BG102" s="98">
        <f t="shared" si="602"/>
        <v>-97206.769999998971</v>
      </c>
      <c r="BH102" s="98">
        <f t="shared" si="602"/>
        <v>51085.830000000016</v>
      </c>
      <c r="BI102" s="272">
        <f t="shared" si="603"/>
        <v>-19264.700000000885</v>
      </c>
      <c r="BJ102" s="270">
        <f t="shared" si="604"/>
        <v>32923.170000000158</v>
      </c>
      <c r="BK102" s="270">
        <f t="shared" si="604"/>
        <v>-143576.19999999902</v>
      </c>
      <c r="BL102" s="270">
        <f t="shared" si="604"/>
        <v>-91271.819999999949</v>
      </c>
      <c r="BM102" s="270">
        <f t="shared" si="605"/>
        <v>-24303.690000000002</v>
      </c>
      <c r="BN102" s="270">
        <f t="shared" si="606"/>
        <v>-136346.12999999989</v>
      </c>
      <c r="BO102" s="270">
        <f t="shared" si="607"/>
        <v>-96015.330000000075</v>
      </c>
      <c r="BP102" s="270">
        <f t="shared" si="608"/>
        <v>-135224.16999999993</v>
      </c>
      <c r="BQ102" s="270">
        <f t="shared" si="609"/>
        <v>-175829.93999999994</v>
      </c>
      <c r="BR102" s="270">
        <f t="shared" si="610"/>
        <v>-186461.71000000008</v>
      </c>
      <c r="BS102" s="270">
        <f t="shared" si="611"/>
        <v>-5400.8300000010058</v>
      </c>
      <c r="BT102" s="270">
        <f t="shared" si="612"/>
        <v>-867698.66999999783</v>
      </c>
      <c r="BU102" s="272">
        <f t="shared" si="613"/>
        <v>-28472.09999999922</v>
      </c>
      <c r="BV102" s="270">
        <f t="shared" si="613"/>
        <v>-80955.770000000135</v>
      </c>
      <c r="BW102" s="270">
        <f t="shared" si="613"/>
        <v>-14230.590000001015</v>
      </c>
      <c r="BX102" s="270">
        <f t="shared" si="614"/>
        <v>6971.3999999999651</v>
      </c>
      <c r="BY102" s="270">
        <f t="shared" si="614"/>
        <v>-124402.98999999999</v>
      </c>
      <c r="BZ102" s="270">
        <f t="shared" si="614"/>
        <v>-18215.089999999036</v>
      </c>
      <c r="CA102" s="270">
        <f t="shared" si="615"/>
        <v>-142516.78999999992</v>
      </c>
      <c r="CB102" s="270">
        <f t="shared" si="616"/>
        <v>11672.529999999912</v>
      </c>
      <c r="CC102" s="270">
        <f t="shared" si="616"/>
        <v>-39659.519999999087</v>
      </c>
      <c r="CD102" s="270">
        <f t="shared" si="616"/>
        <v>-34786.080000000889</v>
      </c>
      <c r="CE102" s="270">
        <f t="shared" si="616"/>
        <v>-5565.960000000021</v>
      </c>
      <c r="CF102" s="273">
        <f t="shared" si="616"/>
        <v>727353.53999999794</v>
      </c>
    </row>
    <row r="103" spans="1:84" x14ac:dyDescent="0.25">
      <c r="A103" s="4"/>
      <c r="B103" s="35" t="s">
        <v>43</v>
      </c>
      <c r="C103" s="79">
        <v>189675.16</v>
      </c>
      <c r="D103" s="80">
        <v>166411.04</v>
      </c>
      <c r="E103" s="80">
        <v>155243.5900000002</v>
      </c>
      <c r="F103" s="82">
        <v>125473.40000000011</v>
      </c>
      <c r="G103" s="80">
        <v>120735.83</v>
      </c>
      <c r="H103" s="80">
        <v>126649.5000000001</v>
      </c>
      <c r="I103" s="80">
        <v>142015.34999999992</v>
      </c>
      <c r="J103" s="80">
        <v>127574.08999999991</v>
      </c>
      <c r="K103" s="80">
        <v>126602.7</v>
      </c>
      <c r="L103" s="80">
        <v>145058.81</v>
      </c>
      <c r="M103" s="80">
        <v>159143.10999999999</v>
      </c>
      <c r="N103" s="81">
        <v>152700.19</v>
      </c>
      <c r="O103" s="82">
        <v>171492</v>
      </c>
      <c r="P103" s="180">
        <v>152391.00999999989</v>
      </c>
      <c r="Q103" s="80">
        <v>130102.54999999978</v>
      </c>
      <c r="R103" s="80">
        <v>126160.76000000001</v>
      </c>
      <c r="S103" s="80">
        <v>126982.59</v>
      </c>
      <c r="T103" s="80">
        <v>117804.7900000001</v>
      </c>
      <c r="U103" s="80">
        <v>126890.28999999991</v>
      </c>
      <c r="V103" s="215">
        <v>136415.44000000021</v>
      </c>
      <c r="W103" s="215">
        <v>108527.62</v>
      </c>
      <c r="X103" s="165">
        <v>137717.82</v>
      </c>
      <c r="Y103" s="259">
        <v>155823.77999999991</v>
      </c>
      <c r="Z103" s="82">
        <v>153938.78999999998</v>
      </c>
      <c r="AA103" s="82">
        <v>198478.8</v>
      </c>
      <c r="AB103" s="82">
        <v>190450.06</v>
      </c>
      <c r="AC103" s="82">
        <v>147165.48999999976</v>
      </c>
      <c r="AD103" s="89">
        <v>139828.60999999999</v>
      </c>
      <c r="AE103" s="89">
        <v>138420.49</v>
      </c>
      <c r="AF103" s="89">
        <v>141067.21000000008</v>
      </c>
      <c r="AG103" s="89">
        <v>147864.30000000005</v>
      </c>
      <c r="AH103" s="89">
        <v>145045.67999999988</v>
      </c>
      <c r="AI103" s="89">
        <v>135338.07000000009</v>
      </c>
      <c r="AJ103" s="160">
        <v>138736.4200000001</v>
      </c>
      <c r="AK103" s="259">
        <v>179793.85</v>
      </c>
      <c r="AL103" s="82">
        <v>211932.07</v>
      </c>
      <c r="AM103" s="82">
        <v>256989.15999999898</v>
      </c>
      <c r="AN103" s="89">
        <v>212342.87999999998</v>
      </c>
      <c r="AO103" s="89">
        <v>175697</v>
      </c>
      <c r="AP103" s="89">
        <v>165617.77999999997</v>
      </c>
      <c r="AQ103" s="89">
        <v>152572.28</v>
      </c>
      <c r="AR103" s="89">
        <v>167153.76999999996</v>
      </c>
      <c r="AS103" s="89">
        <v>171686.82</v>
      </c>
      <c r="AT103" s="89">
        <v>155320.85</v>
      </c>
      <c r="AU103" s="89">
        <v>145849.0400000001</v>
      </c>
      <c r="AV103" s="160">
        <v>164872.01</v>
      </c>
      <c r="AW103" s="89"/>
      <c r="AX103" s="160"/>
      <c r="AY103" s="82">
        <f t="shared" si="601"/>
        <v>18183.160000000003</v>
      </c>
      <c r="AZ103" s="82">
        <f t="shared" si="601"/>
        <v>14020.030000000115</v>
      </c>
      <c r="BA103" s="74">
        <f t="shared" si="602"/>
        <v>25141.040000000416</v>
      </c>
      <c r="BB103" s="74">
        <f t="shared" si="602"/>
        <v>-687.35999999989872</v>
      </c>
      <c r="BC103" s="74">
        <f t="shared" si="602"/>
        <v>-6246.7599999999948</v>
      </c>
      <c r="BD103" s="74">
        <f t="shared" si="602"/>
        <v>8844.7100000000064</v>
      </c>
      <c r="BE103" s="74">
        <f t="shared" si="602"/>
        <v>15125.060000000012</v>
      </c>
      <c r="BF103" s="98">
        <f t="shared" si="602"/>
        <v>-8841.3500000002969</v>
      </c>
      <c r="BG103" s="98">
        <f t="shared" si="602"/>
        <v>18075.080000000002</v>
      </c>
      <c r="BH103" s="98">
        <f t="shared" si="602"/>
        <v>7340.9899999999907</v>
      </c>
      <c r="BI103" s="272">
        <f t="shared" si="603"/>
        <v>3319.3300000000745</v>
      </c>
      <c r="BJ103" s="270">
        <f t="shared" si="604"/>
        <v>-1238.5999999999767</v>
      </c>
      <c r="BK103" s="270">
        <f t="shared" si="604"/>
        <v>-26986.799999999988</v>
      </c>
      <c r="BL103" s="270">
        <f t="shared" si="604"/>
        <v>-38059.050000000105</v>
      </c>
      <c r="BM103" s="270">
        <f t="shared" si="605"/>
        <v>-17062.939999999973</v>
      </c>
      <c r="BN103" s="270">
        <f t="shared" si="606"/>
        <v>-13667.849999999977</v>
      </c>
      <c r="BO103" s="270">
        <f t="shared" si="607"/>
        <v>-11437.899999999994</v>
      </c>
      <c r="BP103" s="270">
        <f t="shared" si="608"/>
        <v>-23262.419999999984</v>
      </c>
      <c r="BQ103" s="270">
        <f t="shared" si="609"/>
        <v>-20974.01000000014</v>
      </c>
      <c r="BR103" s="270">
        <f t="shared" si="610"/>
        <v>-8630.2399999996705</v>
      </c>
      <c r="BS103" s="270">
        <f t="shared" si="611"/>
        <v>-26810.450000000099</v>
      </c>
      <c r="BT103" s="270">
        <f t="shared" si="612"/>
        <v>-1018.6000000000931</v>
      </c>
      <c r="BU103" s="272">
        <f t="shared" si="613"/>
        <v>-23970.070000000094</v>
      </c>
      <c r="BV103" s="270">
        <f t="shared" si="613"/>
        <v>-57993.280000000028</v>
      </c>
      <c r="BW103" s="270">
        <f t="shared" si="613"/>
        <v>-58510.359999998996</v>
      </c>
      <c r="BX103" s="270">
        <f t="shared" si="614"/>
        <v>-21892.819999999978</v>
      </c>
      <c r="BY103" s="270">
        <f t="shared" si="614"/>
        <v>-28531.510000000242</v>
      </c>
      <c r="BZ103" s="270">
        <f t="shared" si="614"/>
        <v>-25789.169999999984</v>
      </c>
      <c r="CA103" s="270">
        <f t="shared" si="615"/>
        <v>-14151.790000000008</v>
      </c>
      <c r="CB103" s="270">
        <f t="shared" si="616"/>
        <v>-26086.559999999881</v>
      </c>
      <c r="CC103" s="270">
        <f t="shared" si="616"/>
        <v>-23822.51999999996</v>
      </c>
      <c r="CD103" s="270">
        <f t="shared" si="616"/>
        <v>-10275.170000000129</v>
      </c>
      <c r="CE103" s="270">
        <f t="shared" si="616"/>
        <v>-10510.970000000001</v>
      </c>
      <c r="CF103" s="273">
        <f t="shared" si="616"/>
        <v>-26135.589999999909</v>
      </c>
    </row>
    <row r="104" spans="1:84" x14ac:dyDescent="0.25">
      <c r="A104" s="4"/>
      <c r="B104" s="35" t="s">
        <v>44</v>
      </c>
      <c r="C104" s="79">
        <v>1667565.85</v>
      </c>
      <c r="D104" s="80">
        <v>1565745.2100000009</v>
      </c>
      <c r="E104" s="80">
        <v>1356112.6700000002</v>
      </c>
      <c r="F104" s="82">
        <v>1252875.7000000002</v>
      </c>
      <c r="G104" s="80">
        <v>1228376.6900000009</v>
      </c>
      <c r="H104" s="80">
        <v>1430924.620000001</v>
      </c>
      <c r="I104" s="80">
        <v>1555080.359999998</v>
      </c>
      <c r="J104" s="80">
        <v>1287538.5100000009</v>
      </c>
      <c r="K104" s="80">
        <v>1254505.7599999988</v>
      </c>
      <c r="L104" s="80">
        <v>1342471.76</v>
      </c>
      <c r="M104" s="80">
        <v>1435726.3599999999</v>
      </c>
      <c r="N104" s="81">
        <v>1458350.339999998</v>
      </c>
      <c r="O104" s="82">
        <v>1522239.0100000012</v>
      </c>
      <c r="P104" s="180">
        <v>1318908.2899999991</v>
      </c>
      <c r="Q104" s="80">
        <v>1147385.7999999998</v>
      </c>
      <c r="R104" s="80">
        <v>1094718.3199999998</v>
      </c>
      <c r="S104" s="80">
        <v>1295857.56</v>
      </c>
      <c r="T104" s="80">
        <v>1301802.8</v>
      </c>
      <c r="U104" s="80">
        <v>1379117.75</v>
      </c>
      <c r="V104" s="215">
        <v>1441975.4099999988</v>
      </c>
      <c r="W104" s="215">
        <v>1140985.8500000001</v>
      </c>
      <c r="X104" s="165">
        <v>1153279.05</v>
      </c>
      <c r="Y104" s="259">
        <v>1310207.2999999989</v>
      </c>
      <c r="Z104" s="82">
        <v>1332845.4499999988</v>
      </c>
      <c r="AA104" s="82">
        <v>1571955.54</v>
      </c>
      <c r="AB104" s="82">
        <v>1588124.44</v>
      </c>
      <c r="AC104" s="82">
        <v>1167912.58</v>
      </c>
      <c r="AD104" s="89">
        <v>1273402.42</v>
      </c>
      <c r="AE104" s="89">
        <v>1343143.4499999988</v>
      </c>
      <c r="AF104" s="89">
        <v>1473222.83</v>
      </c>
      <c r="AG104" s="89">
        <v>1504897.0499999998</v>
      </c>
      <c r="AH104" s="89">
        <v>1436124.5</v>
      </c>
      <c r="AI104" s="89">
        <v>1331973.98</v>
      </c>
      <c r="AJ104" s="160">
        <v>1171444.47</v>
      </c>
      <c r="AK104" s="259">
        <v>1373569.1800000002</v>
      </c>
      <c r="AL104" s="82">
        <v>1761584.2400000019</v>
      </c>
      <c r="AM104" s="82">
        <v>1853462.17</v>
      </c>
      <c r="AN104" s="89">
        <v>1642118.360000001</v>
      </c>
      <c r="AO104" s="89">
        <v>1303729</v>
      </c>
      <c r="AP104" s="89">
        <v>1327201.31</v>
      </c>
      <c r="AQ104" s="89">
        <v>1420589.44</v>
      </c>
      <c r="AR104" s="89">
        <v>1830884.1</v>
      </c>
      <c r="AS104" s="89">
        <v>1858261.85</v>
      </c>
      <c r="AT104" s="89">
        <v>1635756.9</v>
      </c>
      <c r="AU104" s="89">
        <v>1554954.48</v>
      </c>
      <c r="AV104" s="160">
        <v>1596402.330000001</v>
      </c>
      <c r="AW104" s="89"/>
      <c r="AX104" s="160"/>
      <c r="AY104" s="82">
        <f t="shared" si="601"/>
        <v>145326.83999999892</v>
      </c>
      <c r="AZ104" s="82">
        <f t="shared" si="601"/>
        <v>246836.92000000179</v>
      </c>
      <c r="BA104" s="74">
        <f t="shared" si="602"/>
        <v>208726.87000000034</v>
      </c>
      <c r="BB104" s="74">
        <f t="shared" si="602"/>
        <v>158157.38000000035</v>
      </c>
      <c r="BC104" s="74">
        <f t="shared" si="602"/>
        <v>-67480.86999999918</v>
      </c>
      <c r="BD104" s="74">
        <f t="shared" si="602"/>
        <v>129121.820000001</v>
      </c>
      <c r="BE104" s="74">
        <f t="shared" si="602"/>
        <v>175962.60999999801</v>
      </c>
      <c r="BF104" s="98">
        <f t="shared" si="602"/>
        <v>-154436.89999999781</v>
      </c>
      <c r="BG104" s="98">
        <f t="shared" si="602"/>
        <v>113519.90999999875</v>
      </c>
      <c r="BH104" s="98">
        <f t="shared" si="602"/>
        <v>189192.70999999996</v>
      </c>
      <c r="BI104" s="272">
        <f t="shared" si="603"/>
        <v>125519.06000000099</v>
      </c>
      <c r="BJ104" s="270">
        <f t="shared" si="604"/>
        <v>125504.8899999992</v>
      </c>
      <c r="BK104" s="270">
        <f t="shared" si="604"/>
        <v>-49716.529999998864</v>
      </c>
      <c r="BL104" s="270">
        <f t="shared" si="604"/>
        <v>-269216.15000000084</v>
      </c>
      <c r="BM104" s="270">
        <f t="shared" si="605"/>
        <v>-20526.780000000261</v>
      </c>
      <c r="BN104" s="270">
        <f t="shared" si="606"/>
        <v>-178684.10000000009</v>
      </c>
      <c r="BO104" s="270">
        <f t="shared" si="607"/>
        <v>-47285.889999998733</v>
      </c>
      <c r="BP104" s="270">
        <f t="shared" si="608"/>
        <v>-171420.03000000003</v>
      </c>
      <c r="BQ104" s="270">
        <f t="shared" si="609"/>
        <v>-125779.29999999981</v>
      </c>
      <c r="BR104" s="270">
        <f t="shared" si="610"/>
        <v>5850.909999998752</v>
      </c>
      <c r="BS104" s="270">
        <f t="shared" si="611"/>
        <v>-190988.12999999989</v>
      </c>
      <c r="BT104" s="270">
        <f t="shared" si="612"/>
        <v>-18165.419999999925</v>
      </c>
      <c r="BU104" s="272">
        <f t="shared" si="613"/>
        <v>-63361.880000001285</v>
      </c>
      <c r="BV104" s="270">
        <f t="shared" si="613"/>
        <v>-428738.79000000306</v>
      </c>
      <c r="BW104" s="270">
        <f t="shared" si="613"/>
        <v>-281506.62999999989</v>
      </c>
      <c r="BX104" s="270">
        <f t="shared" si="614"/>
        <v>-53993.92000000109</v>
      </c>
      <c r="BY104" s="270">
        <f t="shared" si="614"/>
        <v>-135816.41999999993</v>
      </c>
      <c r="BZ104" s="270">
        <f t="shared" si="614"/>
        <v>-53798.89000000013</v>
      </c>
      <c r="CA104" s="270">
        <f t="shared" si="615"/>
        <v>-77445.990000001155</v>
      </c>
      <c r="CB104" s="270">
        <f t="shared" si="616"/>
        <v>-357661.27</v>
      </c>
      <c r="CC104" s="270">
        <f t="shared" si="616"/>
        <v>-353364.80000000028</v>
      </c>
      <c r="CD104" s="270">
        <f t="shared" si="616"/>
        <v>-199632.39999999991</v>
      </c>
      <c r="CE104" s="270">
        <f t="shared" si="616"/>
        <v>-222980.5</v>
      </c>
      <c r="CF104" s="273">
        <f t="shared" si="616"/>
        <v>-424957.86000000103</v>
      </c>
    </row>
    <row r="105" spans="1:84" x14ac:dyDescent="0.25">
      <c r="A105" s="4"/>
      <c r="B105" s="35" t="s">
        <v>45</v>
      </c>
      <c r="C105" s="79">
        <v>827949.76</v>
      </c>
      <c r="D105" s="80">
        <v>969628.90999999992</v>
      </c>
      <c r="E105" s="80">
        <v>697962.98</v>
      </c>
      <c r="F105" s="82">
        <v>908343.64999999991</v>
      </c>
      <c r="G105" s="80">
        <v>965669.09000000008</v>
      </c>
      <c r="H105" s="80">
        <v>846657.47</v>
      </c>
      <c r="I105" s="80">
        <v>1029721.6399999999</v>
      </c>
      <c r="J105" s="80">
        <v>905792.48</v>
      </c>
      <c r="K105" s="80">
        <v>926102.67999999993</v>
      </c>
      <c r="L105" s="80">
        <v>1087833.3199999998</v>
      </c>
      <c r="M105" s="80">
        <v>804969.2</v>
      </c>
      <c r="N105" s="81">
        <v>835344.86</v>
      </c>
      <c r="O105" s="82">
        <v>971538.66999999993</v>
      </c>
      <c r="P105" s="180">
        <v>764872.39</v>
      </c>
      <c r="Q105" s="80">
        <v>740987.21</v>
      </c>
      <c r="R105" s="80">
        <v>874435.05</v>
      </c>
      <c r="S105" s="80">
        <v>932530.23</v>
      </c>
      <c r="T105" s="80">
        <v>830258.3</v>
      </c>
      <c r="U105" s="80">
        <v>1133486.51</v>
      </c>
      <c r="V105" s="215">
        <v>919770.60000000009</v>
      </c>
      <c r="W105" s="215">
        <v>862801.37000000011</v>
      </c>
      <c r="X105" s="165">
        <v>1048397.61</v>
      </c>
      <c r="Y105" s="259">
        <v>1124250.1200000001</v>
      </c>
      <c r="Z105" s="82">
        <v>1096563.8499999999</v>
      </c>
      <c r="AA105" s="82">
        <v>1272080.3</v>
      </c>
      <c r="AB105" s="82">
        <v>1256184.68</v>
      </c>
      <c r="AC105" s="82">
        <v>870194.93</v>
      </c>
      <c r="AD105" s="89">
        <v>1256874.72</v>
      </c>
      <c r="AE105" s="89">
        <v>1226950.6300000001</v>
      </c>
      <c r="AF105" s="89">
        <v>1378514.58</v>
      </c>
      <c r="AG105" s="89">
        <v>1561725.38</v>
      </c>
      <c r="AH105" s="89">
        <v>1221715.5599999998</v>
      </c>
      <c r="AI105" s="89">
        <v>1490847.77</v>
      </c>
      <c r="AJ105" s="160">
        <v>1158462.3500000001</v>
      </c>
      <c r="AK105" s="259">
        <v>1315439.6200000001</v>
      </c>
      <c r="AL105" s="82">
        <v>1204660.21</v>
      </c>
      <c r="AM105" s="82">
        <v>1442205.1800000002</v>
      </c>
      <c r="AN105" s="89">
        <v>1231232.9100000001</v>
      </c>
      <c r="AO105" s="89">
        <v>1313212</v>
      </c>
      <c r="AP105" s="89">
        <v>1293041.48</v>
      </c>
      <c r="AQ105" s="89">
        <v>974150.48</v>
      </c>
      <c r="AR105" s="89">
        <v>1907506.87</v>
      </c>
      <c r="AS105" s="89">
        <v>1407118.4</v>
      </c>
      <c r="AT105" s="89">
        <v>1043140.6500000001</v>
      </c>
      <c r="AU105" s="89">
        <v>1325781.3099999998</v>
      </c>
      <c r="AV105" s="160">
        <v>890123.8</v>
      </c>
      <c r="AW105" s="89"/>
      <c r="AX105" s="160"/>
      <c r="AY105" s="82">
        <f t="shared" si="601"/>
        <v>-143588.90999999992</v>
      </c>
      <c r="AZ105" s="82">
        <f t="shared" si="601"/>
        <v>204756.5199999999</v>
      </c>
      <c r="BA105" s="74">
        <f t="shared" si="602"/>
        <v>-43024.229999999981</v>
      </c>
      <c r="BB105" s="74">
        <f t="shared" si="602"/>
        <v>33908.59999999986</v>
      </c>
      <c r="BC105" s="74">
        <f t="shared" si="602"/>
        <v>33138.860000000102</v>
      </c>
      <c r="BD105" s="74">
        <f t="shared" si="602"/>
        <v>16399.169999999925</v>
      </c>
      <c r="BE105" s="74">
        <f t="shared" si="602"/>
        <v>-103764.87000000011</v>
      </c>
      <c r="BF105" s="98">
        <f t="shared" si="602"/>
        <v>-13978.120000000112</v>
      </c>
      <c r="BG105" s="98">
        <f t="shared" si="602"/>
        <v>63301.309999999823</v>
      </c>
      <c r="BH105" s="98">
        <f t="shared" si="602"/>
        <v>39435.709999999846</v>
      </c>
      <c r="BI105" s="272">
        <f t="shared" si="603"/>
        <v>-319280.92000000016</v>
      </c>
      <c r="BJ105" s="270">
        <f t="shared" si="604"/>
        <v>-261218.98999999987</v>
      </c>
      <c r="BK105" s="270">
        <f t="shared" si="604"/>
        <v>-300541.63000000012</v>
      </c>
      <c r="BL105" s="270">
        <f t="shared" si="604"/>
        <v>-491312.28999999992</v>
      </c>
      <c r="BM105" s="270">
        <f t="shared" si="605"/>
        <v>-129207.72000000009</v>
      </c>
      <c r="BN105" s="270">
        <f t="shared" si="606"/>
        <v>-382439.66999999993</v>
      </c>
      <c r="BO105" s="270">
        <f t="shared" si="607"/>
        <v>-294420.40000000014</v>
      </c>
      <c r="BP105" s="270">
        <f t="shared" si="608"/>
        <v>-548256.28</v>
      </c>
      <c r="BQ105" s="270">
        <f t="shared" si="609"/>
        <v>-428238.86999999988</v>
      </c>
      <c r="BR105" s="270">
        <f t="shared" si="610"/>
        <v>-301944.95999999973</v>
      </c>
      <c r="BS105" s="270">
        <f t="shared" si="611"/>
        <v>-628046.39999999991</v>
      </c>
      <c r="BT105" s="270">
        <f t="shared" si="612"/>
        <v>-110064.74000000011</v>
      </c>
      <c r="BU105" s="272">
        <f t="shared" si="613"/>
        <v>-191189.5</v>
      </c>
      <c r="BV105" s="270">
        <f t="shared" si="613"/>
        <v>-108096.3600000001</v>
      </c>
      <c r="BW105" s="270">
        <f t="shared" si="613"/>
        <v>-170124.88000000012</v>
      </c>
      <c r="BX105" s="270">
        <f t="shared" si="614"/>
        <v>24951.769999999786</v>
      </c>
      <c r="BY105" s="270">
        <f t="shared" si="614"/>
        <v>-443017.06999999995</v>
      </c>
      <c r="BZ105" s="270">
        <f t="shared" si="614"/>
        <v>-36166.760000000009</v>
      </c>
      <c r="CA105" s="270">
        <f t="shared" si="615"/>
        <v>252800.15000000014</v>
      </c>
      <c r="CB105" s="270">
        <f t="shared" si="616"/>
        <v>-528992.29</v>
      </c>
      <c r="CC105" s="270">
        <f t="shared" si="616"/>
        <v>154606.97999999998</v>
      </c>
      <c r="CD105" s="270">
        <f t="shared" si="616"/>
        <v>178574.90999999968</v>
      </c>
      <c r="CE105" s="270">
        <f t="shared" si="616"/>
        <v>165066.4600000002</v>
      </c>
      <c r="CF105" s="273">
        <f t="shared" si="616"/>
        <v>268338.55000000005</v>
      </c>
    </row>
    <row r="106" spans="1:84" x14ac:dyDescent="0.25">
      <c r="A106" s="4"/>
      <c r="B106" s="35" t="s">
        <v>46</v>
      </c>
      <c r="C106" s="97">
        <f>SUM(C101:C105)</f>
        <v>6600952.7999999989</v>
      </c>
      <c r="D106" s="74">
        <f t="shared" ref="D106:BD106" si="617">SUM(D101:D105)</f>
        <v>6469768.3400000008</v>
      </c>
      <c r="E106" s="98">
        <f t="shared" si="617"/>
        <v>5660878.4800000023</v>
      </c>
      <c r="F106" s="98">
        <f t="shared" si="617"/>
        <v>5401531.4499999918</v>
      </c>
      <c r="G106" s="74">
        <f t="shared" si="617"/>
        <v>5572768.2000000011</v>
      </c>
      <c r="H106" s="98">
        <f t="shared" si="617"/>
        <v>6222708.1400000006</v>
      </c>
      <c r="I106" s="98">
        <f t="shared" si="617"/>
        <v>6584882.3999999976</v>
      </c>
      <c r="J106" s="98">
        <f t="shared" si="617"/>
        <v>5785797.8499999996</v>
      </c>
      <c r="K106" s="98">
        <f t="shared" si="617"/>
        <v>5166382.1199999992</v>
      </c>
      <c r="L106" s="74">
        <f t="shared" si="617"/>
        <v>5655496.1799999923</v>
      </c>
      <c r="M106" s="74">
        <f t="shared" si="617"/>
        <v>6046395.0700000003</v>
      </c>
      <c r="N106" s="90">
        <f t="shared" si="617"/>
        <v>6226653.3599999985</v>
      </c>
      <c r="O106" s="98">
        <f t="shared" si="617"/>
        <v>6266101.3600000106</v>
      </c>
      <c r="P106" s="89">
        <f t="shared" si="617"/>
        <v>5733942.1199999982</v>
      </c>
      <c r="Q106" s="98">
        <f t="shared" si="617"/>
        <v>5171655.5200000005</v>
      </c>
      <c r="R106" s="89">
        <f t="shared" si="617"/>
        <v>5277052.38</v>
      </c>
      <c r="S106" s="98">
        <f t="shared" si="617"/>
        <v>5880283.2799999993</v>
      </c>
      <c r="T106" s="98">
        <f t="shared" si="617"/>
        <v>6111839</v>
      </c>
      <c r="U106" s="98">
        <f>SUM(U101:U105)</f>
        <v>6598831.7399999993</v>
      </c>
      <c r="V106" s="98">
        <f t="shared" ref="V106:X106" si="618">SUM(V101:V105)</f>
        <v>5838516.6799999978</v>
      </c>
      <c r="W106" s="98">
        <f>SUM(W101:W105)</f>
        <v>4965244.4599999953</v>
      </c>
      <c r="X106" s="160">
        <f t="shared" si="618"/>
        <v>5245334.4099999983</v>
      </c>
      <c r="Y106" s="259">
        <f>SUM(Y101:Y105)</f>
        <v>6216689.2900000019</v>
      </c>
      <c r="Z106" s="74">
        <f>SUM(Z101:Z105)</f>
        <v>6169188.7999999989</v>
      </c>
      <c r="AA106" s="74">
        <f t="shared" ref="AA106:AI106" si="619">SUM(AA101:AA105)</f>
        <v>7395785.6799999988</v>
      </c>
      <c r="AB106" s="74">
        <f t="shared" si="619"/>
        <v>6838334.0999999996</v>
      </c>
      <c r="AC106" s="74">
        <f t="shared" si="619"/>
        <v>5169283.6199999992</v>
      </c>
      <c r="AD106" s="270">
        <f t="shared" si="619"/>
        <v>5989231.3599999985</v>
      </c>
      <c r="AE106" s="270">
        <f t="shared" si="619"/>
        <v>6717145.0999999987</v>
      </c>
      <c r="AF106" s="270">
        <f t="shared" si="619"/>
        <v>7139236.1400000006</v>
      </c>
      <c r="AG106" s="270">
        <f t="shared" si="619"/>
        <v>7545059.9799999995</v>
      </c>
      <c r="AH106" s="270">
        <f t="shared" si="619"/>
        <v>6749291.2300000032</v>
      </c>
      <c r="AI106" s="270">
        <f t="shared" si="619"/>
        <v>6270643.1999999974</v>
      </c>
      <c r="AJ106" s="273">
        <f>SUM(AJ101:AJ105)</f>
        <v>6448225.049999997</v>
      </c>
      <c r="AK106" s="259">
        <f>SUM(AK101:AK105)</f>
        <v>6687823.2700000014</v>
      </c>
      <c r="AL106" s="74">
        <f>SUM(AL101:AL105)</f>
        <v>7543323.4800000023</v>
      </c>
      <c r="AM106" s="74">
        <f t="shared" ref="AM106:AU106" si="620">SUM(AM101:AM105)</f>
        <v>8111779.3699999992</v>
      </c>
      <c r="AN106" s="98">
        <f t="shared" si="620"/>
        <v>7059076.1199999964</v>
      </c>
      <c r="AO106" s="98">
        <f>SUM(AO101:AO105)</f>
        <v>6323948</v>
      </c>
      <c r="AP106" s="270">
        <f>SUM(AP101:AP105)</f>
        <v>6337939.8500000089</v>
      </c>
      <c r="AQ106" s="270">
        <f t="shared" si="620"/>
        <v>6243336.9399999995</v>
      </c>
      <c r="AR106" s="270">
        <f t="shared" si="620"/>
        <v>8674560.2200000212</v>
      </c>
      <c r="AS106" s="270">
        <f t="shared" si="620"/>
        <v>8427092.9199999999</v>
      </c>
      <c r="AT106" s="270">
        <f t="shared" si="620"/>
        <v>7138688.1100000013</v>
      </c>
      <c r="AU106" s="270">
        <f t="shared" si="620"/>
        <v>6487985.5300000003</v>
      </c>
      <c r="AV106" s="273">
        <f>SUM(AV101:AV105)</f>
        <v>6143444.2200000016</v>
      </c>
      <c r="AW106" s="270"/>
      <c r="AX106" s="273">
        <f>SUM(AX101:AX105)</f>
        <v>0</v>
      </c>
      <c r="AY106" s="98">
        <f t="shared" si="617"/>
        <v>334851.43999998923</v>
      </c>
      <c r="AZ106" s="74">
        <f t="shared" si="617"/>
        <v>735826.22000000149</v>
      </c>
      <c r="BA106" s="73">
        <f t="shared" si="617"/>
        <v>489222.96000000183</v>
      </c>
      <c r="BB106" s="73">
        <f t="shared" si="617"/>
        <v>124479.06999998985</v>
      </c>
      <c r="BC106" s="73">
        <f t="shared" si="617"/>
        <v>-307515.07999999926</v>
      </c>
      <c r="BD106" s="98">
        <f t="shared" si="617"/>
        <v>110869.14000000047</v>
      </c>
      <c r="BE106" s="98">
        <f t="shared" ref="BE106:BH106" si="621">SUM(BE101:BE105)</f>
        <v>-13949.34000000199</v>
      </c>
      <c r="BF106" s="98">
        <f t="shared" si="621"/>
        <v>-52718.829999998241</v>
      </c>
      <c r="BG106" s="98">
        <f t="shared" si="621"/>
        <v>201137.66000000463</v>
      </c>
      <c r="BH106" s="98">
        <f t="shared" si="621"/>
        <v>410161.76999999356</v>
      </c>
      <c r="BI106" s="272">
        <f t="shared" ref="BI106:BJ106" si="622">SUM(BI101:BI105)</f>
        <v>-170294.22000000207</v>
      </c>
      <c r="BJ106" s="270">
        <f t="shared" si="622"/>
        <v>57464.559999998892</v>
      </c>
      <c r="BK106" s="270">
        <f t="shared" ref="BK106:BL106" si="623">SUM(BK101:BK105)</f>
        <v>-1129684.3199999894</v>
      </c>
      <c r="BL106" s="270">
        <f t="shared" si="623"/>
        <v>-1104391.9800000009</v>
      </c>
      <c r="BM106" s="270">
        <f t="shared" ref="BM106:BN106" si="624">SUM(BM101:BM105)</f>
        <v>2371.900000001333</v>
      </c>
      <c r="BN106" s="270">
        <f t="shared" si="624"/>
        <v>-712178.979999998</v>
      </c>
      <c r="BO106" s="270">
        <f t="shared" ref="BO106:BT106" si="625">SUM(BO101:BO105)</f>
        <v>-836861.81999999925</v>
      </c>
      <c r="BP106" s="270">
        <f t="shared" si="625"/>
        <v>-1027397.1399999997</v>
      </c>
      <c r="BQ106" s="270">
        <f t="shared" si="625"/>
        <v>-946228.23999999987</v>
      </c>
      <c r="BR106" s="270">
        <f t="shared" si="625"/>
        <v>-910774.55000000517</v>
      </c>
      <c r="BS106" s="270">
        <f t="shared" si="625"/>
        <v>-1305398.740000003</v>
      </c>
      <c r="BT106" s="270">
        <f t="shared" si="625"/>
        <v>-1202890.6399999997</v>
      </c>
      <c r="BU106" s="272">
        <f t="shared" ref="BU106:BV106" si="626">SUM(BU101:BU105)</f>
        <v>-471133.9799999994</v>
      </c>
      <c r="BV106" s="270">
        <f t="shared" si="626"/>
        <v>-1374134.6800000023</v>
      </c>
      <c r="BW106" s="270">
        <f t="shared" ref="BW106:BY106" si="627">SUM(BW101:BW105)</f>
        <v>-715993.69</v>
      </c>
      <c r="BX106" s="270">
        <f t="shared" si="627"/>
        <v>-220742.01999999685</v>
      </c>
      <c r="BY106" s="270">
        <f t="shared" si="627"/>
        <v>-1154664.3800000008</v>
      </c>
      <c r="BZ106" s="270">
        <f t="shared" ref="BZ106:CB106" si="628">SUM(BZ101:BZ105)</f>
        <v>-348708.49000000994</v>
      </c>
      <c r="CA106" s="270">
        <f t="shared" si="628"/>
        <v>473808.1599999991</v>
      </c>
      <c r="CB106" s="270">
        <f t="shared" si="628"/>
        <v>-1535324.0800000203</v>
      </c>
      <c r="CC106" s="270">
        <f t="shared" ref="CC106:CD106" si="629">SUM(CC101:CC105)</f>
        <v>-882032.93999999948</v>
      </c>
      <c r="CD106" s="270">
        <f t="shared" si="629"/>
        <v>-389396.87999999768</v>
      </c>
      <c r="CE106" s="270">
        <f t="shared" ref="CE106:CF106" si="630">SUM(CE101:CE105)</f>
        <v>-217342.33000000298</v>
      </c>
      <c r="CF106" s="273">
        <f t="shared" si="630"/>
        <v>304780.82999999606</v>
      </c>
    </row>
    <row r="107" spans="1:84" x14ac:dyDescent="0.25">
      <c r="A107" s="4">
        <f>+A100+1</f>
        <v>15</v>
      </c>
      <c r="B107" s="43" t="s">
        <v>36</v>
      </c>
      <c r="C107" s="100"/>
      <c r="D107" s="101"/>
      <c r="E107" s="101"/>
      <c r="F107" s="102"/>
      <c r="G107" s="101"/>
      <c r="H107" s="101"/>
      <c r="I107" s="101"/>
      <c r="J107" s="101"/>
      <c r="K107" s="101"/>
      <c r="L107" s="101"/>
      <c r="M107" s="101"/>
      <c r="N107" s="103"/>
      <c r="O107" s="102"/>
      <c r="P107" s="101"/>
      <c r="Q107" s="101"/>
      <c r="R107" s="101"/>
      <c r="S107" s="101"/>
      <c r="T107" s="101"/>
      <c r="U107" s="101"/>
      <c r="V107" s="216"/>
      <c r="W107" s="216"/>
      <c r="X107" s="166"/>
      <c r="Y107" s="263"/>
      <c r="Z107" s="274"/>
      <c r="AA107" s="274"/>
      <c r="AB107" s="274"/>
      <c r="AC107" s="274"/>
      <c r="AD107" s="274"/>
      <c r="AE107" s="274"/>
      <c r="AF107" s="274"/>
      <c r="AG107" s="274"/>
      <c r="AH107" s="274"/>
      <c r="AI107" s="274"/>
      <c r="AJ107" s="275"/>
      <c r="AK107" s="263"/>
      <c r="AL107" s="274"/>
      <c r="AM107" s="274"/>
      <c r="AN107" s="102"/>
      <c r="AO107" s="102"/>
      <c r="AP107" s="274"/>
      <c r="AQ107" s="274"/>
      <c r="AR107" s="274"/>
      <c r="AS107" s="274"/>
      <c r="AT107" s="274"/>
      <c r="AU107" s="274"/>
      <c r="AV107" s="275"/>
      <c r="AW107" s="274"/>
      <c r="AX107" s="275"/>
      <c r="AY107" s="102"/>
      <c r="AZ107" s="104"/>
      <c r="BA107" s="105"/>
      <c r="BB107" s="105"/>
      <c r="BC107" s="105"/>
      <c r="BD107" s="105"/>
      <c r="BE107" s="105"/>
      <c r="BF107" s="234"/>
      <c r="BG107" s="234"/>
      <c r="BH107" s="234"/>
      <c r="BI107" s="289"/>
      <c r="BJ107" s="310"/>
      <c r="BK107" s="310"/>
      <c r="BL107" s="310"/>
      <c r="BM107" s="310"/>
      <c r="BN107" s="310"/>
      <c r="BO107" s="310"/>
      <c r="BP107" s="310"/>
      <c r="BQ107" s="310"/>
      <c r="BR107" s="310"/>
      <c r="BS107" s="310"/>
      <c r="BT107" s="310"/>
      <c r="BU107" s="289"/>
      <c r="BV107" s="310"/>
      <c r="BW107" s="310"/>
      <c r="BX107" s="310"/>
      <c r="BY107" s="310"/>
      <c r="BZ107" s="310"/>
      <c r="CA107" s="310"/>
      <c r="CB107" s="310"/>
      <c r="CC107" s="310"/>
      <c r="CD107" s="310"/>
      <c r="CE107" s="310"/>
      <c r="CF107" s="290"/>
    </row>
    <row r="108" spans="1:84" x14ac:dyDescent="0.25">
      <c r="A108" s="4"/>
      <c r="B108" s="35" t="s">
        <v>41</v>
      </c>
      <c r="C108" s="106">
        <v>20414</v>
      </c>
      <c r="D108" s="107">
        <v>19925</v>
      </c>
      <c r="E108" s="107">
        <v>19058</v>
      </c>
      <c r="F108" s="108">
        <v>18628</v>
      </c>
      <c r="G108" s="107">
        <v>18988</v>
      </c>
      <c r="H108" s="107">
        <v>18691</v>
      </c>
      <c r="I108" s="107">
        <v>19057</v>
      </c>
      <c r="J108" s="107">
        <v>19659</v>
      </c>
      <c r="K108" s="107">
        <v>17859</v>
      </c>
      <c r="L108" s="107">
        <v>19762</v>
      </c>
      <c r="M108" s="107">
        <v>20216</v>
      </c>
      <c r="N108" s="109">
        <v>19414</v>
      </c>
      <c r="O108" s="108">
        <v>19462</v>
      </c>
      <c r="P108" s="181">
        <v>19554</v>
      </c>
      <c r="Q108" s="107">
        <v>18244</v>
      </c>
      <c r="R108" s="107">
        <v>19042</v>
      </c>
      <c r="S108" s="107">
        <v>18827</v>
      </c>
      <c r="T108" s="107">
        <v>17819</v>
      </c>
      <c r="U108" s="107">
        <v>18494</v>
      </c>
      <c r="V108" s="217">
        <v>18538</v>
      </c>
      <c r="W108" s="217">
        <v>17630</v>
      </c>
      <c r="X108" s="167">
        <v>18565</v>
      </c>
      <c r="Y108" s="265">
        <v>19103</v>
      </c>
      <c r="Z108" s="217">
        <v>18144</v>
      </c>
      <c r="AA108" s="217">
        <v>20576</v>
      </c>
      <c r="AB108" s="217">
        <v>19001</v>
      </c>
      <c r="AC108" s="217">
        <v>17301</v>
      </c>
      <c r="AD108" s="244">
        <v>18729</v>
      </c>
      <c r="AE108" s="244">
        <v>19422</v>
      </c>
      <c r="AF108" s="244">
        <v>19042</v>
      </c>
      <c r="AG108" s="244">
        <v>19559</v>
      </c>
      <c r="AH108" s="244">
        <v>19079</v>
      </c>
      <c r="AI108" s="244">
        <v>19880</v>
      </c>
      <c r="AJ108" s="266">
        <v>18757</v>
      </c>
      <c r="AK108" s="265">
        <v>19701</v>
      </c>
      <c r="AL108" s="217">
        <v>19455</v>
      </c>
      <c r="AM108" s="217">
        <v>21083</v>
      </c>
      <c r="AN108" s="108">
        <v>19631</v>
      </c>
      <c r="AO108" s="108">
        <v>18856</v>
      </c>
      <c r="AP108" s="244">
        <v>19277</v>
      </c>
      <c r="AQ108" s="244">
        <v>17812</v>
      </c>
      <c r="AR108" s="244">
        <v>19816</v>
      </c>
      <c r="AS108" s="244">
        <v>18789</v>
      </c>
      <c r="AT108" s="244">
        <v>19211</v>
      </c>
      <c r="AU108" s="244">
        <v>18965</v>
      </c>
      <c r="AV108" s="266">
        <v>19064</v>
      </c>
      <c r="AW108" s="244"/>
      <c r="AX108" s="266"/>
      <c r="AY108" s="108">
        <f t="shared" ref="AY108:AZ112" si="631">C108-O108</f>
        <v>952</v>
      </c>
      <c r="AZ108" s="108">
        <f t="shared" si="631"/>
        <v>371</v>
      </c>
      <c r="BA108" s="57">
        <f t="shared" ref="BA108:BH112" si="632">IF(Q108=0,0,E108-Q108)</f>
        <v>814</v>
      </c>
      <c r="BB108" s="57">
        <f t="shared" si="632"/>
        <v>-414</v>
      </c>
      <c r="BC108" s="57">
        <f t="shared" si="632"/>
        <v>161</v>
      </c>
      <c r="BD108" s="57">
        <f t="shared" si="632"/>
        <v>872</v>
      </c>
      <c r="BE108" s="57">
        <f t="shared" si="632"/>
        <v>563</v>
      </c>
      <c r="BF108" s="219">
        <f t="shared" si="632"/>
        <v>1121</v>
      </c>
      <c r="BG108" s="219">
        <f t="shared" si="632"/>
        <v>229</v>
      </c>
      <c r="BH108" s="219">
        <f t="shared" si="632"/>
        <v>1197</v>
      </c>
      <c r="BI108" s="284">
        <f t="shared" ref="BI108:BI112" si="633">IF(Y108=0,0,M108-Y108)</f>
        <v>1113</v>
      </c>
      <c r="BJ108" s="221">
        <f t="shared" ref="BJ108:BL112" si="634">IF(Z108=0,0,N108-Z108)</f>
        <v>1270</v>
      </c>
      <c r="BK108" s="221">
        <f t="shared" si="634"/>
        <v>-1114</v>
      </c>
      <c r="BL108" s="221">
        <f t="shared" si="634"/>
        <v>553</v>
      </c>
      <c r="BM108" s="221">
        <f t="shared" ref="BM108:BM112" si="635">IF(AC108=0,0,Q108-AC108)</f>
        <v>943</v>
      </c>
      <c r="BN108" s="221">
        <f t="shared" ref="BN108:BN112" si="636">IF(AD108=0,0,R108-AD108)</f>
        <v>313</v>
      </c>
      <c r="BO108" s="221">
        <f t="shared" ref="BO108:BO112" si="637">IF(AE108=0,0,S108-AE108)</f>
        <v>-595</v>
      </c>
      <c r="BP108" s="221">
        <f t="shared" ref="BP108:BP112" si="638">IF(AF108=0,0,T108-AF108)</f>
        <v>-1223</v>
      </c>
      <c r="BQ108" s="221">
        <f t="shared" ref="BQ108:BQ112" si="639">IF(AG108=0,0,U108-AG108)</f>
        <v>-1065</v>
      </c>
      <c r="BR108" s="221">
        <f t="shared" ref="BR108:BR112" si="640">IF(AH108=0,0,V108-AH108)</f>
        <v>-541</v>
      </c>
      <c r="BS108" s="221">
        <f t="shared" ref="BS108:BS112" si="641">IF(AI108=0,0,W108-AI108)</f>
        <v>-2250</v>
      </c>
      <c r="BT108" s="221">
        <f t="shared" ref="BT108:BT112" si="642">IF(AJ108=0,0,X108-AJ108)</f>
        <v>-192</v>
      </c>
      <c r="BU108" s="284">
        <f t="shared" ref="BU108:BW112" si="643">IF(AK108=0,0,Y108-AK108)</f>
        <v>-598</v>
      </c>
      <c r="BV108" s="221">
        <f t="shared" si="643"/>
        <v>-1311</v>
      </c>
      <c r="BW108" s="221">
        <f t="shared" si="643"/>
        <v>-507</v>
      </c>
      <c r="BX108" s="221">
        <f t="shared" ref="BX108:BZ112" si="644">IF(AN108=0,0,AB108-AN108)</f>
        <v>-630</v>
      </c>
      <c r="BY108" s="221">
        <f t="shared" si="644"/>
        <v>-1555</v>
      </c>
      <c r="BZ108" s="221">
        <f t="shared" si="644"/>
        <v>-548</v>
      </c>
      <c r="CA108" s="221">
        <f t="shared" ref="CA108:CA112" si="645">IF(AQ108=0,0,AE108-AQ108)</f>
        <v>1610</v>
      </c>
      <c r="CB108" s="221">
        <f t="shared" ref="CB108:CF112" si="646">IF(AR108=0,0,AF108-AR108)</f>
        <v>-774</v>
      </c>
      <c r="CC108" s="221">
        <f t="shared" si="646"/>
        <v>770</v>
      </c>
      <c r="CD108" s="221">
        <f t="shared" si="646"/>
        <v>-132</v>
      </c>
      <c r="CE108" s="221">
        <f t="shared" si="646"/>
        <v>915</v>
      </c>
      <c r="CF108" s="285">
        <f t="shared" si="646"/>
        <v>-307</v>
      </c>
    </row>
    <row r="109" spans="1:84" x14ac:dyDescent="0.25">
      <c r="A109" s="4"/>
      <c r="B109" s="35" t="s">
        <v>42</v>
      </c>
      <c r="C109" s="106">
        <v>3802</v>
      </c>
      <c r="D109" s="107">
        <v>3606</v>
      </c>
      <c r="E109" s="107">
        <v>4499</v>
      </c>
      <c r="F109" s="108">
        <v>3597</v>
      </c>
      <c r="G109" s="107">
        <v>3494</v>
      </c>
      <c r="H109" s="107">
        <v>3446</v>
      </c>
      <c r="I109" s="107">
        <v>4128</v>
      </c>
      <c r="J109" s="107">
        <v>3697</v>
      </c>
      <c r="K109" s="107">
        <v>3120</v>
      </c>
      <c r="L109" s="107">
        <v>3113</v>
      </c>
      <c r="M109" s="107">
        <v>3171</v>
      </c>
      <c r="N109" s="109">
        <v>3077</v>
      </c>
      <c r="O109" s="108">
        <v>3040</v>
      </c>
      <c r="P109" s="181">
        <v>3098</v>
      </c>
      <c r="Q109" s="107">
        <v>2984</v>
      </c>
      <c r="R109" s="107">
        <v>3330</v>
      </c>
      <c r="S109" s="107">
        <v>4042</v>
      </c>
      <c r="T109" s="107">
        <v>2921</v>
      </c>
      <c r="U109" s="107">
        <v>2899</v>
      </c>
      <c r="V109" s="217">
        <v>3045</v>
      </c>
      <c r="W109" s="217">
        <v>3520</v>
      </c>
      <c r="X109" s="167">
        <v>2771</v>
      </c>
      <c r="Y109" s="265">
        <v>3340</v>
      </c>
      <c r="Z109" s="217">
        <v>3130</v>
      </c>
      <c r="AA109" s="217">
        <v>3780</v>
      </c>
      <c r="AB109" s="217">
        <v>3605</v>
      </c>
      <c r="AC109" s="217">
        <v>3129</v>
      </c>
      <c r="AD109" s="244">
        <v>3672</v>
      </c>
      <c r="AE109" s="244">
        <v>3345</v>
      </c>
      <c r="AF109" s="244">
        <v>3810</v>
      </c>
      <c r="AG109" s="244">
        <v>3783</v>
      </c>
      <c r="AH109" s="244">
        <v>4154</v>
      </c>
      <c r="AI109" s="244">
        <v>3695</v>
      </c>
      <c r="AJ109" s="266">
        <v>5292</v>
      </c>
      <c r="AK109" s="265">
        <v>3115</v>
      </c>
      <c r="AL109" s="217">
        <v>3160</v>
      </c>
      <c r="AM109" s="217">
        <v>3549</v>
      </c>
      <c r="AN109" s="108">
        <v>3372</v>
      </c>
      <c r="AO109" s="108">
        <v>3763</v>
      </c>
      <c r="AP109" s="244">
        <v>3668</v>
      </c>
      <c r="AQ109" s="244">
        <v>4076</v>
      </c>
      <c r="AR109" s="244">
        <v>3863</v>
      </c>
      <c r="AS109" s="244">
        <v>3971</v>
      </c>
      <c r="AT109" s="244">
        <v>4371</v>
      </c>
      <c r="AU109" s="244">
        <v>3707</v>
      </c>
      <c r="AV109" s="266">
        <v>3596</v>
      </c>
      <c r="AW109" s="244"/>
      <c r="AX109" s="266"/>
      <c r="AY109" s="108">
        <f t="shared" si="631"/>
        <v>762</v>
      </c>
      <c r="AZ109" s="108">
        <f t="shared" si="631"/>
        <v>508</v>
      </c>
      <c r="BA109" s="57">
        <f t="shared" si="632"/>
        <v>1515</v>
      </c>
      <c r="BB109" s="57">
        <f t="shared" si="632"/>
        <v>267</v>
      </c>
      <c r="BC109" s="57">
        <f t="shared" si="632"/>
        <v>-548</v>
      </c>
      <c r="BD109" s="57">
        <f t="shared" si="632"/>
        <v>525</v>
      </c>
      <c r="BE109" s="57">
        <f t="shared" si="632"/>
        <v>1229</v>
      </c>
      <c r="BF109" s="219">
        <f t="shared" si="632"/>
        <v>652</v>
      </c>
      <c r="BG109" s="219">
        <f t="shared" si="632"/>
        <v>-400</v>
      </c>
      <c r="BH109" s="219">
        <f t="shared" si="632"/>
        <v>342</v>
      </c>
      <c r="BI109" s="284">
        <f t="shared" si="633"/>
        <v>-169</v>
      </c>
      <c r="BJ109" s="221">
        <f t="shared" si="634"/>
        <v>-53</v>
      </c>
      <c r="BK109" s="221">
        <f t="shared" si="634"/>
        <v>-740</v>
      </c>
      <c r="BL109" s="221">
        <f t="shared" si="634"/>
        <v>-507</v>
      </c>
      <c r="BM109" s="221">
        <f t="shared" si="635"/>
        <v>-145</v>
      </c>
      <c r="BN109" s="221">
        <f t="shared" si="636"/>
        <v>-342</v>
      </c>
      <c r="BO109" s="221">
        <f t="shared" si="637"/>
        <v>697</v>
      </c>
      <c r="BP109" s="221">
        <f t="shared" si="638"/>
        <v>-889</v>
      </c>
      <c r="BQ109" s="221">
        <f t="shared" si="639"/>
        <v>-884</v>
      </c>
      <c r="BR109" s="221">
        <f t="shared" si="640"/>
        <v>-1109</v>
      </c>
      <c r="BS109" s="221">
        <f t="shared" si="641"/>
        <v>-175</v>
      </c>
      <c r="BT109" s="221">
        <f t="shared" si="642"/>
        <v>-2521</v>
      </c>
      <c r="BU109" s="284">
        <f t="shared" si="643"/>
        <v>225</v>
      </c>
      <c r="BV109" s="221">
        <f t="shared" si="643"/>
        <v>-30</v>
      </c>
      <c r="BW109" s="221">
        <f t="shared" si="643"/>
        <v>231</v>
      </c>
      <c r="BX109" s="221">
        <f t="shared" si="644"/>
        <v>233</v>
      </c>
      <c r="BY109" s="221">
        <f t="shared" si="644"/>
        <v>-634</v>
      </c>
      <c r="BZ109" s="221">
        <f t="shared" si="644"/>
        <v>4</v>
      </c>
      <c r="CA109" s="221">
        <f t="shared" si="645"/>
        <v>-731</v>
      </c>
      <c r="CB109" s="221">
        <f t="shared" si="646"/>
        <v>-53</v>
      </c>
      <c r="CC109" s="221">
        <f t="shared" si="646"/>
        <v>-188</v>
      </c>
      <c r="CD109" s="221">
        <f t="shared" si="646"/>
        <v>-217</v>
      </c>
      <c r="CE109" s="221">
        <f t="shared" si="646"/>
        <v>-12</v>
      </c>
      <c r="CF109" s="285">
        <f t="shared" si="646"/>
        <v>1696</v>
      </c>
    </row>
    <row r="110" spans="1:84" x14ac:dyDescent="0.25">
      <c r="A110" s="4"/>
      <c r="B110" s="35" t="s">
        <v>43</v>
      </c>
      <c r="C110" s="106">
        <v>2021</v>
      </c>
      <c r="D110" s="107">
        <v>2027</v>
      </c>
      <c r="E110" s="107">
        <v>1980</v>
      </c>
      <c r="F110" s="108">
        <v>1916</v>
      </c>
      <c r="G110" s="107">
        <v>1986</v>
      </c>
      <c r="H110" s="107">
        <v>1869</v>
      </c>
      <c r="I110" s="107">
        <v>2024</v>
      </c>
      <c r="J110" s="107">
        <v>2017</v>
      </c>
      <c r="K110" s="107">
        <v>1973</v>
      </c>
      <c r="L110" s="107">
        <v>2164</v>
      </c>
      <c r="M110" s="107">
        <v>2006</v>
      </c>
      <c r="N110" s="109">
        <v>1871</v>
      </c>
      <c r="O110" s="108">
        <v>1995</v>
      </c>
      <c r="P110" s="181">
        <v>1931</v>
      </c>
      <c r="Q110" s="107">
        <v>1946</v>
      </c>
      <c r="R110" s="107">
        <v>2063</v>
      </c>
      <c r="S110" s="107">
        <v>2039</v>
      </c>
      <c r="T110" s="107">
        <v>1827</v>
      </c>
      <c r="U110" s="107">
        <v>2002</v>
      </c>
      <c r="V110" s="217">
        <v>2118</v>
      </c>
      <c r="W110" s="217">
        <v>1918</v>
      </c>
      <c r="X110" s="167">
        <v>2140</v>
      </c>
      <c r="Y110" s="265">
        <v>2075</v>
      </c>
      <c r="Z110" s="217">
        <v>1939</v>
      </c>
      <c r="AA110" s="217">
        <v>2171</v>
      </c>
      <c r="AB110" s="217">
        <v>2098</v>
      </c>
      <c r="AC110" s="217">
        <v>2004</v>
      </c>
      <c r="AD110" s="244">
        <v>2071</v>
      </c>
      <c r="AE110" s="244">
        <v>2047</v>
      </c>
      <c r="AF110" s="244">
        <v>2050</v>
      </c>
      <c r="AG110" s="244">
        <v>2112</v>
      </c>
      <c r="AH110" s="244">
        <v>2032</v>
      </c>
      <c r="AI110" s="244">
        <v>2197</v>
      </c>
      <c r="AJ110" s="266">
        <v>2049</v>
      </c>
      <c r="AK110" s="265">
        <v>2029</v>
      </c>
      <c r="AL110" s="217">
        <v>2082</v>
      </c>
      <c r="AM110" s="217">
        <v>2240</v>
      </c>
      <c r="AN110" s="108">
        <v>2125</v>
      </c>
      <c r="AO110" s="108">
        <v>2074</v>
      </c>
      <c r="AP110" s="244">
        <v>2181</v>
      </c>
      <c r="AQ110" s="244">
        <v>2045</v>
      </c>
      <c r="AR110" s="244">
        <v>2188</v>
      </c>
      <c r="AS110" s="244">
        <v>2124</v>
      </c>
      <c r="AT110" s="244">
        <v>2055</v>
      </c>
      <c r="AU110" s="244">
        <v>2174</v>
      </c>
      <c r="AV110" s="266">
        <v>2145</v>
      </c>
      <c r="AW110" s="244"/>
      <c r="AX110" s="266"/>
      <c r="AY110" s="108">
        <f t="shared" si="631"/>
        <v>26</v>
      </c>
      <c r="AZ110" s="108">
        <f t="shared" si="631"/>
        <v>96</v>
      </c>
      <c r="BA110" s="57">
        <f t="shared" si="632"/>
        <v>34</v>
      </c>
      <c r="BB110" s="57">
        <f t="shared" si="632"/>
        <v>-147</v>
      </c>
      <c r="BC110" s="57">
        <f t="shared" si="632"/>
        <v>-53</v>
      </c>
      <c r="BD110" s="57">
        <f t="shared" si="632"/>
        <v>42</v>
      </c>
      <c r="BE110" s="57">
        <f t="shared" si="632"/>
        <v>22</v>
      </c>
      <c r="BF110" s="219">
        <f t="shared" si="632"/>
        <v>-101</v>
      </c>
      <c r="BG110" s="219">
        <f t="shared" si="632"/>
        <v>55</v>
      </c>
      <c r="BH110" s="219">
        <f t="shared" si="632"/>
        <v>24</v>
      </c>
      <c r="BI110" s="284">
        <f t="shared" si="633"/>
        <v>-69</v>
      </c>
      <c r="BJ110" s="221">
        <f t="shared" si="634"/>
        <v>-68</v>
      </c>
      <c r="BK110" s="221">
        <f t="shared" si="634"/>
        <v>-176</v>
      </c>
      <c r="BL110" s="221">
        <f t="shared" si="634"/>
        <v>-167</v>
      </c>
      <c r="BM110" s="221">
        <f t="shared" si="635"/>
        <v>-58</v>
      </c>
      <c r="BN110" s="221">
        <f t="shared" si="636"/>
        <v>-8</v>
      </c>
      <c r="BO110" s="221">
        <f t="shared" si="637"/>
        <v>-8</v>
      </c>
      <c r="BP110" s="221">
        <f t="shared" si="638"/>
        <v>-223</v>
      </c>
      <c r="BQ110" s="221">
        <f t="shared" si="639"/>
        <v>-110</v>
      </c>
      <c r="BR110" s="221">
        <f t="shared" si="640"/>
        <v>86</v>
      </c>
      <c r="BS110" s="221">
        <f t="shared" si="641"/>
        <v>-279</v>
      </c>
      <c r="BT110" s="221">
        <f t="shared" si="642"/>
        <v>91</v>
      </c>
      <c r="BU110" s="284">
        <f t="shared" si="643"/>
        <v>46</v>
      </c>
      <c r="BV110" s="221">
        <f t="shared" si="643"/>
        <v>-143</v>
      </c>
      <c r="BW110" s="221">
        <f t="shared" si="643"/>
        <v>-69</v>
      </c>
      <c r="BX110" s="221">
        <f t="shared" si="644"/>
        <v>-27</v>
      </c>
      <c r="BY110" s="221">
        <f t="shared" si="644"/>
        <v>-70</v>
      </c>
      <c r="BZ110" s="221">
        <f t="shared" si="644"/>
        <v>-110</v>
      </c>
      <c r="CA110" s="221">
        <f t="shared" si="645"/>
        <v>2</v>
      </c>
      <c r="CB110" s="221">
        <f t="shared" si="646"/>
        <v>-138</v>
      </c>
      <c r="CC110" s="221">
        <f t="shared" si="646"/>
        <v>-12</v>
      </c>
      <c r="CD110" s="221">
        <f t="shared" si="646"/>
        <v>-23</v>
      </c>
      <c r="CE110" s="221">
        <f t="shared" si="646"/>
        <v>23</v>
      </c>
      <c r="CF110" s="285">
        <f t="shared" si="646"/>
        <v>-96</v>
      </c>
    </row>
    <row r="111" spans="1:84" x14ac:dyDescent="0.25">
      <c r="A111" s="4"/>
      <c r="B111" s="35" t="s">
        <v>44</v>
      </c>
      <c r="C111" s="106">
        <v>1534</v>
      </c>
      <c r="D111" s="107">
        <v>1570</v>
      </c>
      <c r="E111" s="107">
        <v>1489</v>
      </c>
      <c r="F111" s="108">
        <v>1488</v>
      </c>
      <c r="G111" s="107">
        <v>1467</v>
      </c>
      <c r="H111" s="107">
        <v>1454</v>
      </c>
      <c r="I111" s="107">
        <v>1521</v>
      </c>
      <c r="J111" s="107">
        <v>1489</v>
      </c>
      <c r="K111" s="107">
        <v>1384</v>
      </c>
      <c r="L111" s="107">
        <v>1602</v>
      </c>
      <c r="M111" s="107">
        <v>1525</v>
      </c>
      <c r="N111" s="109">
        <v>1454</v>
      </c>
      <c r="O111" s="108">
        <v>1409</v>
      </c>
      <c r="P111" s="181">
        <v>1366</v>
      </c>
      <c r="Q111" s="107">
        <v>1372</v>
      </c>
      <c r="R111" s="107">
        <v>1455</v>
      </c>
      <c r="S111" s="107">
        <v>1424</v>
      </c>
      <c r="T111" s="107">
        <v>1353</v>
      </c>
      <c r="U111" s="107">
        <v>1427</v>
      </c>
      <c r="V111" s="217">
        <v>1533</v>
      </c>
      <c r="W111" s="217">
        <v>1414</v>
      </c>
      <c r="X111" s="167">
        <v>1437</v>
      </c>
      <c r="Y111" s="265">
        <v>1535</v>
      </c>
      <c r="Z111" s="217">
        <v>1425</v>
      </c>
      <c r="AA111" s="217">
        <v>1580</v>
      </c>
      <c r="AB111" s="217">
        <v>1570</v>
      </c>
      <c r="AC111" s="217">
        <v>1409</v>
      </c>
      <c r="AD111" s="244">
        <v>1492</v>
      </c>
      <c r="AE111" s="244">
        <v>1466</v>
      </c>
      <c r="AF111" s="244">
        <v>1500</v>
      </c>
      <c r="AG111" s="244">
        <v>1488</v>
      </c>
      <c r="AH111" s="244">
        <v>1518</v>
      </c>
      <c r="AI111" s="244">
        <v>1582</v>
      </c>
      <c r="AJ111" s="266">
        <v>1428</v>
      </c>
      <c r="AK111" s="265">
        <v>1458</v>
      </c>
      <c r="AL111" s="217">
        <v>1534</v>
      </c>
      <c r="AM111" s="217">
        <v>1650</v>
      </c>
      <c r="AN111" s="108">
        <v>1564</v>
      </c>
      <c r="AO111" s="108">
        <v>1482</v>
      </c>
      <c r="AP111" s="244">
        <v>1529</v>
      </c>
      <c r="AQ111" s="244">
        <v>1437</v>
      </c>
      <c r="AR111" s="244">
        <v>1565</v>
      </c>
      <c r="AS111" s="244">
        <v>1456</v>
      </c>
      <c r="AT111" s="244">
        <v>1422</v>
      </c>
      <c r="AU111" s="244">
        <v>1563</v>
      </c>
      <c r="AV111" s="266">
        <v>1571</v>
      </c>
      <c r="AW111" s="244"/>
      <c r="AX111" s="266"/>
      <c r="AY111" s="108">
        <f t="shared" si="631"/>
        <v>125</v>
      </c>
      <c r="AZ111" s="108">
        <f t="shared" si="631"/>
        <v>204</v>
      </c>
      <c r="BA111" s="57">
        <f t="shared" si="632"/>
        <v>117</v>
      </c>
      <c r="BB111" s="57">
        <f t="shared" si="632"/>
        <v>33</v>
      </c>
      <c r="BC111" s="57">
        <f t="shared" si="632"/>
        <v>43</v>
      </c>
      <c r="BD111" s="57">
        <f t="shared" si="632"/>
        <v>101</v>
      </c>
      <c r="BE111" s="57">
        <f t="shared" si="632"/>
        <v>94</v>
      </c>
      <c r="BF111" s="219">
        <f t="shared" si="632"/>
        <v>-44</v>
      </c>
      <c r="BG111" s="219">
        <f t="shared" si="632"/>
        <v>-30</v>
      </c>
      <c r="BH111" s="219">
        <f t="shared" si="632"/>
        <v>165</v>
      </c>
      <c r="BI111" s="284">
        <f t="shared" si="633"/>
        <v>-10</v>
      </c>
      <c r="BJ111" s="221">
        <f t="shared" si="634"/>
        <v>29</v>
      </c>
      <c r="BK111" s="221">
        <f t="shared" si="634"/>
        <v>-171</v>
      </c>
      <c r="BL111" s="221">
        <f t="shared" si="634"/>
        <v>-204</v>
      </c>
      <c r="BM111" s="221">
        <f t="shared" si="635"/>
        <v>-37</v>
      </c>
      <c r="BN111" s="221">
        <f t="shared" si="636"/>
        <v>-37</v>
      </c>
      <c r="BO111" s="221">
        <f t="shared" si="637"/>
        <v>-42</v>
      </c>
      <c r="BP111" s="221">
        <f t="shared" si="638"/>
        <v>-147</v>
      </c>
      <c r="BQ111" s="221">
        <f t="shared" si="639"/>
        <v>-61</v>
      </c>
      <c r="BR111" s="221">
        <f t="shared" si="640"/>
        <v>15</v>
      </c>
      <c r="BS111" s="221">
        <f t="shared" si="641"/>
        <v>-168</v>
      </c>
      <c r="BT111" s="221">
        <f t="shared" si="642"/>
        <v>9</v>
      </c>
      <c r="BU111" s="284">
        <f t="shared" si="643"/>
        <v>77</v>
      </c>
      <c r="BV111" s="221">
        <f t="shared" si="643"/>
        <v>-109</v>
      </c>
      <c r="BW111" s="221">
        <f t="shared" si="643"/>
        <v>-70</v>
      </c>
      <c r="BX111" s="221">
        <f t="shared" si="644"/>
        <v>6</v>
      </c>
      <c r="BY111" s="221">
        <f t="shared" si="644"/>
        <v>-73</v>
      </c>
      <c r="BZ111" s="221">
        <f t="shared" si="644"/>
        <v>-37</v>
      </c>
      <c r="CA111" s="221">
        <f t="shared" si="645"/>
        <v>29</v>
      </c>
      <c r="CB111" s="221">
        <f t="shared" si="646"/>
        <v>-65</v>
      </c>
      <c r="CC111" s="221">
        <f t="shared" si="646"/>
        <v>32</v>
      </c>
      <c r="CD111" s="221">
        <f t="shared" si="646"/>
        <v>96</v>
      </c>
      <c r="CE111" s="221">
        <f t="shared" si="646"/>
        <v>19</v>
      </c>
      <c r="CF111" s="285">
        <f t="shared" si="646"/>
        <v>-143</v>
      </c>
    </row>
    <row r="112" spans="1:84" x14ac:dyDescent="0.25">
      <c r="A112" s="4"/>
      <c r="B112" s="35" t="s">
        <v>45</v>
      </c>
      <c r="C112" s="106">
        <v>41</v>
      </c>
      <c r="D112" s="107">
        <v>39</v>
      </c>
      <c r="E112" s="107">
        <v>32</v>
      </c>
      <c r="F112" s="108">
        <v>35</v>
      </c>
      <c r="G112" s="107">
        <v>42</v>
      </c>
      <c r="H112" s="107">
        <v>30</v>
      </c>
      <c r="I112" s="107">
        <v>38</v>
      </c>
      <c r="J112" s="107">
        <v>37</v>
      </c>
      <c r="K112" s="107">
        <v>42</v>
      </c>
      <c r="L112" s="107">
        <v>35</v>
      </c>
      <c r="M112" s="107">
        <v>37</v>
      </c>
      <c r="N112" s="109">
        <v>35</v>
      </c>
      <c r="O112" s="108">
        <v>34</v>
      </c>
      <c r="P112" s="181">
        <v>34</v>
      </c>
      <c r="Q112" s="107">
        <v>45</v>
      </c>
      <c r="R112" s="107">
        <v>35</v>
      </c>
      <c r="S112" s="107">
        <v>36</v>
      </c>
      <c r="T112" s="107">
        <v>30</v>
      </c>
      <c r="U112" s="107">
        <v>35</v>
      </c>
      <c r="V112" s="217">
        <v>32</v>
      </c>
      <c r="W112" s="217">
        <v>35</v>
      </c>
      <c r="X112" s="167">
        <v>36</v>
      </c>
      <c r="Y112" s="265">
        <v>38</v>
      </c>
      <c r="Z112" s="217">
        <v>42</v>
      </c>
      <c r="AA112" s="217">
        <v>36</v>
      </c>
      <c r="AB112" s="217">
        <v>35</v>
      </c>
      <c r="AC112" s="217">
        <v>33</v>
      </c>
      <c r="AD112" s="244">
        <v>36</v>
      </c>
      <c r="AE112" s="244">
        <v>39</v>
      </c>
      <c r="AF112" s="244">
        <v>38</v>
      </c>
      <c r="AG112" s="244">
        <v>36</v>
      </c>
      <c r="AH112" s="244">
        <v>36</v>
      </c>
      <c r="AI112" s="244">
        <v>41</v>
      </c>
      <c r="AJ112" s="266">
        <v>36</v>
      </c>
      <c r="AK112" s="265">
        <v>38</v>
      </c>
      <c r="AL112" s="217">
        <v>38</v>
      </c>
      <c r="AM112" s="217">
        <v>45</v>
      </c>
      <c r="AN112" s="108">
        <v>37</v>
      </c>
      <c r="AO112" s="108">
        <v>34</v>
      </c>
      <c r="AP112" s="244">
        <v>34</v>
      </c>
      <c r="AQ112" s="244">
        <v>29</v>
      </c>
      <c r="AR112" s="244">
        <v>41</v>
      </c>
      <c r="AS112" s="244">
        <v>32</v>
      </c>
      <c r="AT112" s="244">
        <v>26</v>
      </c>
      <c r="AU112" s="244">
        <v>36</v>
      </c>
      <c r="AV112" s="266">
        <v>29</v>
      </c>
      <c r="AW112" s="244"/>
      <c r="AX112" s="266"/>
      <c r="AY112" s="108">
        <f t="shared" si="631"/>
        <v>7</v>
      </c>
      <c r="AZ112" s="108">
        <f t="shared" si="631"/>
        <v>5</v>
      </c>
      <c r="BA112" s="57">
        <f t="shared" si="632"/>
        <v>-13</v>
      </c>
      <c r="BB112" s="57">
        <f t="shared" si="632"/>
        <v>0</v>
      </c>
      <c r="BC112" s="57">
        <f t="shared" si="632"/>
        <v>6</v>
      </c>
      <c r="BD112" s="57">
        <f t="shared" si="632"/>
        <v>0</v>
      </c>
      <c r="BE112" s="57">
        <f t="shared" si="632"/>
        <v>3</v>
      </c>
      <c r="BF112" s="219">
        <f t="shared" si="632"/>
        <v>5</v>
      </c>
      <c r="BG112" s="219">
        <f t="shared" si="632"/>
        <v>7</v>
      </c>
      <c r="BH112" s="219">
        <f t="shared" si="632"/>
        <v>-1</v>
      </c>
      <c r="BI112" s="284">
        <f t="shared" si="633"/>
        <v>-1</v>
      </c>
      <c r="BJ112" s="221">
        <f t="shared" si="634"/>
        <v>-7</v>
      </c>
      <c r="BK112" s="221">
        <f t="shared" si="634"/>
        <v>-2</v>
      </c>
      <c r="BL112" s="221">
        <f t="shared" si="634"/>
        <v>-1</v>
      </c>
      <c r="BM112" s="221">
        <f t="shared" si="635"/>
        <v>12</v>
      </c>
      <c r="BN112" s="221">
        <f t="shared" si="636"/>
        <v>-1</v>
      </c>
      <c r="BO112" s="221">
        <f t="shared" si="637"/>
        <v>-3</v>
      </c>
      <c r="BP112" s="221">
        <f t="shared" si="638"/>
        <v>-8</v>
      </c>
      <c r="BQ112" s="221">
        <f t="shared" si="639"/>
        <v>-1</v>
      </c>
      <c r="BR112" s="221">
        <f t="shared" si="640"/>
        <v>-4</v>
      </c>
      <c r="BS112" s="221">
        <f t="shared" si="641"/>
        <v>-6</v>
      </c>
      <c r="BT112" s="221">
        <f t="shared" si="642"/>
        <v>0</v>
      </c>
      <c r="BU112" s="284">
        <f t="shared" si="643"/>
        <v>0</v>
      </c>
      <c r="BV112" s="221">
        <f t="shared" si="643"/>
        <v>4</v>
      </c>
      <c r="BW112" s="221">
        <f t="shared" si="643"/>
        <v>-9</v>
      </c>
      <c r="BX112" s="221">
        <f t="shared" si="644"/>
        <v>-2</v>
      </c>
      <c r="BY112" s="221">
        <f t="shared" si="644"/>
        <v>-1</v>
      </c>
      <c r="BZ112" s="221">
        <f t="shared" si="644"/>
        <v>2</v>
      </c>
      <c r="CA112" s="221">
        <f t="shared" si="645"/>
        <v>10</v>
      </c>
      <c r="CB112" s="221">
        <f t="shared" si="646"/>
        <v>-3</v>
      </c>
      <c r="CC112" s="221">
        <f t="shared" si="646"/>
        <v>4</v>
      </c>
      <c r="CD112" s="221">
        <f t="shared" si="646"/>
        <v>10</v>
      </c>
      <c r="CE112" s="221">
        <f t="shared" si="646"/>
        <v>5</v>
      </c>
      <c r="CF112" s="285">
        <f t="shared" si="646"/>
        <v>7</v>
      </c>
    </row>
    <row r="113" spans="1:84" ht="15.75" thickBot="1" x14ac:dyDescent="0.3">
      <c r="A113" s="4"/>
      <c r="B113" s="37" t="s">
        <v>46</v>
      </c>
      <c r="C113" s="110">
        <f>SUM(C108:C112)</f>
        <v>27812</v>
      </c>
      <c r="D113" s="59">
        <f>SUM(D108:D112)</f>
        <v>27167</v>
      </c>
      <c r="E113" s="59">
        <f t="shared" ref="E113:AZ113" si="647">SUM(E108:E112)</f>
        <v>27058</v>
      </c>
      <c r="F113" s="59">
        <f t="shared" si="647"/>
        <v>25664</v>
      </c>
      <c r="G113" s="59">
        <f t="shared" si="647"/>
        <v>25977</v>
      </c>
      <c r="H113" s="59">
        <f t="shared" si="647"/>
        <v>25490</v>
      </c>
      <c r="I113" s="59">
        <f t="shared" si="647"/>
        <v>26768</v>
      </c>
      <c r="J113" s="59">
        <f t="shared" si="647"/>
        <v>26899</v>
      </c>
      <c r="K113" s="59">
        <f t="shared" si="647"/>
        <v>24378</v>
      </c>
      <c r="L113" s="59">
        <f t="shared" si="647"/>
        <v>26676</v>
      </c>
      <c r="M113" s="59">
        <f t="shared" si="647"/>
        <v>26955</v>
      </c>
      <c r="N113" s="146">
        <f t="shared" si="647"/>
        <v>25851</v>
      </c>
      <c r="O113" s="59">
        <f t="shared" si="647"/>
        <v>25940</v>
      </c>
      <c r="P113" s="59">
        <f t="shared" si="647"/>
        <v>25983</v>
      </c>
      <c r="Q113" s="59">
        <f t="shared" si="647"/>
        <v>24591</v>
      </c>
      <c r="R113" s="59">
        <f t="shared" si="647"/>
        <v>25925</v>
      </c>
      <c r="S113" s="59">
        <f t="shared" si="647"/>
        <v>26368</v>
      </c>
      <c r="T113" s="59">
        <f t="shared" si="647"/>
        <v>23950</v>
      </c>
      <c r="U113" s="59">
        <f>SUM(U108:U112)</f>
        <v>24857</v>
      </c>
      <c r="V113" s="208">
        <f t="shared" ref="V113:X113" si="648">SUM(V108:V112)</f>
        <v>25266</v>
      </c>
      <c r="W113" s="208">
        <f>SUM(W108:W112)</f>
        <v>24517</v>
      </c>
      <c r="X113" s="153">
        <f t="shared" si="648"/>
        <v>24949</v>
      </c>
      <c r="Y113" s="251">
        <f>SUM(Y108:Y112)</f>
        <v>26091</v>
      </c>
      <c r="Z113" s="208">
        <f t="shared" ref="Z113" si="649">SUM(Z108:Z112)</f>
        <v>24680</v>
      </c>
      <c r="AA113" s="208">
        <f t="shared" ref="AA113:AX113" si="650">SUM(AA108:AA112)</f>
        <v>28143</v>
      </c>
      <c r="AB113" s="208">
        <f t="shared" si="650"/>
        <v>26309</v>
      </c>
      <c r="AC113" s="208">
        <f t="shared" si="650"/>
        <v>23876</v>
      </c>
      <c r="AD113" s="276">
        <f t="shared" si="650"/>
        <v>26000</v>
      </c>
      <c r="AE113" s="276">
        <f t="shared" si="650"/>
        <v>26319</v>
      </c>
      <c r="AF113" s="276">
        <f t="shared" si="650"/>
        <v>26440</v>
      </c>
      <c r="AG113" s="276">
        <f t="shared" si="650"/>
        <v>26978</v>
      </c>
      <c r="AH113" s="276">
        <f t="shared" si="650"/>
        <v>26819</v>
      </c>
      <c r="AI113" s="276">
        <f t="shared" si="650"/>
        <v>27395</v>
      </c>
      <c r="AJ113" s="277">
        <f>SUM(AJ108:AJ112)</f>
        <v>27562</v>
      </c>
      <c r="AK113" s="251">
        <f>SUM(AK108:AK112)</f>
        <v>26341</v>
      </c>
      <c r="AL113" s="329">
        <f t="shared" ref="AL113:AU113" si="651">SUM(AL108:AL112)</f>
        <v>26269</v>
      </c>
      <c r="AM113" s="329">
        <f t="shared" si="651"/>
        <v>28567</v>
      </c>
      <c r="AN113" s="59">
        <f t="shared" si="651"/>
        <v>26729</v>
      </c>
      <c r="AO113" s="59">
        <f>SUM(AO108:AO112)</f>
        <v>26209</v>
      </c>
      <c r="AP113" s="276">
        <f>SUM(AP108:AP112)</f>
        <v>26689</v>
      </c>
      <c r="AQ113" s="276">
        <f t="shared" si="651"/>
        <v>25399</v>
      </c>
      <c r="AR113" s="276">
        <f t="shared" si="651"/>
        <v>27473</v>
      </c>
      <c r="AS113" s="276">
        <f t="shared" si="651"/>
        <v>26372</v>
      </c>
      <c r="AT113" s="276">
        <f t="shared" si="651"/>
        <v>27085</v>
      </c>
      <c r="AU113" s="276">
        <f t="shared" si="651"/>
        <v>26445</v>
      </c>
      <c r="AV113" s="277">
        <f>SUM(AV108:AV112)</f>
        <v>26405</v>
      </c>
      <c r="AW113" s="276"/>
      <c r="AX113" s="277">
        <f t="shared" si="650"/>
        <v>0</v>
      </c>
      <c r="AY113" s="59">
        <f t="shared" si="647"/>
        <v>1872</v>
      </c>
      <c r="AZ113" s="59">
        <f t="shared" si="647"/>
        <v>1184</v>
      </c>
      <c r="BA113" s="59">
        <f t="shared" ref="BA113:BD113" si="652">SUM(BA108:BA112)</f>
        <v>2467</v>
      </c>
      <c r="BB113" s="59">
        <f t="shared" si="652"/>
        <v>-261</v>
      </c>
      <c r="BC113" s="59">
        <f t="shared" si="652"/>
        <v>-391</v>
      </c>
      <c r="BD113" s="59">
        <f t="shared" si="652"/>
        <v>1540</v>
      </c>
      <c r="BE113" s="59">
        <f t="shared" ref="BE113:BH113" si="653">SUM(BE108:BE112)</f>
        <v>1911</v>
      </c>
      <c r="BF113" s="208">
        <f t="shared" si="653"/>
        <v>1633</v>
      </c>
      <c r="BG113" s="208">
        <f t="shared" si="653"/>
        <v>-139</v>
      </c>
      <c r="BH113" s="208">
        <f t="shared" si="653"/>
        <v>1727</v>
      </c>
      <c r="BI113" s="292">
        <f t="shared" ref="BI113:BJ113" si="654">SUM(BI108:BI112)</f>
        <v>864</v>
      </c>
      <c r="BJ113" s="276">
        <f t="shared" si="654"/>
        <v>1171</v>
      </c>
      <c r="BK113" s="276">
        <f t="shared" ref="BK113:BL113" si="655">SUM(BK108:BK112)</f>
        <v>-2203</v>
      </c>
      <c r="BL113" s="276">
        <f t="shared" si="655"/>
        <v>-326</v>
      </c>
      <c r="BM113" s="276">
        <f t="shared" ref="BM113:BN113" si="656">SUM(BM108:BM112)</f>
        <v>715</v>
      </c>
      <c r="BN113" s="276">
        <f t="shared" si="656"/>
        <v>-75</v>
      </c>
      <c r="BO113" s="276">
        <f t="shared" ref="BO113:BT113" si="657">SUM(BO108:BO112)</f>
        <v>49</v>
      </c>
      <c r="BP113" s="276">
        <f t="shared" si="657"/>
        <v>-2490</v>
      </c>
      <c r="BQ113" s="276">
        <f t="shared" si="657"/>
        <v>-2121</v>
      </c>
      <c r="BR113" s="276">
        <f t="shared" si="657"/>
        <v>-1553</v>
      </c>
      <c r="BS113" s="276">
        <f t="shared" si="657"/>
        <v>-2878</v>
      </c>
      <c r="BT113" s="276">
        <f t="shared" si="657"/>
        <v>-2613</v>
      </c>
      <c r="BU113" s="292">
        <f t="shared" ref="BU113:BV113" si="658">SUM(BU108:BU112)</f>
        <v>-250</v>
      </c>
      <c r="BV113" s="276">
        <f t="shared" si="658"/>
        <v>-1589</v>
      </c>
      <c r="BW113" s="276">
        <f t="shared" ref="BW113:BY113" si="659">SUM(BW108:BW112)</f>
        <v>-424</v>
      </c>
      <c r="BX113" s="276">
        <f t="shared" si="659"/>
        <v>-420</v>
      </c>
      <c r="BY113" s="276">
        <f t="shared" si="659"/>
        <v>-2333</v>
      </c>
      <c r="BZ113" s="276">
        <f t="shared" ref="BZ113:CB113" si="660">SUM(BZ108:BZ112)</f>
        <v>-689</v>
      </c>
      <c r="CA113" s="276">
        <f t="shared" si="660"/>
        <v>920</v>
      </c>
      <c r="CB113" s="276">
        <f t="shared" si="660"/>
        <v>-1033</v>
      </c>
      <c r="CC113" s="276">
        <f t="shared" ref="CC113:CD113" si="661">SUM(CC108:CC112)</f>
        <v>606</v>
      </c>
      <c r="CD113" s="276">
        <f t="shared" si="661"/>
        <v>-266</v>
      </c>
      <c r="CE113" s="276">
        <f t="shared" ref="CE113:CF113" si="662">SUM(CE108:CE112)</f>
        <v>950</v>
      </c>
      <c r="CF113" s="277">
        <f t="shared" si="662"/>
        <v>1157</v>
      </c>
    </row>
    <row r="114" spans="1:84" x14ac:dyDescent="0.25">
      <c r="A114" s="4">
        <f>+A107+1</f>
        <v>16</v>
      </c>
      <c r="B114" s="45" t="s">
        <v>49</v>
      </c>
      <c r="C114" s="111"/>
      <c r="D114" s="112"/>
      <c r="E114" s="112"/>
      <c r="F114" s="113"/>
      <c r="G114" s="112"/>
      <c r="H114" s="112"/>
      <c r="I114" s="112"/>
      <c r="J114" s="112"/>
      <c r="K114" s="112"/>
      <c r="L114" s="112"/>
      <c r="M114" s="112"/>
      <c r="N114" s="114"/>
      <c r="O114" s="111"/>
      <c r="P114" s="112"/>
      <c r="Q114" s="112"/>
      <c r="R114" s="112"/>
      <c r="S114" s="112"/>
      <c r="T114" s="112"/>
      <c r="U114" s="112"/>
      <c r="V114" s="218"/>
      <c r="W114" s="218"/>
      <c r="X114" s="169"/>
      <c r="Y114" s="267"/>
      <c r="Z114" s="245"/>
      <c r="AA114" s="245"/>
      <c r="AB114" s="245"/>
      <c r="AC114" s="245"/>
      <c r="AD114" s="245"/>
      <c r="AE114" s="245"/>
      <c r="AF114" s="245"/>
      <c r="AG114" s="245"/>
      <c r="AH114" s="245"/>
      <c r="AI114" s="245"/>
      <c r="AJ114" s="268"/>
      <c r="AK114" s="267"/>
      <c r="AL114" s="245"/>
      <c r="AM114" s="245"/>
      <c r="AN114" s="113"/>
      <c r="AO114" s="113"/>
      <c r="AP114" s="245"/>
      <c r="AQ114" s="245"/>
      <c r="AR114" s="245"/>
      <c r="AS114" s="245"/>
      <c r="AT114" s="245"/>
      <c r="AU114" s="245"/>
      <c r="AV114" s="268"/>
      <c r="AW114" s="245"/>
      <c r="AX114" s="268"/>
      <c r="AY114" s="113"/>
      <c r="AZ114" s="115"/>
      <c r="BA114" s="116"/>
      <c r="BB114" s="116"/>
      <c r="BC114" s="116"/>
      <c r="BD114" s="116"/>
      <c r="BE114" s="116"/>
      <c r="BF114" s="235"/>
      <c r="BG114" s="235"/>
      <c r="BH114" s="281"/>
      <c r="BI114" s="293"/>
      <c r="BJ114" s="312"/>
      <c r="BK114" s="312"/>
      <c r="BL114" s="312"/>
      <c r="BM114" s="312"/>
      <c r="BN114" s="312"/>
      <c r="BO114" s="312"/>
      <c r="BP114" s="312"/>
      <c r="BQ114" s="312"/>
      <c r="BR114" s="312"/>
      <c r="BS114" s="312"/>
      <c r="BT114" s="312"/>
      <c r="BU114" s="293"/>
      <c r="BV114" s="312"/>
      <c r="BW114" s="312"/>
      <c r="BX114" s="312"/>
      <c r="BY114" s="312"/>
      <c r="BZ114" s="312"/>
      <c r="CA114" s="312"/>
      <c r="CB114" s="312"/>
      <c r="CC114" s="312"/>
      <c r="CD114" s="312"/>
      <c r="CE114" s="312"/>
      <c r="CF114" s="294"/>
    </row>
    <row r="115" spans="1:84" x14ac:dyDescent="0.25">
      <c r="A115" s="4"/>
      <c r="B115" s="35" t="s">
        <v>41</v>
      </c>
      <c r="C115" s="88">
        <f t="shared" ref="C115:X115" si="663">C94-C101</f>
        <v>-166819.43999999901</v>
      </c>
      <c r="D115" s="82">
        <f t="shared" si="663"/>
        <v>-436404.60000000056</v>
      </c>
      <c r="E115" s="82">
        <f t="shared" si="663"/>
        <v>-305647.88000000222</v>
      </c>
      <c r="F115" s="82">
        <f t="shared" si="663"/>
        <v>-276336.37999999104</v>
      </c>
      <c r="G115" s="82">
        <f t="shared" si="663"/>
        <v>749812.23</v>
      </c>
      <c r="H115" s="82">
        <f t="shared" si="663"/>
        <v>245522.68000000063</v>
      </c>
      <c r="I115" s="82">
        <f t="shared" si="663"/>
        <v>-700490.64999999991</v>
      </c>
      <c r="J115" s="82">
        <f t="shared" si="663"/>
        <v>-338624.9477999988</v>
      </c>
      <c r="K115" s="82">
        <f t="shared" si="663"/>
        <v>149299.43999999948</v>
      </c>
      <c r="L115" s="82">
        <f t="shared" si="663"/>
        <v>727070.04000000749</v>
      </c>
      <c r="M115" s="82">
        <f t="shared" si="663"/>
        <v>645318.99999999907</v>
      </c>
      <c r="N115" s="81">
        <f t="shared" si="663"/>
        <v>203681.85999999987</v>
      </c>
      <c r="O115" s="82">
        <f t="shared" si="663"/>
        <v>125833.92999999085</v>
      </c>
      <c r="P115" s="82">
        <f t="shared" si="663"/>
        <v>-107881.97999999905</v>
      </c>
      <c r="Q115" s="82">
        <f t="shared" si="663"/>
        <v>29627.989999998827</v>
      </c>
      <c r="R115" s="82">
        <f t="shared" si="663"/>
        <v>498146.39000001224</v>
      </c>
      <c r="S115" s="82">
        <f t="shared" si="663"/>
        <v>897060.42000001296</v>
      </c>
      <c r="T115" s="82">
        <f t="shared" si="663"/>
        <v>830670.44000001298</v>
      </c>
      <c r="U115" s="82">
        <f t="shared" si="663"/>
        <v>-239053.30999998702</v>
      </c>
      <c r="V115" s="89">
        <f t="shared" si="663"/>
        <v>-503936.26999998558</v>
      </c>
      <c r="W115" s="89">
        <f t="shared" si="663"/>
        <v>382353.74000001792</v>
      </c>
      <c r="X115" s="165">
        <f t="shared" si="663"/>
        <v>1114192.7200000151</v>
      </c>
      <c r="Y115" s="89">
        <f t="shared" ref="Y115:Z115" si="664">Y94-Y101</f>
        <v>863710.33000001125</v>
      </c>
      <c r="Z115" s="89">
        <f t="shared" si="664"/>
        <v>929088.33000001218</v>
      </c>
      <c r="AA115" s="89">
        <f t="shared" ref="AA115:AB115" si="665">AA94-AA101</f>
        <v>121804.11000001244</v>
      </c>
      <c r="AB115" s="89">
        <f t="shared" si="665"/>
        <v>-427814.26999998745</v>
      </c>
      <c r="AC115" s="89">
        <f t="shared" ref="AC115:AD115" si="666">AC94-AC101</f>
        <v>239259.6400000127</v>
      </c>
      <c r="AD115" s="89">
        <f t="shared" si="666"/>
        <v>644033.70000001416</v>
      </c>
      <c r="AE115" s="89">
        <f t="shared" ref="AE115" si="667">AE94-AE101</f>
        <v>241004.20000001276</v>
      </c>
      <c r="AF115" s="89">
        <f t="shared" ref="AF115:AG115" si="668">AF94-AF101</f>
        <v>268907.03000001283</v>
      </c>
      <c r="AG115" s="89">
        <f t="shared" si="668"/>
        <v>-156429.40999998711</v>
      </c>
      <c r="AH115" s="89">
        <f t="shared" ref="AH115:AO115" si="669">AH94-AH101</f>
        <v>-732255.73999999091</v>
      </c>
      <c r="AI115" s="89">
        <f t="shared" ref="AI115" si="670">AI94-AI101</f>
        <v>-24042.169999985024</v>
      </c>
      <c r="AJ115" s="160">
        <f t="shared" si="669"/>
        <v>1002372.3300000001</v>
      </c>
      <c r="AK115" s="89">
        <f t="shared" si="669"/>
        <v>1297601.2200000128</v>
      </c>
      <c r="AL115" s="89">
        <f t="shared" si="669"/>
        <v>425799.97000001185</v>
      </c>
      <c r="AM115" s="89">
        <f t="shared" si="669"/>
        <v>-223226.89999998687</v>
      </c>
      <c r="AN115" s="82">
        <f t="shared" si="669"/>
        <v>-443500.99999998324</v>
      </c>
      <c r="AO115" s="82">
        <f t="shared" si="669"/>
        <v>-46391.399999986868</v>
      </c>
      <c r="AP115" s="82">
        <f t="shared" ref="AP115:BT115" si="671">AP94-AP101</f>
        <v>268206.30000000307</v>
      </c>
      <c r="AQ115" s="82">
        <f t="shared" si="671"/>
        <v>1162725.5900000129</v>
      </c>
      <c r="AR115" s="82">
        <f t="shared" si="671"/>
        <v>1047124.0699999938</v>
      </c>
      <c r="AS115" s="82">
        <f t="shared" si="671"/>
        <v>-618725.5799999861</v>
      </c>
      <c r="AT115" s="82">
        <f t="shared" si="671"/>
        <v>-742119.49999998603</v>
      </c>
      <c r="AU115" s="82">
        <f t="shared" si="671"/>
        <v>129827.24000001233</v>
      </c>
      <c r="AV115" s="160">
        <f t="shared" si="671"/>
        <v>1129656.1900000111</v>
      </c>
      <c r="AW115" s="82">
        <f t="shared" si="671"/>
        <v>0</v>
      </c>
      <c r="AX115" s="82">
        <f t="shared" si="671"/>
        <v>0</v>
      </c>
      <c r="AY115" s="82">
        <f t="shared" si="671"/>
        <v>-292653.36999998987</v>
      </c>
      <c r="AZ115" s="82">
        <f t="shared" si="671"/>
        <v>-328522.62000000151</v>
      </c>
      <c r="BA115" s="82">
        <f t="shared" si="671"/>
        <v>-335275.87000000104</v>
      </c>
      <c r="BB115" s="82">
        <f t="shared" si="671"/>
        <v>-774482.77000000328</v>
      </c>
      <c r="BC115" s="82">
        <f t="shared" si="671"/>
        <v>-147248.19000001298</v>
      </c>
      <c r="BD115" s="82">
        <f t="shared" si="671"/>
        <v>-585147.76000001235</v>
      </c>
      <c r="BE115" s="82">
        <f t="shared" si="671"/>
        <v>-461437.34000001289</v>
      </c>
      <c r="BF115" s="82">
        <f t="shared" si="671"/>
        <v>165311.32219998678</v>
      </c>
      <c r="BG115" s="82">
        <f t="shared" si="671"/>
        <v>-233054.30000001844</v>
      </c>
      <c r="BH115" s="82">
        <f t="shared" si="671"/>
        <v>-387122.68000000762</v>
      </c>
      <c r="BI115" s="82">
        <f t="shared" si="671"/>
        <v>-218391.33000001218</v>
      </c>
      <c r="BJ115" s="82">
        <f t="shared" si="671"/>
        <v>-725406.47000001231</v>
      </c>
      <c r="BK115" s="82">
        <f t="shared" si="671"/>
        <v>4029.8199999784119</v>
      </c>
      <c r="BL115" s="82">
        <f t="shared" si="671"/>
        <v>319932.2899999884</v>
      </c>
      <c r="BM115" s="82">
        <f t="shared" si="671"/>
        <v>-209631.65000001388</v>
      </c>
      <c r="BN115" s="82">
        <f t="shared" si="671"/>
        <v>-145887.31000000192</v>
      </c>
      <c r="BO115" s="82">
        <f t="shared" si="671"/>
        <v>656056.2200000002</v>
      </c>
      <c r="BP115" s="82">
        <f t="shared" si="671"/>
        <v>561763.41000000015</v>
      </c>
      <c r="BQ115" s="82">
        <f t="shared" si="671"/>
        <v>-82623.899999999907</v>
      </c>
      <c r="BR115" s="82">
        <f t="shared" si="671"/>
        <v>228319.47000000533</v>
      </c>
      <c r="BS115" s="82">
        <f t="shared" si="671"/>
        <v>406395.91000000294</v>
      </c>
      <c r="BT115" s="89">
        <f t="shared" si="671"/>
        <v>111820.39000001503</v>
      </c>
      <c r="BU115" s="272">
        <f t="shared" ref="BU115:BW119" si="672">IF(AK115=0,0,Y115-AK115)</f>
        <v>-433890.89000000153</v>
      </c>
      <c r="BV115" s="270">
        <f t="shared" si="672"/>
        <v>503288.36000000034</v>
      </c>
      <c r="BW115" s="270">
        <f t="shared" si="672"/>
        <v>345031.00999999931</v>
      </c>
      <c r="BX115" s="270">
        <f t="shared" ref="BX115:BZ119" si="673">IF(AN115=0,0,AB115-AN115)</f>
        <v>15686.72999999579</v>
      </c>
      <c r="BY115" s="270">
        <f t="shared" si="673"/>
        <v>285651.03999999957</v>
      </c>
      <c r="BZ115" s="270">
        <f t="shared" si="673"/>
        <v>375827.40000001108</v>
      </c>
      <c r="CA115" s="270">
        <f t="shared" ref="CA115:CA119" si="674">IF(AQ115=0,0,AE115-AQ115)</f>
        <v>-921721.39000000013</v>
      </c>
      <c r="CB115" s="270">
        <f t="shared" ref="CB115:CF119" si="675">IF(AR115=0,0,AF115-AR115)</f>
        <v>-778217.03999998095</v>
      </c>
      <c r="CC115" s="270">
        <f t="shared" si="675"/>
        <v>462296.16999999899</v>
      </c>
      <c r="CD115" s="270">
        <f t="shared" si="675"/>
        <v>9863.7599999951199</v>
      </c>
      <c r="CE115" s="270">
        <f t="shared" si="675"/>
        <v>-153869.40999999736</v>
      </c>
      <c r="CF115" s="273">
        <f t="shared" si="675"/>
        <v>-127283.86000001105</v>
      </c>
    </row>
    <row r="116" spans="1:84" x14ac:dyDescent="0.25">
      <c r="A116" s="4"/>
      <c r="B116" s="35" t="s">
        <v>42</v>
      </c>
      <c r="C116" s="88">
        <f t="shared" ref="C116:X116" si="676">C95-C102</f>
        <v>149483.57</v>
      </c>
      <c r="D116" s="82">
        <f t="shared" si="676"/>
        <v>67498.610000000102</v>
      </c>
      <c r="E116" s="82">
        <f t="shared" si="676"/>
        <v>-82692.820000000007</v>
      </c>
      <c r="F116" s="82">
        <f t="shared" si="676"/>
        <v>-21738.099999999977</v>
      </c>
      <c r="G116" s="82">
        <f t="shared" si="676"/>
        <v>25892.740000000107</v>
      </c>
      <c r="H116" s="82">
        <f t="shared" si="676"/>
        <v>8975.6600000000908</v>
      </c>
      <c r="I116" s="82">
        <f t="shared" si="676"/>
        <v>-156198.89999999997</v>
      </c>
      <c r="J116" s="82">
        <f t="shared" si="676"/>
        <v>-134089.12</v>
      </c>
      <c r="K116" s="82">
        <f t="shared" si="676"/>
        <v>-22057.04999999993</v>
      </c>
      <c r="L116" s="82">
        <f t="shared" si="676"/>
        <v>118116.13</v>
      </c>
      <c r="M116" s="82">
        <f t="shared" si="676"/>
        <v>180363.90000000002</v>
      </c>
      <c r="N116" s="81">
        <f t="shared" si="676"/>
        <v>119183.00999999989</v>
      </c>
      <c r="O116" s="82">
        <f t="shared" si="676"/>
        <v>139176.01000000013</v>
      </c>
      <c r="P116" s="82">
        <f t="shared" si="676"/>
        <v>57522.130000000005</v>
      </c>
      <c r="Q116" s="82">
        <f t="shared" si="676"/>
        <v>37218.859999999811</v>
      </c>
      <c r="R116" s="82">
        <f t="shared" si="676"/>
        <v>64406.889999999898</v>
      </c>
      <c r="S116" s="82">
        <f t="shared" si="676"/>
        <v>92592.900000000023</v>
      </c>
      <c r="T116" s="82">
        <f t="shared" si="676"/>
        <v>10781.969999999972</v>
      </c>
      <c r="U116" s="82">
        <f t="shared" si="676"/>
        <v>24573.750000000058</v>
      </c>
      <c r="V116" s="89">
        <f t="shared" si="676"/>
        <v>-41139.370000000112</v>
      </c>
      <c r="W116" s="89">
        <f t="shared" si="676"/>
        <v>-95588.389999998966</v>
      </c>
      <c r="X116" s="165">
        <f t="shared" si="676"/>
        <v>149216.69000000018</v>
      </c>
      <c r="Y116" s="89">
        <f t="shared" ref="Y116:Z116" si="677">Y95-Y102</f>
        <v>106177.18999999901</v>
      </c>
      <c r="Z116" s="89">
        <f t="shared" si="677"/>
        <v>163655.62000000011</v>
      </c>
      <c r="AA116" s="89">
        <f t="shared" ref="AA116:AB116" si="678">AA95-AA102</f>
        <v>35208.21000000101</v>
      </c>
      <c r="AB116" s="89">
        <f t="shared" si="678"/>
        <v>-68178.989999999874</v>
      </c>
      <c r="AC116" s="89">
        <f t="shared" ref="AC116:AD116" si="679">AC95-AC102</f>
        <v>15046.179999999935</v>
      </c>
      <c r="AD116" s="89">
        <f t="shared" si="679"/>
        <v>-103992.06</v>
      </c>
      <c r="AE116" s="89">
        <f t="shared" ref="AE116" si="680">AE95-AE102</f>
        <v>22962.519999999902</v>
      </c>
      <c r="AF116" s="89">
        <f t="shared" ref="AF116:AG116" si="681">AF95-AF102</f>
        <v>-63026.299999999814</v>
      </c>
      <c r="AG116" s="89">
        <f t="shared" si="681"/>
        <v>-78896.479999999923</v>
      </c>
      <c r="AH116" s="89">
        <f t="shared" ref="AH116:AO116" si="682">AH95-AH102</f>
        <v>-169672.7300000001</v>
      </c>
      <c r="AI116" s="89">
        <f t="shared" ref="AI116" si="683">AI95-AI102</f>
        <v>-66284.999999999942</v>
      </c>
      <c r="AJ116" s="160">
        <f t="shared" si="682"/>
        <v>-603923.1399999978</v>
      </c>
      <c r="AK116" s="89">
        <f t="shared" si="682"/>
        <v>295954.47000000015</v>
      </c>
      <c r="AL116" s="89">
        <f t="shared" si="682"/>
        <v>262580.7100000002</v>
      </c>
      <c r="AM116" s="89">
        <f t="shared" si="682"/>
        <v>143440.10999999987</v>
      </c>
      <c r="AN116" s="82">
        <f t="shared" si="682"/>
        <v>60706.320000000123</v>
      </c>
      <c r="AO116" s="82">
        <f t="shared" si="682"/>
        <v>4636.9600000000792</v>
      </c>
      <c r="AP116" s="82">
        <f t="shared" ref="AP116:BT116" si="684">AP95-AP102</f>
        <v>70361.130000001052</v>
      </c>
      <c r="AQ116" s="82">
        <f t="shared" si="684"/>
        <v>38175.800000000047</v>
      </c>
      <c r="AR116" s="82">
        <f t="shared" si="684"/>
        <v>147837.35000000009</v>
      </c>
      <c r="AS116" s="82">
        <f t="shared" si="684"/>
        <v>108622.47000000114</v>
      </c>
      <c r="AT116" s="82">
        <f t="shared" si="684"/>
        <v>-114692.77000000089</v>
      </c>
      <c r="AU116" s="82">
        <f t="shared" si="684"/>
        <v>49716.409999999858</v>
      </c>
      <c r="AV116" s="160">
        <f t="shared" si="684"/>
        <v>275170.52000000014</v>
      </c>
      <c r="AW116" s="82">
        <f t="shared" si="684"/>
        <v>0</v>
      </c>
      <c r="AX116" s="82">
        <f t="shared" si="684"/>
        <v>0</v>
      </c>
      <c r="AY116" s="82">
        <f t="shared" si="684"/>
        <v>10307.559999999881</v>
      </c>
      <c r="AZ116" s="82">
        <f t="shared" si="684"/>
        <v>9976.4800000000978</v>
      </c>
      <c r="BA116" s="82">
        <f t="shared" si="684"/>
        <v>-119911.67999999982</v>
      </c>
      <c r="BB116" s="82">
        <f t="shared" si="684"/>
        <v>-86144.989999999874</v>
      </c>
      <c r="BC116" s="82">
        <f t="shared" si="684"/>
        <v>-66700.159999999916</v>
      </c>
      <c r="BD116" s="82">
        <f t="shared" si="684"/>
        <v>-1806.3099999998813</v>
      </c>
      <c r="BE116" s="82">
        <f t="shared" si="684"/>
        <v>-180772.65000000002</v>
      </c>
      <c r="BF116" s="82">
        <f t="shared" si="684"/>
        <v>-92949.749999999884</v>
      </c>
      <c r="BG116" s="82">
        <f t="shared" si="684"/>
        <v>73531.339999999036</v>
      </c>
      <c r="BH116" s="82">
        <f t="shared" si="684"/>
        <v>-31100.560000000172</v>
      </c>
      <c r="BI116" s="82">
        <f t="shared" si="684"/>
        <v>74186.71000000101</v>
      </c>
      <c r="BJ116" s="82">
        <f t="shared" si="684"/>
        <v>-44472.610000000219</v>
      </c>
      <c r="BK116" s="82">
        <f t="shared" si="684"/>
        <v>103967.79999999912</v>
      </c>
      <c r="BL116" s="82">
        <f t="shared" si="684"/>
        <v>125701.11999999988</v>
      </c>
      <c r="BM116" s="82">
        <f t="shared" si="684"/>
        <v>22172.679999999877</v>
      </c>
      <c r="BN116" s="82">
        <f t="shared" si="684"/>
        <v>168398.9499999999</v>
      </c>
      <c r="BO116" s="82">
        <f t="shared" si="684"/>
        <v>69630.380000000121</v>
      </c>
      <c r="BP116" s="82">
        <f t="shared" si="684"/>
        <v>73808.269999999786</v>
      </c>
      <c r="BQ116" s="82">
        <f t="shared" si="684"/>
        <v>103470.22999999998</v>
      </c>
      <c r="BR116" s="82">
        <f t="shared" si="684"/>
        <v>128533.35999999999</v>
      </c>
      <c r="BS116" s="82">
        <f t="shared" si="684"/>
        <v>-29303.389999999024</v>
      </c>
      <c r="BT116" s="89">
        <f t="shared" si="684"/>
        <v>753139.82999999798</v>
      </c>
      <c r="BU116" s="272">
        <f t="shared" si="672"/>
        <v>-189777.28000000113</v>
      </c>
      <c r="BV116" s="270">
        <f t="shared" si="672"/>
        <v>-98925.090000000084</v>
      </c>
      <c r="BW116" s="270">
        <f t="shared" si="672"/>
        <v>-108231.89999999886</v>
      </c>
      <c r="BX116" s="270">
        <f t="shared" si="673"/>
        <v>-128885.31</v>
      </c>
      <c r="BY116" s="270">
        <f t="shared" si="673"/>
        <v>10409.219999999856</v>
      </c>
      <c r="BZ116" s="270">
        <f t="shared" si="673"/>
        <v>-174353.19000000105</v>
      </c>
      <c r="CA116" s="270">
        <f t="shared" si="674"/>
        <v>-15213.280000000144</v>
      </c>
      <c r="CB116" s="270">
        <f t="shared" si="675"/>
        <v>-210863.64999999991</v>
      </c>
      <c r="CC116" s="270">
        <f t="shared" si="675"/>
        <v>-187518.95000000106</v>
      </c>
      <c r="CD116" s="270">
        <f t="shared" si="675"/>
        <v>-54979.959999999206</v>
      </c>
      <c r="CE116" s="270">
        <f t="shared" si="675"/>
        <v>-116001.4099999998</v>
      </c>
      <c r="CF116" s="273">
        <f t="shared" si="675"/>
        <v>-879093.65999999794</v>
      </c>
    </row>
    <row r="117" spans="1:84" x14ac:dyDescent="0.25">
      <c r="A117" s="4"/>
      <c r="B117" s="35" t="s">
        <v>43</v>
      </c>
      <c r="C117" s="88">
        <f t="shared" ref="C117:D119" si="685">C96-C103</f>
        <v>-15421.279999999999</v>
      </c>
      <c r="D117" s="82">
        <f t="shared" si="685"/>
        <v>-15541.21000000005</v>
      </c>
      <c r="E117" s="82">
        <f t="shared" ref="E117:T117" si="686">E96-E103</f>
        <v>-24218.050000000192</v>
      </c>
      <c r="F117" s="82">
        <f t="shared" si="686"/>
        <v>-6512.6400000001304</v>
      </c>
      <c r="G117" s="82">
        <f t="shared" si="686"/>
        <v>2757.769999999975</v>
      </c>
      <c r="H117" s="82">
        <f t="shared" si="686"/>
        <v>-2672.3900000000722</v>
      </c>
      <c r="I117" s="82">
        <f t="shared" si="686"/>
        <v>-36903.229999999952</v>
      </c>
      <c r="J117" s="82">
        <f t="shared" si="686"/>
        <v>-10287.729999999909</v>
      </c>
      <c r="K117" s="82">
        <f t="shared" si="686"/>
        <v>-11188.020000000004</v>
      </c>
      <c r="L117" s="82">
        <f t="shared" si="686"/>
        <v>5099.710000000021</v>
      </c>
      <c r="M117" s="82">
        <f t="shared" si="686"/>
        <v>6324.6300000000338</v>
      </c>
      <c r="N117" s="81">
        <f t="shared" si="686"/>
        <v>15876.459999999963</v>
      </c>
      <c r="O117" s="82">
        <f t="shared" si="686"/>
        <v>-15061.120000000024</v>
      </c>
      <c r="P117" s="82">
        <f t="shared" si="686"/>
        <v>-25903.709999999919</v>
      </c>
      <c r="Q117" s="82">
        <f t="shared" si="686"/>
        <v>-12577.769999999757</v>
      </c>
      <c r="R117" s="82">
        <f t="shared" si="686"/>
        <v>-7086.7599999999802</v>
      </c>
      <c r="S117" s="82">
        <f t="shared" si="686"/>
        <v>-3497.6199999999662</v>
      </c>
      <c r="T117" s="82">
        <f t="shared" si="686"/>
        <v>7858.1999999998952</v>
      </c>
      <c r="U117" s="82">
        <f>U96-U103</f>
        <v>-5761.6699999999109</v>
      </c>
      <c r="V117" s="89">
        <f t="shared" ref="V117:X117" si="687">V96-V103</f>
        <v>-32271.820000000211</v>
      </c>
      <c r="W117" s="89">
        <f t="shared" si="687"/>
        <v>7840.7500000000291</v>
      </c>
      <c r="X117" s="165">
        <f t="shared" si="687"/>
        <v>6798.9199999999837</v>
      </c>
      <c r="Y117" s="89">
        <f t="shared" ref="Y117:Z117" si="688">Y96-Y103</f>
        <v>11177.310000000143</v>
      </c>
      <c r="Z117" s="89">
        <f t="shared" si="688"/>
        <v>29923.350000000006</v>
      </c>
      <c r="AA117" s="89">
        <f t="shared" ref="AA117:AB117" si="689">AA96-AA103</f>
        <v>-8161.2799999999988</v>
      </c>
      <c r="AB117" s="89">
        <f t="shared" si="689"/>
        <v>-45068.899999999994</v>
      </c>
      <c r="AC117" s="89">
        <f t="shared" ref="AC117:AD117" si="690">AC96-AC103</f>
        <v>-12006.389999999752</v>
      </c>
      <c r="AD117" s="89">
        <f t="shared" si="690"/>
        <v>-7768.2499999999709</v>
      </c>
      <c r="AE117" s="89">
        <f t="shared" ref="AE117" si="691">AE96-AE103</f>
        <v>-3404.4899999999907</v>
      </c>
      <c r="AF117" s="89">
        <f t="shared" ref="AF117:AG117" si="692">AF96-AF103</f>
        <v>-611.3300000000454</v>
      </c>
      <c r="AG117" s="89">
        <f t="shared" si="692"/>
        <v>-12948.680000000051</v>
      </c>
      <c r="AH117" s="89">
        <f t="shared" ref="AH117:AO117" si="693">AH96-AH103</f>
        <v>-24696.60999999987</v>
      </c>
      <c r="AI117" s="89">
        <f t="shared" ref="AI117" si="694">AI96-AI103</f>
        <v>-8490.5700000000943</v>
      </c>
      <c r="AJ117" s="160">
        <f t="shared" si="693"/>
        <v>37438.5799999999</v>
      </c>
      <c r="AK117" s="89">
        <f t="shared" si="693"/>
        <v>41160.160000000003</v>
      </c>
      <c r="AL117" s="89">
        <f t="shared" si="693"/>
        <v>20211.069999999949</v>
      </c>
      <c r="AM117" s="89">
        <f t="shared" si="693"/>
        <v>-45895.979999998934</v>
      </c>
      <c r="AN117" s="82">
        <f t="shared" si="693"/>
        <v>-47644.47</v>
      </c>
      <c r="AO117" s="82">
        <f t="shared" si="693"/>
        <v>-24165.459999999992</v>
      </c>
      <c r="AP117" s="82">
        <f t="shared" ref="AP117:BT117" si="695">AP96-AP103</f>
        <v>-25769.76999999996</v>
      </c>
      <c r="AQ117" s="82">
        <f t="shared" si="695"/>
        <v>234.46000000005006</v>
      </c>
      <c r="AR117" s="82">
        <f t="shared" si="695"/>
        <v>-1002.3099999999977</v>
      </c>
      <c r="AS117" s="82">
        <f t="shared" si="695"/>
        <v>-19648.000000000029</v>
      </c>
      <c r="AT117" s="82">
        <f t="shared" si="695"/>
        <v>-16829.810000000114</v>
      </c>
      <c r="AU117" s="82">
        <f t="shared" si="695"/>
        <v>1807.4799999999232</v>
      </c>
      <c r="AV117" s="160">
        <f t="shared" si="695"/>
        <v>18520.780000000028</v>
      </c>
      <c r="AW117" s="82">
        <f t="shared" si="695"/>
        <v>0</v>
      </c>
      <c r="AX117" s="82">
        <f t="shared" si="695"/>
        <v>0</v>
      </c>
      <c r="AY117" s="82">
        <f t="shared" si="695"/>
        <v>-360.15999999997439</v>
      </c>
      <c r="AZ117" s="82">
        <f t="shared" si="695"/>
        <v>10362.499999999869</v>
      </c>
      <c r="BA117" s="82">
        <f t="shared" si="695"/>
        <v>-11640.280000000435</v>
      </c>
      <c r="BB117" s="82">
        <f t="shared" si="695"/>
        <v>574.11999999984982</v>
      </c>
      <c r="BC117" s="82">
        <f t="shared" si="695"/>
        <v>6255.3899999999412</v>
      </c>
      <c r="BD117" s="82">
        <f t="shared" si="695"/>
        <v>-10530.589999999967</v>
      </c>
      <c r="BE117" s="82">
        <f t="shared" si="695"/>
        <v>-31141.560000000041</v>
      </c>
      <c r="BF117" s="82">
        <f t="shared" si="695"/>
        <v>21984.090000000302</v>
      </c>
      <c r="BG117" s="82">
        <f t="shared" si="695"/>
        <v>-19028.770000000033</v>
      </c>
      <c r="BH117" s="82">
        <f t="shared" si="695"/>
        <v>-1699.2099999999627</v>
      </c>
      <c r="BI117" s="82">
        <f t="shared" si="695"/>
        <v>-4852.6800000001094</v>
      </c>
      <c r="BJ117" s="82">
        <f t="shared" si="695"/>
        <v>-14046.890000000043</v>
      </c>
      <c r="BK117" s="82">
        <f t="shared" si="695"/>
        <v>-6899.8400000000256</v>
      </c>
      <c r="BL117" s="82">
        <f t="shared" si="695"/>
        <v>19165.190000000075</v>
      </c>
      <c r="BM117" s="82">
        <f t="shared" si="695"/>
        <v>-571.38000000000466</v>
      </c>
      <c r="BN117" s="82">
        <f t="shared" si="695"/>
        <v>681.48999999999069</v>
      </c>
      <c r="BO117" s="82">
        <f t="shared" si="695"/>
        <v>-93.129999999975553</v>
      </c>
      <c r="BP117" s="82">
        <f t="shared" si="695"/>
        <v>8469.5299999999406</v>
      </c>
      <c r="BQ117" s="82">
        <f t="shared" si="695"/>
        <v>7187.0100000001403</v>
      </c>
      <c r="BR117" s="82">
        <f t="shared" si="695"/>
        <v>-7575.2100000003411</v>
      </c>
      <c r="BS117" s="82">
        <f t="shared" si="695"/>
        <v>16331.320000000123</v>
      </c>
      <c r="BT117" s="89">
        <f t="shared" si="695"/>
        <v>-30639.659999999916</v>
      </c>
      <c r="BU117" s="272">
        <f t="shared" si="672"/>
        <v>-29982.84999999986</v>
      </c>
      <c r="BV117" s="270">
        <f t="shared" si="672"/>
        <v>9712.280000000057</v>
      </c>
      <c r="BW117" s="270">
        <f t="shared" si="672"/>
        <v>37734.699999998935</v>
      </c>
      <c r="BX117" s="270">
        <f t="shared" si="673"/>
        <v>2575.570000000007</v>
      </c>
      <c r="BY117" s="270">
        <f t="shared" si="673"/>
        <v>12159.07000000024</v>
      </c>
      <c r="BZ117" s="270">
        <f t="shared" si="673"/>
        <v>18001.51999999999</v>
      </c>
      <c r="CA117" s="270">
        <f t="shared" si="674"/>
        <v>-3638.9500000000407</v>
      </c>
      <c r="CB117" s="270">
        <f t="shared" si="675"/>
        <v>390.97999999995227</v>
      </c>
      <c r="CC117" s="270">
        <f t="shared" si="675"/>
        <v>6699.3199999999779</v>
      </c>
      <c r="CD117" s="270">
        <f t="shared" si="675"/>
        <v>-7866.7999999997555</v>
      </c>
      <c r="CE117" s="270">
        <f t="shared" si="675"/>
        <v>-10298.050000000017</v>
      </c>
      <c r="CF117" s="273">
        <f t="shared" si="675"/>
        <v>18917.799999999872</v>
      </c>
    </row>
    <row r="118" spans="1:84" x14ac:dyDescent="0.25">
      <c r="A118" s="4"/>
      <c r="B118" s="35" t="s">
        <v>44</v>
      </c>
      <c r="C118" s="88">
        <f t="shared" si="685"/>
        <v>-274690.14999999991</v>
      </c>
      <c r="D118" s="82">
        <f t="shared" si="685"/>
        <v>-302429.73000000091</v>
      </c>
      <c r="E118" s="82">
        <f t="shared" ref="E118:T118" si="696">E97-E104</f>
        <v>-140227.61000000034</v>
      </c>
      <c r="F118" s="82">
        <f t="shared" si="696"/>
        <v>-62242.980000000214</v>
      </c>
      <c r="G118" s="82">
        <f t="shared" si="696"/>
        <v>271347.40999999875</v>
      </c>
      <c r="H118" s="82">
        <f t="shared" si="696"/>
        <v>110805.88999999873</v>
      </c>
      <c r="I118" s="82">
        <f t="shared" si="696"/>
        <v>-275472.34999999776</v>
      </c>
      <c r="J118" s="82">
        <f t="shared" si="696"/>
        <v>88983.789999998873</v>
      </c>
      <c r="K118" s="82">
        <f t="shared" si="696"/>
        <v>-40915.109999998938</v>
      </c>
      <c r="L118" s="82">
        <f t="shared" si="696"/>
        <v>20671.049999999581</v>
      </c>
      <c r="M118" s="82">
        <f t="shared" si="696"/>
        <v>113994.20000000019</v>
      </c>
      <c r="N118" s="81">
        <f t="shared" si="696"/>
        <v>58861.780000002123</v>
      </c>
      <c r="O118" s="82">
        <f t="shared" si="696"/>
        <v>-2972.1400000012945</v>
      </c>
      <c r="P118" s="82">
        <f t="shared" si="696"/>
        <v>-191725.08999999915</v>
      </c>
      <c r="Q118" s="82">
        <f t="shared" si="696"/>
        <v>-122228.42999999982</v>
      </c>
      <c r="R118" s="82">
        <f t="shared" si="696"/>
        <v>107088.9300000004</v>
      </c>
      <c r="S118" s="82">
        <f t="shared" si="696"/>
        <v>104434.62000000011</v>
      </c>
      <c r="T118" s="82">
        <f t="shared" si="696"/>
        <v>124124.08999999985</v>
      </c>
      <c r="U118" s="82">
        <f>U97-U104</f>
        <v>27747.389999999665</v>
      </c>
      <c r="V118" s="89">
        <f t="shared" ref="V118:X118" si="697">V97-V104</f>
        <v>-271738.7499999986</v>
      </c>
      <c r="W118" s="89">
        <f t="shared" si="697"/>
        <v>93863.680000000168</v>
      </c>
      <c r="X118" s="165">
        <f t="shared" si="697"/>
        <v>199086.90000000014</v>
      </c>
      <c r="Y118" s="89">
        <f t="shared" ref="Y118:Z118" si="698">Y97-Y104</f>
        <v>77620.990000001621</v>
      </c>
      <c r="Z118" s="89">
        <f t="shared" si="698"/>
        <v>190220.72000000114</v>
      </c>
      <c r="AA118" s="89">
        <f t="shared" ref="AA118:AB118" si="699">AA97-AA104</f>
        <v>-30514.579999999842</v>
      </c>
      <c r="AB118" s="89">
        <f t="shared" si="699"/>
        <v>-333537.23000000021</v>
      </c>
      <c r="AC118" s="89">
        <f t="shared" ref="AC118:AD118" si="700">AC97-AC104</f>
        <v>87066.759999999311</v>
      </c>
      <c r="AD118" s="89">
        <f t="shared" si="700"/>
        <v>149789.75000000023</v>
      </c>
      <c r="AE118" s="89">
        <f t="shared" ref="AE118" si="701">AE97-AE104</f>
        <v>142073.81000000099</v>
      </c>
      <c r="AF118" s="89">
        <f t="shared" ref="AF118:AG118" si="702">AF97-AF104</f>
        <v>-34083.550000000279</v>
      </c>
      <c r="AG118" s="89">
        <f t="shared" si="702"/>
        <v>15331.300000000279</v>
      </c>
      <c r="AH118" s="89">
        <f t="shared" ref="AH118:AO118" si="703">AH97-AH104</f>
        <v>-144738.22999999975</v>
      </c>
      <c r="AI118" s="89">
        <f t="shared" ref="AI118" si="704">AI97-AI104</f>
        <v>-49237.719999999972</v>
      </c>
      <c r="AJ118" s="160">
        <f t="shared" si="703"/>
        <v>382849.53</v>
      </c>
      <c r="AK118" s="89">
        <f t="shared" si="703"/>
        <v>343260.32999999961</v>
      </c>
      <c r="AL118" s="89">
        <f t="shared" si="703"/>
        <v>31223.739999998361</v>
      </c>
      <c r="AM118" s="89">
        <f t="shared" si="703"/>
        <v>-231707.16999999969</v>
      </c>
      <c r="AN118" s="82">
        <f t="shared" si="703"/>
        <v>-318466.50000000116</v>
      </c>
      <c r="AO118" s="82">
        <f t="shared" si="703"/>
        <v>38164.839999999851</v>
      </c>
      <c r="AP118" s="82">
        <f t="shared" ref="AP118:BT118" si="705">AP97-AP104</f>
        <v>215028.05000000005</v>
      </c>
      <c r="AQ118" s="82">
        <f t="shared" si="705"/>
        <v>381424.92000000039</v>
      </c>
      <c r="AR118" s="82">
        <f t="shared" si="705"/>
        <v>183725.79999999981</v>
      </c>
      <c r="AS118" s="82">
        <f t="shared" si="705"/>
        <v>-21889.540000000503</v>
      </c>
      <c r="AT118" s="82">
        <f t="shared" si="705"/>
        <v>26252.420000000391</v>
      </c>
      <c r="AU118" s="82">
        <f t="shared" si="705"/>
        <v>-147747.87999999989</v>
      </c>
      <c r="AV118" s="160">
        <f t="shared" si="705"/>
        <v>185667.75999999908</v>
      </c>
      <c r="AW118" s="82">
        <f t="shared" si="705"/>
        <v>0</v>
      </c>
      <c r="AX118" s="82">
        <f t="shared" si="705"/>
        <v>0</v>
      </c>
      <c r="AY118" s="82">
        <f t="shared" si="705"/>
        <v>-271718.00999999861</v>
      </c>
      <c r="AZ118" s="82">
        <f t="shared" si="705"/>
        <v>-110704.64000000176</v>
      </c>
      <c r="BA118" s="82">
        <f t="shared" si="705"/>
        <v>-17999.180000000517</v>
      </c>
      <c r="BB118" s="82">
        <f t="shared" si="705"/>
        <v>-169331.91000000061</v>
      </c>
      <c r="BC118" s="82">
        <f t="shared" si="705"/>
        <v>166912.78999999864</v>
      </c>
      <c r="BD118" s="82">
        <f t="shared" si="705"/>
        <v>-13318.200000001118</v>
      </c>
      <c r="BE118" s="82">
        <f t="shared" si="705"/>
        <v>-303219.73999999743</v>
      </c>
      <c r="BF118" s="82">
        <f t="shared" si="705"/>
        <v>360722.53999999748</v>
      </c>
      <c r="BG118" s="82">
        <f t="shared" si="705"/>
        <v>-134778.78999999911</v>
      </c>
      <c r="BH118" s="82">
        <f t="shared" si="705"/>
        <v>-178415.85000000056</v>
      </c>
      <c r="BI118" s="82">
        <f t="shared" si="705"/>
        <v>36373.209999998566</v>
      </c>
      <c r="BJ118" s="82">
        <f t="shared" si="705"/>
        <v>-131358.93999999901</v>
      </c>
      <c r="BK118" s="82">
        <f t="shared" si="705"/>
        <v>27542.439999998547</v>
      </c>
      <c r="BL118" s="82">
        <f t="shared" si="705"/>
        <v>141812.14000000106</v>
      </c>
      <c r="BM118" s="82">
        <f t="shared" si="705"/>
        <v>-209295.18999999913</v>
      </c>
      <c r="BN118" s="82">
        <f t="shared" si="705"/>
        <v>-42700.819999999832</v>
      </c>
      <c r="BO118" s="82">
        <f t="shared" si="705"/>
        <v>-37639.190000000875</v>
      </c>
      <c r="BP118" s="82">
        <f t="shared" si="705"/>
        <v>158207.64000000013</v>
      </c>
      <c r="BQ118" s="82">
        <f t="shared" si="705"/>
        <v>12416.089999999385</v>
      </c>
      <c r="BR118" s="82">
        <f t="shared" si="705"/>
        <v>-127000.51999999885</v>
      </c>
      <c r="BS118" s="82">
        <f t="shared" si="705"/>
        <v>143101.40000000014</v>
      </c>
      <c r="BT118" s="89">
        <f t="shared" si="705"/>
        <v>-183762.62999999989</v>
      </c>
      <c r="BU118" s="272">
        <f t="shared" si="672"/>
        <v>-265639.33999999799</v>
      </c>
      <c r="BV118" s="270">
        <f t="shared" si="672"/>
        <v>158996.98000000278</v>
      </c>
      <c r="BW118" s="270">
        <f t="shared" si="672"/>
        <v>201192.58999999985</v>
      </c>
      <c r="BX118" s="270">
        <f t="shared" si="673"/>
        <v>-15070.72999999905</v>
      </c>
      <c r="BY118" s="270">
        <f t="shared" si="673"/>
        <v>48901.91999999946</v>
      </c>
      <c r="BZ118" s="270">
        <f t="shared" si="673"/>
        <v>-65238.299999999814</v>
      </c>
      <c r="CA118" s="270">
        <f t="shared" si="674"/>
        <v>-239351.1099999994</v>
      </c>
      <c r="CB118" s="270">
        <f t="shared" si="675"/>
        <v>-217809.35000000009</v>
      </c>
      <c r="CC118" s="270">
        <f t="shared" si="675"/>
        <v>37220.840000000782</v>
      </c>
      <c r="CD118" s="270">
        <f t="shared" si="675"/>
        <v>-170990.65000000014</v>
      </c>
      <c r="CE118" s="270">
        <f t="shared" si="675"/>
        <v>98510.159999999916</v>
      </c>
      <c r="CF118" s="273">
        <f t="shared" si="675"/>
        <v>197181.77000000095</v>
      </c>
    </row>
    <row r="119" spans="1:84" x14ac:dyDescent="0.25">
      <c r="A119" s="4"/>
      <c r="B119" s="35" t="s">
        <v>45</v>
      </c>
      <c r="C119" s="88">
        <f t="shared" si="685"/>
        <v>300402.58000000007</v>
      </c>
      <c r="D119" s="82">
        <f t="shared" si="685"/>
        <v>96156.260000000009</v>
      </c>
      <c r="E119" s="82">
        <f t="shared" ref="E119:T119" si="706">E98-E105</f>
        <v>371802.05871973536</v>
      </c>
      <c r="F119" s="82">
        <f t="shared" si="706"/>
        <v>201454.2912802645</v>
      </c>
      <c r="G119" s="82">
        <f t="shared" si="706"/>
        <v>274084.07000000007</v>
      </c>
      <c r="H119" s="82">
        <f t="shared" si="706"/>
        <v>456855.3600000001</v>
      </c>
      <c r="I119" s="82">
        <f t="shared" si="706"/>
        <v>129167.69000000018</v>
      </c>
      <c r="J119" s="82">
        <f t="shared" si="706"/>
        <v>214701.24</v>
      </c>
      <c r="K119" s="82">
        <f t="shared" si="706"/>
        <v>165243.28000000003</v>
      </c>
      <c r="L119" s="82">
        <f t="shared" si="706"/>
        <v>16540.680000000168</v>
      </c>
      <c r="M119" s="82">
        <f t="shared" si="706"/>
        <v>372993.73000000021</v>
      </c>
      <c r="N119" s="81">
        <f t="shared" si="706"/>
        <v>446568.46999999962</v>
      </c>
      <c r="O119" s="82">
        <f t="shared" si="706"/>
        <v>254528.34000000008</v>
      </c>
      <c r="P119" s="82">
        <f t="shared" si="706"/>
        <v>240100.93999999994</v>
      </c>
      <c r="Q119" s="82">
        <f t="shared" si="706"/>
        <v>339645.8600000001</v>
      </c>
      <c r="R119" s="82">
        <f t="shared" si="706"/>
        <v>316282.96999999974</v>
      </c>
      <c r="S119" s="82">
        <f t="shared" si="706"/>
        <v>376135.33999999985</v>
      </c>
      <c r="T119" s="82">
        <f t="shared" si="706"/>
        <v>401307.08000000007</v>
      </c>
      <c r="U119" s="82">
        <f>U98-U105</f>
        <v>130295.7100000002</v>
      </c>
      <c r="V119" s="89">
        <f t="shared" ref="V119:X119" si="707">V98-V105</f>
        <v>258605.02000000002</v>
      </c>
      <c r="W119" s="89">
        <f t="shared" si="707"/>
        <v>376467.89999999991</v>
      </c>
      <c r="X119" s="165">
        <f t="shared" si="707"/>
        <v>198115.40000000026</v>
      </c>
      <c r="Y119" s="89">
        <f t="shared" ref="Y119:Z119" si="708">Y98-Y105</f>
        <v>236434.08999999985</v>
      </c>
      <c r="Z119" s="89">
        <f t="shared" si="708"/>
        <v>474110.75999999954</v>
      </c>
      <c r="AA119" s="89">
        <f t="shared" ref="AA119:AB119" si="709">AA98-AA105</f>
        <v>259211.16000000015</v>
      </c>
      <c r="AB119" s="89">
        <f t="shared" si="709"/>
        <v>171603.32000000007</v>
      </c>
      <c r="AC119" s="89">
        <f t="shared" ref="AC119:AD119" si="710">AC98-AC105</f>
        <v>723697.52999999991</v>
      </c>
      <c r="AD119" s="89">
        <f t="shared" si="710"/>
        <v>338104.68999999994</v>
      </c>
      <c r="AE119" s="89">
        <f t="shared" ref="AE119" si="711">AE98-AE105</f>
        <v>499941.28</v>
      </c>
      <c r="AF119" s="89">
        <f t="shared" ref="AF119:AG119" si="712">AF98-AF105</f>
        <v>279194.95000000019</v>
      </c>
      <c r="AG119" s="89">
        <f t="shared" si="712"/>
        <v>100425.1400000006</v>
      </c>
      <c r="AH119" s="89">
        <f t="shared" ref="AH119:AO119" si="713">AH98-AH105</f>
        <v>460852.33000000031</v>
      </c>
      <c r="AI119" s="89">
        <f t="shared" ref="AI119" si="714">AI98-AI105</f>
        <v>89241.300000000279</v>
      </c>
      <c r="AJ119" s="160">
        <f t="shared" si="713"/>
        <v>426711.64999999991</v>
      </c>
      <c r="AK119" s="89">
        <f t="shared" si="713"/>
        <v>390133.87999999919</v>
      </c>
      <c r="AL119" s="89">
        <f t="shared" si="713"/>
        <v>406201.29000000004</v>
      </c>
      <c r="AM119" s="89">
        <f t="shared" si="713"/>
        <v>110607.58000000031</v>
      </c>
      <c r="AN119" s="82">
        <f t="shared" si="713"/>
        <v>313381</v>
      </c>
      <c r="AO119" s="82">
        <f t="shared" si="713"/>
        <v>255501.05000000028</v>
      </c>
      <c r="AP119" s="82">
        <f t="shared" ref="AP119:BT119" si="715">AP98-AP105</f>
        <v>405651.78</v>
      </c>
      <c r="AQ119" s="82">
        <f t="shared" si="715"/>
        <v>850158.54</v>
      </c>
      <c r="AR119" s="82">
        <f t="shared" si="715"/>
        <v>-110883.08999999985</v>
      </c>
      <c r="AS119" s="82">
        <f t="shared" si="715"/>
        <v>384511.27</v>
      </c>
      <c r="AT119" s="82">
        <f t="shared" si="715"/>
        <v>426470.19999999972</v>
      </c>
      <c r="AU119" s="82">
        <f t="shared" si="715"/>
        <v>90475.850000000093</v>
      </c>
      <c r="AV119" s="160">
        <f t="shared" si="715"/>
        <v>494972.72</v>
      </c>
      <c r="AW119" s="82">
        <f t="shared" si="715"/>
        <v>0</v>
      </c>
      <c r="AX119" s="82">
        <f t="shared" si="715"/>
        <v>0</v>
      </c>
      <c r="AY119" s="82">
        <f t="shared" si="715"/>
        <v>45874.239999999991</v>
      </c>
      <c r="AZ119" s="82">
        <f t="shared" si="715"/>
        <v>-143944.67999999993</v>
      </c>
      <c r="BA119" s="82">
        <f t="shared" si="715"/>
        <v>32156.198719735257</v>
      </c>
      <c r="BB119" s="82">
        <f t="shared" si="715"/>
        <v>-114828.67871973524</v>
      </c>
      <c r="BC119" s="82">
        <f t="shared" si="715"/>
        <v>-102051.26999999979</v>
      </c>
      <c r="BD119" s="82">
        <f t="shared" si="715"/>
        <v>55548.280000000028</v>
      </c>
      <c r="BE119" s="82">
        <f t="shared" si="715"/>
        <v>-1128.0200000000186</v>
      </c>
      <c r="BF119" s="82">
        <f t="shared" si="715"/>
        <v>-43903.780000000028</v>
      </c>
      <c r="BG119" s="82">
        <f t="shared" si="715"/>
        <v>-211224.61999999988</v>
      </c>
      <c r="BH119" s="82">
        <f t="shared" si="715"/>
        <v>-181574.72000000009</v>
      </c>
      <c r="BI119" s="82">
        <f t="shared" si="715"/>
        <v>136559.64000000036</v>
      </c>
      <c r="BJ119" s="82">
        <f t="shared" si="715"/>
        <v>-27542.289999999921</v>
      </c>
      <c r="BK119" s="82">
        <f t="shared" si="715"/>
        <v>-4682.8200000000652</v>
      </c>
      <c r="BL119" s="82">
        <f t="shared" si="715"/>
        <v>68497.619999999879</v>
      </c>
      <c r="BM119" s="82">
        <f t="shared" si="715"/>
        <v>-384051.66999999981</v>
      </c>
      <c r="BN119" s="82">
        <f t="shared" si="715"/>
        <v>-21821.720000000205</v>
      </c>
      <c r="BO119" s="82">
        <f t="shared" si="715"/>
        <v>-123805.94000000018</v>
      </c>
      <c r="BP119" s="82">
        <f t="shared" si="715"/>
        <v>122112.12999999989</v>
      </c>
      <c r="BQ119" s="82">
        <f t="shared" si="715"/>
        <v>29870.5699999996</v>
      </c>
      <c r="BR119" s="82">
        <f t="shared" si="715"/>
        <v>-202247.31000000029</v>
      </c>
      <c r="BS119" s="82">
        <f t="shared" si="715"/>
        <v>287226.59999999963</v>
      </c>
      <c r="BT119" s="89">
        <f t="shared" si="715"/>
        <v>-228596.24999999965</v>
      </c>
      <c r="BU119" s="272">
        <f t="shared" si="672"/>
        <v>-153699.78999999934</v>
      </c>
      <c r="BV119" s="270">
        <f t="shared" si="672"/>
        <v>67909.469999999506</v>
      </c>
      <c r="BW119" s="270">
        <f t="shared" si="672"/>
        <v>148603.57999999984</v>
      </c>
      <c r="BX119" s="270">
        <f t="shared" si="673"/>
        <v>-141777.67999999993</v>
      </c>
      <c r="BY119" s="270">
        <f t="shared" si="673"/>
        <v>468196.47999999963</v>
      </c>
      <c r="BZ119" s="270">
        <f t="shared" si="673"/>
        <v>-67547.090000000084</v>
      </c>
      <c r="CA119" s="270">
        <f t="shared" si="674"/>
        <v>-350217.26</v>
      </c>
      <c r="CB119" s="270">
        <f t="shared" si="675"/>
        <v>390078.04000000004</v>
      </c>
      <c r="CC119" s="270">
        <f t="shared" si="675"/>
        <v>-284086.12999999942</v>
      </c>
      <c r="CD119" s="270">
        <f t="shared" si="675"/>
        <v>34382.130000000587</v>
      </c>
      <c r="CE119" s="270">
        <f t="shared" si="675"/>
        <v>-1234.5499999998137</v>
      </c>
      <c r="CF119" s="273">
        <f t="shared" si="675"/>
        <v>-68261.070000000065</v>
      </c>
    </row>
    <row r="120" spans="1:84" ht="15.75" thickBot="1" x14ac:dyDescent="0.3">
      <c r="A120" s="4"/>
      <c r="B120" s="37" t="s">
        <v>46</v>
      </c>
      <c r="C120" s="91">
        <f>SUM(C115:C119)</f>
        <v>-7044.7199999988079</v>
      </c>
      <c r="D120" s="76">
        <f>SUM(D115:D119)</f>
        <v>-590720.67000000144</v>
      </c>
      <c r="E120" s="76">
        <f t="shared" ref="E120:T120" si="716">SUM(E115:E119)</f>
        <v>-180984.30128026742</v>
      </c>
      <c r="F120" s="76">
        <f t="shared" si="716"/>
        <v>-165375.80871972686</v>
      </c>
      <c r="G120" s="76">
        <f t="shared" si="716"/>
        <v>1323894.219999999</v>
      </c>
      <c r="H120" s="76">
        <f t="shared" si="716"/>
        <v>819487.19999999949</v>
      </c>
      <c r="I120" s="76">
        <f t="shared" si="716"/>
        <v>-1039897.4399999974</v>
      </c>
      <c r="J120" s="76">
        <f t="shared" si="716"/>
        <v>-179316.76779999986</v>
      </c>
      <c r="K120" s="76">
        <f t="shared" si="716"/>
        <v>240382.54000000062</v>
      </c>
      <c r="L120" s="76">
        <f t="shared" si="716"/>
        <v>887497.61000000732</v>
      </c>
      <c r="M120" s="76">
        <f t="shared" si="716"/>
        <v>1318995.4599999995</v>
      </c>
      <c r="N120" s="75">
        <f t="shared" si="716"/>
        <v>844171.58000000147</v>
      </c>
      <c r="O120" s="76">
        <f t="shared" si="716"/>
        <v>501505.01999998977</v>
      </c>
      <c r="P120" s="76">
        <f t="shared" si="716"/>
        <v>-27887.709999998158</v>
      </c>
      <c r="Q120" s="76">
        <f t="shared" si="716"/>
        <v>271686.50999999919</v>
      </c>
      <c r="R120" s="76">
        <f t="shared" si="716"/>
        <v>978838.42000001227</v>
      </c>
      <c r="S120" s="76">
        <f t="shared" si="716"/>
        <v>1466725.660000013</v>
      </c>
      <c r="T120" s="76">
        <f t="shared" si="716"/>
        <v>1374741.7800000128</v>
      </c>
      <c r="U120" s="76">
        <f>SUM(U115:U119)</f>
        <v>-62198.129999987024</v>
      </c>
      <c r="V120" s="142">
        <f t="shared" ref="V120:X120" si="717">SUM(V115:V119)</f>
        <v>-590481.18999998446</v>
      </c>
      <c r="W120" s="142">
        <f t="shared" si="717"/>
        <v>764937.68000001903</v>
      </c>
      <c r="X120" s="192">
        <f t="shared" si="717"/>
        <v>1667410.6300000157</v>
      </c>
      <c r="Y120" s="142">
        <f t="shared" ref="Y120:Z120" si="718">SUM(Y115:Y119)</f>
        <v>1295119.9100000118</v>
      </c>
      <c r="Z120" s="142">
        <f t="shared" si="718"/>
        <v>1786998.7800000131</v>
      </c>
      <c r="AA120" s="142">
        <f t="shared" ref="AA120:AB120" si="719">SUM(AA115:AA119)</f>
        <v>377547.62000001373</v>
      </c>
      <c r="AB120" s="142">
        <f t="shared" si="719"/>
        <v>-702996.06999998749</v>
      </c>
      <c r="AC120" s="142">
        <f t="shared" ref="AC120:AD120" si="720">SUM(AC115:AC119)</f>
        <v>1053063.7200000121</v>
      </c>
      <c r="AD120" s="142">
        <f t="shared" si="720"/>
        <v>1020167.8300000143</v>
      </c>
      <c r="AE120" s="142">
        <f t="shared" ref="AE120" si="721">SUM(AE115:AE119)</f>
        <v>902577.32000001369</v>
      </c>
      <c r="AF120" s="142">
        <f t="shared" ref="AF120:AG120" si="722">SUM(AF115:AF119)</f>
        <v>450380.80000001285</v>
      </c>
      <c r="AG120" s="142">
        <f t="shared" si="722"/>
        <v>-132518.12999998621</v>
      </c>
      <c r="AH120" s="142">
        <f t="shared" ref="AH120:AO120" si="723">SUM(AH115:AH119)</f>
        <v>-610510.97999999044</v>
      </c>
      <c r="AI120" s="142">
        <f t="shared" ref="AI120" si="724">SUM(AI115:AI119)</f>
        <v>-58814.159999984753</v>
      </c>
      <c r="AJ120" s="156">
        <f t="shared" si="723"/>
        <v>1245448.950000002</v>
      </c>
      <c r="AK120" s="328">
        <f t="shared" si="723"/>
        <v>2368110.0600000117</v>
      </c>
      <c r="AL120" s="328">
        <f t="shared" si="723"/>
        <v>1146016.7800000105</v>
      </c>
      <c r="AM120" s="328">
        <f t="shared" si="723"/>
        <v>-246782.35999998532</v>
      </c>
      <c r="AN120" s="76">
        <f t="shared" si="723"/>
        <v>-435524.64999998431</v>
      </c>
      <c r="AO120" s="76">
        <f t="shared" si="723"/>
        <v>227745.99000001335</v>
      </c>
      <c r="AP120" s="76">
        <f t="shared" ref="AP120:BT120" si="725">SUM(AP115:AP119)</f>
        <v>933477.49000000418</v>
      </c>
      <c r="AQ120" s="76">
        <f t="shared" si="725"/>
        <v>2432719.3100000136</v>
      </c>
      <c r="AR120" s="76">
        <f t="shared" si="725"/>
        <v>1266801.8199999938</v>
      </c>
      <c r="AS120" s="76">
        <f t="shared" si="725"/>
        <v>-167129.37999998545</v>
      </c>
      <c r="AT120" s="76">
        <f t="shared" si="725"/>
        <v>-420919.45999998692</v>
      </c>
      <c r="AU120" s="76">
        <f t="shared" si="725"/>
        <v>124079.10000001232</v>
      </c>
      <c r="AV120" s="156">
        <f t="shared" si="725"/>
        <v>2103987.97000001</v>
      </c>
      <c r="AW120" s="76">
        <f t="shared" si="725"/>
        <v>0</v>
      </c>
      <c r="AX120" s="76">
        <f t="shared" si="725"/>
        <v>0</v>
      </c>
      <c r="AY120" s="76">
        <f t="shared" si="725"/>
        <v>-508549.73999998858</v>
      </c>
      <c r="AZ120" s="76">
        <f t="shared" si="725"/>
        <v>-562832.96000000322</v>
      </c>
      <c r="BA120" s="76">
        <f t="shared" si="725"/>
        <v>-452670.81128026656</v>
      </c>
      <c r="BB120" s="76">
        <f t="shared" si="725"/>
        <v>-1144214.2287197392</v>
      </c>
      <c r="BC120" s="76">
        <f t="shared" si="725"/>
        <v>-142831.44000001409</v>
      </c>
      <c r="BD120" s="76">
        <f t="shared" si="725"/>
        <v>-555254.58000001323</v>
      </c>
      <c r="BE120" s="76">
        <f t="shared" si="725"/>
        <v>-977699.31000001042</v>
      </c>
      <c r="BF120" s="76">
        <f t="shared" si="725"/>
        <v>411164.42219998466</v>
      </c>
      <c r="BG120" s="76">
        <f t="shared" si="725"/>
        <v>-524555.14000001841</v>
      </c>
      <c r="BH120" s="76">
        <f t="shared" si="725"/>
        <v>-779913.0200000084</v>
      </c>
      <c r="BI120" s="76">
        <f t="shared" si="725"/>
        <v>23875.549999987648</v>
      </c>
      <c r="BJ120" s="76">
        <f t="shared" si="725"/>
        <v>-942827.20000001148</v>
      </c>
      <c r="BK120" s="76">
        <f t="shared" si="725"/>
        <v>123957.39999997598</v>
      </c>
      <c r="BL120" s="76">
        <f t="shared" si="725"/>
        <v>675108.35999998928</v>
      </c>
      <c r="BM120" s="76">
        <f t="shared" si="725"/>
        <v>-781377.210000013</v>
      </c>
      <c r="BN120" s="76">
        <f t="shared" si="725"/>
        <v>-41329.41000000207</v>
      </c>
      <c r="BO120" s="76">
        <f t="shared" si="725"/>
        <v>564148.33999999927</v>
      </c>
      <c r="BP120" s="76">
        <f t="shared" si="725"/>
        <v>924360.97999999986</v>
      </c>
      <c r="BQ120" s="76">
        <f t="shared" si="725"/>
        <v>70319.9999999992</v>
      </c>
      <c r="BR120" s="76">
        <f t="shared" si="725"/>
        <v>20029.790000005858</v>
      </c>
      <c r="BS120" s="76">
        <f t="shared" si="725"/>
        <v>823751.84000000381</v>
      </c>
      <c r="BT120" s="328">
        <f t="shared" si="725"/>
        <v>421961.68000001356</v>
      </c>
      <c r="BU120" s="295">
        <f t="shared" ref="BU120:BV120" si="726">SUM(BU115:BU119)</f>
        <v>-1072990.1499999999</v>
      </c>
      <c r="BV120" s="314">
        <f t="shared" si="726"/>
        <v>640982.00000000256</v>
      </c>
      <c r="BW120" s="314">
        <f t="shared" ref="BW120:BY120" si="727">SUM(BW115:BW119)</f>
        <v>624329.97999999905</v>
      </c>
      <c r="BX120" s="314">
        <f t="shared" si="727"/>
        <v>-267471.42000000319</v>
      </c>
      <c r="BY120" s="314">
        <f t="shared" si="727"/>
        <v>825317.72999999882</v>
      </c>
      <c r="BZ120" s="314">
        <f t="shared" ref="BZ120:CB120" si="728">SUM(BZ115:BZ119)</f>
        <v>86690.340000010125</v>
      </c>
      <c r="CA120" s="314">
        <f t="shared" si="728"/>
        <v>-1530141.9899999998</v>
      </c>
      <c r="CB120" s="314">
        <f t="shared" si="728"/>
        <v>-816421.01999998093</v>
      </c>
      <c r="CC120" s="314">
        <f t="shared" ref="CC120:CD120" si="729">SUM(CC115:CC119)</f>
        <v>34611.249999999302</v>
      </c>
      <c r="CD120" s="314">
        <f t="shared" si="729"/>
        <v>-189591.52000000339</v>
      </c>
      <c r="CE120" s="314">
        <f t="shared" ref="CE120:CF120" si="730">SUM(CE115:CE119)</f>
        <v>-182893.2599999971</v>
      </c>
      <c r="CF120" s="296">
        <f t="shared" si="730"/>
        <v>-858539.02000000817</v>
      </c>
    </row>
    <row r="121" spans="1:84" x14ac:dyDescent="0.25">
      <c r="A121" s="4">
        <f>+A114+1</f>
        <v>17</v>
      </c>
      <c r="B121" s="45" t="s">
        <v>20</v>
      </c>
      <c r="C121" s="60"/>
      <c r="D121" s="61"/>
      <c r="E121" s="61"/>
      <c r="F121" s="63"/>
      <c r="G121" s="61"/>
      <c r="H121" s="61"/>
      <c r="I121" s="61"/>
      <c r="J121" s="61"/>
      <c r="K121" s="61"/>
      <c r="L121" s="61"/>
      <c r="M121" s="61"/>
      <c r="N121" s="62"/>
      <c r="O121" s="60"/>
      <c r="P121" s="61"/>
      <c r="Q121" s="61"/>
      <c r="R121" s="61"/>
      <c r="S121" s="61"/>
      <c r="T121" s="61"/>
      <c r="U121" s="61"/>
      <c r="V121" s="209"/>
      <c r="W121" s="209"/>
      <c r="X121" s="193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157"/>
      <c r="AK121" s="212"/>
      <c r="AL121" s="212"/>
      <c r="AM121" s="212"/>
      <c r="AN121" s="63"/>
      <c r="AO121" s="63"/>
      <c r="AP121" s="212"/>
      <c r="AQ121" s="212"/>
      <c r="AR121" s="212"/>
      <c r="AS121" s="212"/>
      <c r="AT121" s="212"/>
      <c r="AU121" s="212"/>
      <c r="AV121" s="157"/>
      <c r="AW121" s="212"/>
      <c r="AX121" s="157"/>
      <c r="AY121" s="63"/>
      <c r="AZ121" s="64"/>
      <c r="BA121" s="65"/>
      <c r="BB121" s="65"/>
      <c r="BC121" s="65"/>
      <c r="BD121" s="65"/>
      <c r="BE121" s="65"/>
      <c r="BF121" s="226"/>
      <c r="BG121" s="226"/>
      <c r="BH121" s="226"/>
      <c r="BI121" s="286"/>
      <c r="BJ121" s="222"/>
      <c r="BK121" s="222"/>
      <c r="BL121" s="222"/>
      <c r="BM121" s="222"/>
      <c r="BN121" s="222"/>
      <c r="BO121" s="222"/>
      <c r="BP121" s="222"/>
      <c r="BQ121" s="222"/>
      <c r="BR121" s="222"/>
      <c r="BS121" s="222"/>
      <c r="BT121" s="222"/>
      <c r="BU121" s="286"/>
      <c r="BV121" s="222"/>
      <c r="BW121" s="222"/>
      <c r="BX121" s="222"/>
      <c r="BY121" s="222"/>
      <c r="BZ121" s="222"/>
      <c r="CA121" s="222"/>
      <c r="CB121" s="222"/>
      <c r="CC121" s="222"/>
      <c r="CD121" s="222"/>
      <c r="CE121" s="222"/>
      <c r="CF121" s="204"/>
    </row>
    <row r="122" spans="1:84" x14ac:dyDescent="0.25">
      <c r="A122" s="4"/>
      <c r="B122" s="35" t="s">
        <v>41</v>
      </c>
      <c r="C122" s="54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117">
        <v>0</v>
      </c>
      <c r="O122" s="54">
        <v>0</v>
      </c>
      <c r="P122" s="57">
        <v>0</v>
      </c>
      <c r="Q122" s="55">
        <v>0</v>
      </c>
      <c r="R122" s="57">
        <v>0</v>
      </c>
      <c r="S122" s="55">
        <v>0</v>
      </c>
      <c r="T122" s="55">
        <v>0</v>
      </c>
      <c r="U122" s="55">
        <v>0</v>
      </c>
      <c r="V122" s="207">
        <v>0</v>
      </c>
      <c r="W122" s="207">
        <v>0</v>
      </c>
      <c r="X122" s="188">
        <v>0</v>
      </c>
      <c r="Y122" s="219">
        <v>0</v>
      </c>
      <c r="Z122" s="219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188">
        <v>0</v>
      </c>
      <c r="AK122" s="219">
        <v>0</v>
      </c>
      <c r="AL122" s="219">
        <v>0</v>
      </c>
      <c r="AM122" s="219">
        <v>0</v>
      </c>
      <c r="AN122" s="219">
        <v>0</v>
      </c>
      <c r="AO122" s="57">
        <v>0</v>
      </c>
      <c r="AP122" s="219"/>
      <c r="AQ122" s="219"/>
      <c r="AR122" s="219"/>
      <c r="AS122" s="219"/>
      <c r="AT122" s="219"/>
      <c r="AU122" s="219"/>
      <c r="AV122" s="188"/>
      <c r="AW122" s="219"/>
      <c r="AX122" s="188"/>
      <c r="AY122" s="57">
        <f>C122-O122</f>
        <v>0</v>
      </c>
      <c r="AZ122" s="57">
        <f>D122-P122</f>
        <v>0</v>
      </c>
      <c r="BA122" s="57">
        <f t="shared" ref="BA122:BH123" si="731">IF(Q122=0,0,E122-Q122)</f>
        <v>0</v>
      </c>
      <c r="BB122" s="57">
        <f t="shared" si="731"/>
        <v>0</v>
      </c>
      <c r="BC122" s="57">
        <f t="shared" si="731"/>
        <v>0</v>
      </c>
      <c r="BD122" s="67">
        <f t="shared" si="731"/>
        <v>0</v>
      </c>
      <c r="BE122" s="67">
        <f t="shared" si="731"/>
        <v>0</v>
      </c>
      <c r="BF122" s="201">
        <f t="shared" si="731"/>
        <v>0</v>
      </c>
      <c r="BG122" s="201">
        <f t="shared" si="731"/>
        <v>0</v>
      </c>
      <c r="BH122" s="201">
        <f t="shared" si="731"/>
        <v>0</v>
      </c>
      <c r="BI122" s="284">
        <f t="shared" ref="BI122" si="732">IF(Y122=0,0,M122-Y122)</f>
        <v>0</v>
      </c>
      <c r="BJ122" s="221">
        <f t="shared" ref="BJ122:BL122" si="733">IF(Z122=0,0,N122-Z122)</f>
        <v>0</v>
      </c>
      <c r="BK122" s="221">
        <f t="shared" si="733"/>
        <v>0</v>
      </c>
      <c r="BL122" s="221">
        <f t="shared" si="733"/>
        <v>0</v>
      </c>
      <c r="BM122" s="221">
        <f t="shared" ref="BM122" si="734">IF(AC122=0,0,Q122-AC122)</f>
        <v>0</v>
      </c>
      <c r="BN122" s="221">
        <f t="shared" ref="BN122" si="735">IF(AD122=0,0,R122-AD122)</f>
        <v>0</v>
      </c>
      <c r="BO122" s="221">
        <f t="shared" ref="BO122" si="736">IF(AE122=0,0,S122-AE122)</f>
        <v>0</v>
      </c>
      <c r="BP122" s="221">
        <f t="shared" ref="BP122" si="737">IF(AF122=0,0,T122-AF122)</f>
        <v>0</v>
      </c>
      <c r="BQ122" s="221">
        <f t="shared" ref="BQ122" si="738">IF(AG122=0,0,U122-AG122)</f>
        <v>0</v>
      </c>
      <c r="BR122" s="221">
        <f t="shared" ref="BR122" si="739">IF(AH122=0,0,V122-AH122)</f>
        <v>0</v>
      </c>
      <c r="BS122" s="221">
        <f t="shared" ref="BS122" si="740">IF(AI122=0,0,W122-AI122)</f>
        <v>0</v>
      </c>
      <c r="BT122" s="221">
        <f t="shared" ref="BT122" si="741">IF(AJ122=0,0,X122-AJ122)</f>
        <v>0</v>
      </c>
      <c r="BU122" s="284">
        <f t="shared" ref="BU122:BW122" si="742">IF(AK122=0,0,Y122-AK122)</f>
        <v>0</v>
      </c>
      <c r="BV122" s="221">
        <f t="shared" si="742"/>
        <v>0</v>
      </c>
      <c r="BW122" s="221">
        <f t="shared" si="742"/>
        <v>0</v>
      </c>
      <c r="BX122" s="221">
        <f t="shared" ref="BX122:BZ122" si="743">IF(AN122=0,0,AB122-AN122)</f>
        <v>0</v>
      </c>
      <c r="BY122" s="221">
        <f t="shared" si="743"/>
        <v>0</v>
      </c>
      <c r="BZ122" s="221">
        <f t="shared" si="743"/>
        <v>0</v>
      </c>
      <c r="CA122" s="221">
        <f t="shared" ref="CA122" si="744">IF(AQ122=0,0,AE122-AQ122)</f>
        <v>0</v>
      </c>
      <c r="CB122" s="221">
        <f t="shared" ref="CB122:CF122" si="745">IF(AR122=0,0,AF122-AR122)</f>
        <v>0</v>
      </c>
      <c r="CC122" s="221">
        <f t="shared" si="745"/>
        <v>0</v>
      </c>
      <c r="CD122" s="221">
        <f t="shared" si="745"/>
        <v>0</v>
      </c>
      <c r="CE122" s="221">
        <f t="shared" si="745"/>
        <v>0</v>
      </c>
      <c r="CF122" s="285">
        <f t="shared" si="745"/>
        <v>0</v>
      </c>
    </row>
    <row r="123" spans="1:84" x14ac:dyDescent="0.25">
      <c r="A123" s="4"/>
      <c r="B123" s="35" t="s">
        <v>42</v>
      </c>
      <c r="C123" s="54">
        <v>281</v>
      </c>
      <c r="D123" s="55">
        <v>312</v>
      </c>
      <c r="E123" s="55">
        <v>387</v>
      </c>
      <c r="F123" s="55">
        <v>404</v>
      </c>
      <c r="G123" s="55">
        <v>386</v>
      </c>
      <c r="H123" s="55">
        <v>325</v>
      </c>
      <c r="I123" s="55">
        <v>314</v>
      </c>
      <c r="J123" s="55">
        <v>287</v>
      </c>
      <c r="K123" s="55">
        <v>290</v>
      </c>
      <c r="L123" s="55">
        <v>273</v>
      </c>
      <c r="M123" s="55">
        <v>225</v>
      </c>
      <c r="N123" s="117">
        <v>197</v>
      </c>
      <c r="O123" s="54">
        <v>182</v>
      </c>
      <c r="P123" s="57">
        <v>120</v>
      </c>
      <c r="Q123" s="55">
        <v>94</v>
      </c>
      <c r="R123" s="57">
        <v>107</v>
      </c>
      <c r="S123" s="55">
        <v>124</v>
      </c>
      <c r="T123" s="57">
        <v>139</v>
      </c>
      <c r="U123" s="57">
        <v>163</v>
      </c>
      <c r="V123" s="219">
        <v>143</v>
      </c>
      <c r="W123" s="219">
        <v>152</v>
      </c>
      <c r="X123" s="188">
        <v>155</v>
      </c>
      <c r="Y123" s="219">
        <v>156</v>
      </c>
      <c r="Z123" s="219">
        <v>181</v>
      </c>
      <c r="AA123" s="219">
        <v>222</v>
      </c>
      <c r="AB123" s="219">
        <v>335</v>
      </c>
      <c r="AC123" s="219">
        <v>431</v>
      </c>
      <c r="AD123" s="219">
        <v>484</v>
      </c>
      <c r="AE123" s="219">
        <v>599</v>
      </c>
      <c r="AF123" s="219">
        <v>1036</v>
      </c>
      <c r="AG123" s="219">
        <v>1158</v>
      </c>
      <c r="AH123" s="219">
        <v>1209</v>
      </c>
      <c r="AI123" s="219">
        <v>1097</v>
      </c>
      <c r="AJ123" s="188">
        <v>804</v>
      </c>
      <c r="AK123" s="219">
        <v>741</v>
      </c>
      <c r="AL123" s="219">
        <v>741</v>
      </c>
      <c r="AM123" s="219">
        <v>740</v>
      </c>
      <c r="AN123" s="57">
        <v>859</v>
      </c>
      <c r="AO123" s="57">
        <v>1049</v>
      </c>
      <c r="AP123" s="219">
        <v>1073</v>
      </c>
      <c r="AQ123" s="219">
        <v>1138</v>
      </c>
      <c r="AR123" s="219">
        <v>1029</v>
      </c>
      <c r="AS123" s="219">
        <v>899</v>
      </c>
      <c r="AT123" s="219">
        <v>806</v>
      </c>
      <c r="AU123" s="219">
        <v>677</v>
      </c>
      <c r="AV123" s="188">
        <v>542</v>
      </c>
      <c r="AW123" s="219"/>
      <c r="AX123" s="188"/>
      <c r="AY123" s="57">
        <f>C123-O123</f>
        <v>99</v>
      </c>
      <c r="AZ123" s="57">
        <f>D123-P123</f>
        <v>192</v>
      </c>
      <c r="BA123" s="57">
        <f t="shared" si="731"/>
        <v>293</v>
      </c>
      <c r="BB123" s="57">
        <f t="shared" si="731"/>
        <v>297</v>
      </c>
      <c r="BC123" s="57">
        <f t="shared" si="731"/>
        <v>262</v>
      </c>
      <c r="BD123" s="55">
        <f t="shared" si="731"/>
        <v>186</v>
      </c>
      <c r="BE123" s="55">
        <f t="shared" si="731"/>
        <v>151</v>
      </c>
      <c r="BF123" s="219">
        <f t="shared" si="731"/>
        <v>144</v>
      </c>
      <c r="BG123" s="219">
        <f t="shared" si="731"/>
        <v>138</v>
      </c>
      <c r="BH123" s="219">
        <f t="shared" si="731"/>
        <v>118</v>
      </c>
      <c r="BI123" s="284">
        <f t="shared" ref="BI123" si="746">IF(Y123=0,0,M123-Y123)</f>
        <v>69</v>
      </c>
      <c r="BJ123" s="221">
        <f t="shared" ref="BJ123" si="747">IF(Z123=0,0,N123-Z123)</f>
        <v>16</v>
      </c>
      <c r="BK123" s="221">
        <f t="shared" ref="BK123" si="748">IF(AA123=0,0,O123-AA123)</f>
        <v>-40</v>
      </c>
      <c r="BL123" s="221">
        <f t="shared" ref="BL123" si="749">IF(AB123=0,0,P123-AB123)</f>
        <v>-215</v>
      </c>
      <c r="BM123" s="221">
        <f t="shared" ref="BM123" si="750">IF(AC123=0,0,Q123-AC123)</f>
        <v>-337</v>
      </c>
      <c r="BN123" s="221">
        <f t="shared" ref="BN123" si="751">IF(AD123=0,0,R123-AD123)</f>
        <v>-377</v>
      </c>
      <c r="BO123" s="221">
        <f t="shared" ref="BO123" si="752">IF(AE123=0,0,S123-AE123)</f>
        <v>-475</v>
      </c>
      <c r="BP123" s="221">
        <f t="shared" ref="BP123" si="753">IF(AF123=0,0,T123-AF123)</f>
        <v>-897</v>
      </c>
      <c r="BQ123" s="221">
        <f t="shared" ref="BQ123" si="754">IF(AG123=0,0,U123-AG123)</f>
        <v>-995</v>
      </c>
      <c r="BR123" s="221">
        <f t="shared" ref="BR123" si="755">IF(AH123=0,0,V123-AH123)</f>
        <v>-1066</v>
      </c>
      <c r="BS123" s="221">
        <f t="shared" ref="BS123" si="756">IF(AI123=0,0,W123-AI123)</f>
        <v>-945</v>
      </c>
      <c r="BT123" s="221">
        <f t="shared" ref="BT123" si="757">IF(AJ123=0,0,X123-AJ123)</f>
        <v>-649</v>
      </c>
      <c r="BU123" s="284">
        <f t="shared" ref="BU123" si="758">IF(AK123=0,0,Y123-AK123)</f>
        <v>-585</v>
      </c>
      <c r="BV123" s="221">
        <f t="shared" ref="BV123" si="759">IF(AL123=0,0,Z123-AL123)</f>
        <v>-560</v>
      </c>
      <c r="BW123" s="221">
        <f t="shared" ref="BW123" si="760">IF(AM123=0,0,AA123-AM123)</f>
        <v>-518</v>
      </c>
      <c r="BX123" s="221">
        <f t="shared" ref="BX123" si="761">IF(AN123=0,0,AB123-AN123)</f>
        <v>-524</v>
      </c>
      <c r="BY123" s="221">
        <f t="shared" ref="BY123" si="762">IF(AO123=0,0,AC123-AO123)</f>
        <v>-618</v>
      </c>
      <c r="BZ123" s="221">
        <f t="shared" ref="BZ123" si="763">IF(AP123=0,0,AD123-AP123)</f>
        <v>-589</v>
      </c>
      <c r="CA123" s="221">
        <f t="shared" ref="CA123" si="764">IF(AQ123=0,0,AE123-AQ123)</f>
        <v>-539</v>
      </c>
      <c r="CB123" s="221">
        <f t="shared" ref="CB123:CF123" si="765">IF(AR123=0,0,AF123-AR123)</f>
        <v>7</v>
      </c>
      <c r="CC123" s="221">
        <f t="shared" si="765"/>
        <v>259</v>
      </c>
      <c r="CD123" s="221">
        <f t="shared" si="765"/>
        <v>403</v>
      </c>
      <c r="CE123" s="221">
        <f t="shared" si="765"/>
        <v>420</v>
      </c>
      <c r="CF123" s="285">
        <f t="shared" si="765"/>
        <v>262</v>
      </c>
    </row>
    <row r="124" spans="1:84" x14ac:dyDescent="0.25">
      <c r="A124" s="4"/>
      <c r="B124" s="35" t="s">
        <v>43</v>
      </c>
      <c r="C124" s="54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117">
        <v>0</v>
      </c>
      <c r="O124" s="54">
        <v>0</v>
      </c>
      <c r="P124" s="57">
        <v>0</v>
      </c>
      <c r="Q124" s="55">
        <v>0</v>
      </c>
      <c r="R124" s="57">
        <v>0</v>
      </c>
      <c r="S124" s="55">
        <v>0</v>
      </c>
      <c r="T124" s="55">
        <v>0</v>
      </c>
      <c r="U124" s="55">
        <v>0</v>
      </c>
      <c r="V124" s="207">
        <v>15</v>
      </c>
      <c r="W124" s="207">
        <v>14</v>
      </c>
      <c r="X124" s="188">
        <v>18</v>
      </c>
      <c r="Y124" s="219">
        <v>13</v>
      </c>
      <c r="Z124" s="219">
        <v>8</v>
      </c>
      <c r="AA124" s="219">
        <v>10</v>
      </c>
      <c r="AB124" s="219">
        <v>11</v>
      </c>
      <c r="AC124" s="219">
        <v>7</v>
      </c>
      <c r="AD124" s="219">
        <v>10</v>
      </c>
      <c r="AE124" s="219">
        <v>5</v>
      </c>
      <c r="AF124" s="219">
        <v>2</v>
      </c>
      <c r="AG124" s="219">
        <v>2</v>
      </c>
      <c r="AH124" s="219">
        <v>0</v>
      </c>
      <c r="AI124" s="219">
        <v>2</v>
      </c>
      <c r="AJ124" s="188">
        <v>1</v>
      </c>
      <c r="AK124" s="219">
        <v>1</v>
      </c>
      <c r="AL124" s="219">
        <v>1</v>
      </c>
      <c r="AM124" s="219">
        <v>0</v>
      </c>
      <c r="AN124" s="57">
        <v>0</v>
      </c>
      <c r="AO124" s="57">
        <v>0</v>
      </c>
      <c r="AP124" s="57">
        <v>0</v>
      </c>
      <c r="AQ124" s="57">
        <v>0</v>
      </c>
      <c r="AR124" s="57">
        <v>0</v>
      </c>
      <c r="AS124" s="57">
        <v>0</v>
      </c>
      <c r="AT124" s="219">
        <v>0</v>
      </c>
      <c r="AU124" s="219">
        <v>0</v>
      </c>
      <c r="AV124" s="188">
        <v>0</v>
      </c>
      <c r="AW124" s="219"/>
      <c r="AX124" s="188"/>
      <c r="AY124" s="57">
        <f t="shared" ref="AY124:AZ126" si="766">C124-O124</f>
        <v>0</v>
      </c>
      <c r="AZ124" s="57">
        <f t="shared" si="766"/>
        <v>0</v>
      </c>
      <c r="BA124" s="57">
        <f t="shared" ref="BA124:BH126" si="767">IF(Q124=0,0,E124-Q124)</f>
        <v>0</v>
      </c>
      <c r="BB124" s="57">
        <f t="shared" si="767"/>
        <v>0</v>
      </c>
      <c r="BC124" s="57">
        <f t="shared" si="767"/>
        <v>0</v>
      </c>
      <c r="BD124" s="55">
        <f t="shared" si="767"/>
        <v>0</v>
      </c>
      <c r="BE124" s="55">
        <f t="shared" si="767"/>
        <v>0</v>
      </c>
      <c r="BF124" s="219">
        <f t="shared" si="767"/>
        <v>-15</v>
      </c>
      <c r="BG124" s="219">
        <f t="shared" si="767"/>
        <v>-14</v>
      </c>
      <c r="BH124" s="219">
        <f t="shared" si="767"/>
        <v>-18</v>
      </c>
      <c r="BI124" s="284">
        <f t="shared" ref="BI124:BI126" si="768">IF(Y124=0,0,M124-Y124)</f>
        <v>-13</v>
      </c>
      <c r="BJ124" s="221">
        <f t="shared" ref="BJ124:BL126" si="769">IF(Z124=0,0,N124-Z124)</f>
        <v>-8</v>
      </c>
      <c r="BK124" s="221">
        <f t="shared" si="769"/>
        <v>-10</v>
      </c>
      <c r="BL124" s="221">
        <f t="shared" si="769"/>
        <v>-11</v>
      </c>
      <c r="BM124" s="221">
        <f t="shared" ref="BM124:BM126" si="770">IF(AC124=0,0,Q124-AC124)</f>
        <v>-7</v>
      </c>
      <c r="BN124" s="221">
        <f t="shared" ref="BN124:BN126" si="771">IF(AD124=0,0,R124-AD124)</f>
        <v>-10</v>
      </c>
      <c r="BO124" s="221">
        <f t="shared" ref="BO124:BO126" si="772">IF(AE124=0,0,S124-AE124)</f>
        <v>-5</v>
      </c>
      <c r="BP124" s="221">
        <f t="shared" ref="BP124:BP126" si="773">IF(AF124=0,0,T124-AF124)</f>
        <v>-2</v>
      </c>
      <c r="BQ124" s="221">
        <f t="shared" ref="BQ124:BQ126" si="774">IF(AG124=0,0,U124-AG124)</f>
        <v>-2</v>
      </c>
      <c r="BR124" s="221">
        <f t="shared" ref="BR124:BR126" si="775">IF(AH124=0,0,V124-AH124)</f>
        <v>0</v>
      </c>
      <c r="BS124" s="221">
        <f t="shared" ref="BS124:BS126" si="776">IF(AI124=0,0,W124-AI124)</f>
        <v>12</v>
      </c>
      <c r="BT124" s="221">
        <f t="shared" ref="BT124:BT126" si="777">IF(AJ124=0,0,X124-AJ124)</f>
        <v>17</v>
      </c>
      <c r="BU124" s="284">
        <f t="shared" ref="BU124:BW126" si="778">IF(AK124=0,0,Y124-AK124)</f>
        <v>12</v>
      </c>
      <c r="BV124" s="221">
        <f t="shared" si="778"/>
        <v>7</v>
      </c>
      <c r="BW124" s="221">
        <f t="shared" si="778"/>
        <v>0</v>
      </c>
      <c r="BX124" s="221">
        <f t="shared" ref="BX124:BZ126" si="779">IF(AN124=0,0,AB124-AN124)</f>
        <v>0</v>
      </c>
      <c r="BY124" s="221">
        <f t="shared" si="779"/>
        <v>0</v>
      </c>
      <c r="BZ124" s="221">
        <f t="shared" si="779"/>
        <v>0</v>
      </c>
      <c r="CA124" s="221">
        <f t="shared" ref="CA124:CA126" si="780">IF(AQ124=0,0,AE124-AQ124)</f>
        <v>0</v>
      </c>
      <c r="CB124" s="221">
        <f t="shared" ref="CB124:CF126" si="781">IF(AR124=0,0,AF124-AR124)</f>
        <v>0</v>
      </c>
      <c r="CC124" s="221">
        <f t="shared" si="781"/>
        <v>0</v>
      </c>
      <c r="CD124" s="221">
        <f t="shared" si="781"/>
        <v>0</v>
      </c>
      <c r="CE124" s="221">
        <f t="shared" si="781"/>
        <v>0</v>
      </c>
      <c r="CF124" s="285">
        <f t="shared" si="781"/>
        <v>0</v>
      </c>
    </row>
    <row r="125" spans="1:84" x14ac:dyDescent="0.25">
      <c r="A125" s="4"/>
      <c r="B125" s="35" t="s">
        <v>44</v>
      </c>
      <c r="C125" s="54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117">
        <v>0</v>
      </c>
      <c r="O125" s="54">
        <v>0</v>
      </c>
      <c r="P125" s="57">
        <v>0</v>
      </c>
      <c r="Q125" s="55">
        <v>0</v>
      </c>
      <c r="R125" s="57">
        <v>0</v>
      </c>
      <c r="S125" s="55">
        <v>0</v>
      </c>
      <c r="T125" s="55">
        <v>0</v>
      </c>
      <c r="U125" s="55">
        <v>0</v>
      </c>
      <c r="V125" s="207">
        <v>0</v>
      </c>
      <c r="W125" s="207">
        <v>0</v>
      </c>
      <c r="X125" s="188">
        <v>0</v>
      </c>
      <c r="Y125" s="219">
        <v>0</v>
      </c>
      <c r="Z125" s="219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188">
        <v>0</v>
      </c>
      <c r="AK125" s="219">
        <v>0</v>
      </c>
      <c r="AL125" s="219">
        <v>0</v>
      </c>
      <c r="AM125" s="219">
        <v>0</v>
      </c>
      <c r="AN125" s="57">
        <v>0</v>
      </c>
      <c r="AO125" s="57">
        <v>0</v>
      </c>
      <c r="AP125" s="57">
        <v>0</v>
      </c>
      <c r="AQ125" s="57">
        <v>0</v>
      </c>
      <c r="AR125" s="57">
        <v>0</v>
      </c>
      <c r="AS125" s="57">
        <v>0</v>
      </c>
      <c r="AT125" s="219">
        <v>0</v>
      </c>
      <c r="AU125" s="219">
        <v>0</v>
      </c>
      <c r="AV125" s="188">
        <v>0</v>
      </c>
      <c r="AW125" s="219"/>
      <c r="AX125" s="188"/>
      <c r="AY125" s="57">
        <f t="shared" si="766"/>
        <v>0</v>
      </c>
      <c r="AZ125" s="57">
        <f t="shared" si="766"/>
        <v>0</v>
      </c>
      <c r="BA125" s="57">
        <f t="shared" si="767"/>
        <v>0</v>
      </c>
      <c r="BB125" s="57">
        <f t="shared" si="767"/>
        <v>0</v>
      </c>
      <c r="BC125" s="57">
        <f t="shared" si="767"/>
        <v>0</v>
      </c>
      <c r="BD125" s="55">
        <f t="shared" si="767"/>
        <v>0</v>
      </c>
      <c r="BE125" s="55">
        <f t="shared" si="767"/>
        <v>0</v>
      </c>
      <c r="BF125" s="219">
        <f t="shared" si="767"/>
        <v>0</v>
      </c>
      <c r="BG125" s="219">
        <f t="shared" si="767"/>
        <v>0</v>
      </c>
      <c r="BH125" s="219">
        <f t="shared" si="767"/>
        <v>0</v>
      </c>
      <c r="BI125" s="284">
        <f t="shared" si="768"/>
        <v>0</v>
      </c>
      <c r="BJ125" s="221">
        <f t="shared" si="769"/>
        <v>0</v>
      </c>
      <c r="BK125" s="221">
        <f t="shared" si="769"/>
        <v>0</v>
      </c>
      <c r="BL125" s="221">
        <f t="shared" si="769"/>
        <v>0</v>
      </c>
      <c r="BM125" s="221">
        <f t="shared" si="770"/>
        <v>0</v>
      </c>
      <c r="BN125" s="221">
        <f t="shared" si="771"/>
        <v>0</v>
      </c>
      <c r="BO125" s="221">
        <f t="shared" si="772"/>
        <v>0</v>
      </c>
      <c r="BP125" s="221">
        <f t="shared" si="773"/>
        <v>0</v>
      </c>
      <c r="BQ125" s="221">
        <f t="shared" si="774"/>
        <v>0</v>
      </c>
      <c r="BR125" s="221">
        <f t="shared" si="775"/>
        <v>0</v>
      </c>
      <c r="BS125" s="221">
        <f t="shared" si="776"/>
        <v>0</v>
      </c>
      <c r="BT125" s="221">
        <f t="shared" si="777"/>
        <v>0</v>
      </c>
      <c r="BU125" s="284">
        <f t="shared" si="778"/>
        <v>0</v>
      </c>
      <c r="BV125" s="221">
        <f t="shared" si="778"/>
        <v>0</v>
      </c>
      <c r="BW125" s="221">
        <f t="shared" si="778"/>
        <v>0</v>
      </c>
      <c r="BX125" s="221">
        <f t="shared" si="779"/>
        <v>0</v>
      </c>
      <c r="BY125" s="221">
        <f t="shared" si="779"/>
        <v>0</v>
      </c>
      <c r="BZ125" s="221">
        <f t="shared" si="779"/>
        <v>0</v>
      </c>
      <c r="CA125" s="221">
        <f t="shared" si="780"/>
        <v>0</v>
      </c>
      <c r="CB125" s="221">
        <f t="shared" si="781"/>
        <v>0</v>
      </c>
      <c r="CC125" s="221">
        <f t="shared" si="781"/>
        <v>0</v>
      </c>
      <c r="CD125" s="221">
        <f t="shared" si="781"/>
        <v>0</v>
      </c>
      <c r="CE125" s="221">
        <f t="shared" si="781"/>
        <v>0</v>
      </c>
      <c r="CF125" s="285">
        <f t="shared" si="781"/>
        <v>0</v>
      </c>
    </row>
    <row r="126" spans="1:84" x14ac:dyDescent="0.25">
      <c r="A126" s="4"/>
      <c r="B126" s="35" t="s">
        <v>45</v>
      </c>
      <c r="C126" s="54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117">
        <v>0</v>
      </c>
      <c r="O126" s="54">
        <v>0</v>
      </c>
      <c r="P126" s="57">
        <v>0</v>
      </c>
      <c r="Q126" s="55">
        <v>0</v>
      </c>
      <c r="R126" s="57">
        <v>0</v>
      </c>
      <c r="S126" s="55">
        <v>0</v>
      </c>
      <c r="T126" s="55">
        <v>0</v>
      </c>
      <c r="U126" s="55">
        <v>0</v>
      </c>
      <c r="V126" s="207">
        <v>0</v>
      </c>
      <c r="W126" s="207">
        <v>0</v>
      </c>
      <c r="X126" s="188">
        <v>0</v>
      </c>
      <c r="Y126" s="219">
        <v>0</v>
      </c>
      <c r="Z126" s="219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188">
        <v>0</v>
      </c>
      <c r="AK126" s="219">
        <v>0</v>
      </c>
      <c r="AL126" s="219">
        <v>0</v>
      </c>
      <c r="AM126" s="219">
        <v>0</v>
      </c>
      <c r="AN126" s="57">
        <v>0</v>
      </c>
      <c r="AO126" s="57">
        <v>0</v>
      </c>
      <c r="AP126" s="57">
        <v>0</v>
      </c>
      <c r="AQ126" s="57">
        <v>0</v>
      </c>
      <c r="AR126" s="57">
        <v>0</v>
      </c>
      <c r="AS126" s="57">
        <v>0</v>
      </c>
      <c r="AT126" s="219">
        <v>0</v>
      </c>
      <c r="AU126" s="219">
        <v>0</v>
      </c>
      <c r="AV126" s="188">
        <v>0</v>
      </c>
      <c r="AW126" s="219"/>
      <c r="AX126" s="188"/>
      <c r="AY126" s="57">
        <f t="shared" si="766"/>
        <v>0</v>
      </c>
      <c r="AZ126" s="57">
        <f t="shared" si="766"/>
        <v>0</v>
      </c>
      <c r="BA126" s="57">
        <f t="shared" si="767"/>
        <v>0</v>
      </c>
      <c r="BB126" s="57">
        <f t="shared" si="767"/>
        <v>0</v>
      </c>
      <c r="BC126" s="57">
        <f t="shared" si="767"/>
        <v>0</v>
      </c>
      <c r="BD126" s="55">
        <f t="shared" si="767"/>
        <v>0</v>
      </c>
      <c r="BE126" s="55">
        <f t="shared" si="767"/>
        <v>0</v>
      </c>
      <c r="BF126" s="219">
        <f t="shared" si="767"/>
        <v>0</v>
      </c>
      <c r="BG126" s="219">
        <f t="shared" si="767"/>
        <v>0</v>
      </c>
      <c r="BH126" s="219">
        <f t="shared" si="767"/>
        <v>0</v>
      </c>
      <c r="BI126" s="284">
        <f t="shared" si="768"/>
        <v>0</v>
      </c>
      <c r="BJ126" s="221">
        <f t="shared" si="769"/>
        <v>0</v>
      </c>
      <c r="BK126" s="221">
        <f t="shared" si="769"/>
        <v>0</v>
      </c>
      <c r="BL126" s="221">
        <f t="shared" si="769"/>
        <v>0</v>
      </c>
      <c r="BM126" s="221">
        <f t="shared" si="770"/>
        <v>0</v>
      </c>
      <c r="BN126" s="221">
        <f t="shared" si="771"/>
        <v>0</v>
      </c>
      <c r="BO126" s="221">
        <f t="shared" si="772"/>
        <v>0</v>
      </c>
      <c r="BP126" s="221">
        <f t="shared" si="773"/>
        <v>0</v>
      </c>
      <c r="BQ126" s="221">
        <f t="shared" si="774"/>
        <v>0</v>
      </c>
      <c r="BR126" s="221">
        <f t="shared" si="775"/>
        <v>0</v>
      </c>
      <c r="BS126" s="221">
        <f t="shared" si="776"/>
        <v>0</v>
      </c>
      <c r="BT126" s="221">
        <f t="shared" si="777"/>
        <v>0</v>
      </c>
      <c r="BU126" s="284">
        <f t="shared" si="778"/>
        <v>0</v>
      </c>
      <c r="BV126" s="221">
        <f t="shared" si="778"/>
        <v>0</v>
      </c>
      <c r="BW126" s="221">
        <f t="shared" si="778"/>
        <v>0</v>
      </c>
      <c r="BX126" s="221">
        <f t="shared" si="779"/>
        <v>0</v>
      </c>
      <c r="BY126" s="221">
        <f t="shared" si="779"/>
        <v>0</v>
      </c>
      <c r="BZ126" s="221">
        <f t="shared" si="779"/>
        <v>0</v>
      </c>
      <c r="CA126" s="221">
        <f t="shared" si="780"/>
        <v>0</v>
      </c>
      <c r="CB126" s="221">
        <f t="shared" si="781"/>
        <v>0</v>
      </c>
      <c r="CC126" s="221">
        <f t="shared" si="781"/>
        <v>0</v>
      </c>
      <c r="CD126" s="221">
        <f t="shared" si="781"/>
        <v>0</v>
      </c>
      <c r="CE126" s="221">
        <f t="shared" si="781"/>
        <v>0</v>
      </c>
      <c r="CF126" s="285">
        <f t="shared" si="781"/>
        <v>0</v>
      </c>
    </row>
    <row r="127" spans="1:84" x14ac:dyDescent="0.25">
      <c r="A127" s="4"/>
      <c r="B127" s="35" t="s">
        <v>46</v>
      </c>
      <c r="C127" s="118">
        <f>SUM(C122:C126)</f>
        <v>281</v>
      </c>
      <c r="D127" s="57">
        <f>SUM(D122:D126)</f>
        <v>312</v>
      </c>
      <c r="E127" s="57">
        <f>SUM(E122:E126)</f>
        <v>387</v>
      </c>
      <c r="F127" s="57">
        <f>SUM(F122:F126)</f>
        <v>404</v>
      </c>
      <c r="G127" s="57">
        <f>SUM(G122:G126)</f>
        <v>386</v>
      </c>
      <c r="H127" s="57">
        <f>SUM(H122:H126)</f>
        <v>325</v>
      </c>
      <c r="I127" s="57">
        <f>SUM(I122:I126)</f>
        <v>314</v>
      </c>
      <c r="J127" s="57">
        <f>SUM(J122:J126)</f>
        <v>287</v>
      </c>
      <c r="K127" s="57">
        <f>SUM(K122:K126)</f>
        <v>290</v>
      </c>
      <c r="L127" s="57">
        <f>SUM(L122:L126)</f>
        <v>273</v>
      </c>
      <c r="M127" s="57">
        <f>SUM(M122:M126)</f>
        <v>225</v>
      </c>
      <c r="N127" s="186">
        <f>SUM(N122:N126)</f>
        <v>197</v>
      </c>
      <c r="O127" s="57">
        <f>SUM(O122:O126)</f>
        <v>182</v>
      </c>
      <c r="P127" s="57">
        <f>SUM(P122:P126)</f>
        <v>120</v>
      </c>
      <c r="Q127" s="57">
        <f>SUM(Q122:Q126)</f>
        <v>94</v>
      </c>
      <c r="R127" s="57">
        <f>SUM(R122:R126)</f>
        <v>107</v>
      </c>
      <c r="S127" s="57">
        <f>SUM(S122:S126)</f>
        <v>124</v>
      </c>
      <c r="T127" s="57">
        <f>SUM(T122:T126)</f>
        <v>139</v>
      </c>
      <c r="U127" s="57">
        <f>SUM(U122:U126)</f>
        <v>163</v>
      </c>
      <c r="V127" s="219">
        <f>SUM(V122:V126)</f>
        <v>158</v>
      </c>
      <c r="W127" s="219">
        <f>+W123+W124+W125+W126</f>
        <v>166</v>
      </c>
      <c r="X127" s="188">
        <f>+X123+X124+X125+X126</f>
        <v>173</v>
      </c>
      <c r="Y127" s="219">
        <f>+Y123+Y124+Y125+Y126</f>
        <v>169</v>
      </c>
      <c r="Z127" s="219">
        <f>+Z123+Z124+Z125+Z126</f>
        <v>189</v>
      </c>
      <c r="AA127" s="219">
        <f>+AA123+AA124+AA125+AA126</f>
        <v>232</v>
      </c>
      <c r="AB127" s="219">
        <f>+AB123+AB124+AB125+AB126</f>
        <v>346</v>
      </c>
      <c r="AC127" s="219">
        <f>+AC123+AC124+AC125+AC126</f>
        <v>438</v>
      </c>
      <c r="AD127" s="219">
        <f>+AD123+AD124+AD125+AD126</f>
        <v>494</v>
      </c>
      <c r="AE127" s="219">
        <f>+AE123+AE124+AE125+AE126</f>
        <v>604</v>
      </c>
      <c r="AF127" s="219">
        <f>+AF123+AF124+AF125+AF126</f>
        <v>1038</v>
      </c>
      <c r="AG127" s="219">
        <f>+AG123+AG124+AG125+AG126</f>
        <v>1160</v>
      </c>
      <c r="AH127" s="219">
        <f>+AH123+AH124+AH125+AH126</f>
        <v>1209</v>
      </c>
      <c r="AI127" s="219">
        <f>+AI123+AI124+AI125+AI126</f>
        <v>1099</v>
      </c>
      <c r="AJ127" s="188">
        <f>+AJ123+AJ124+AJ125+AJ126</f>
        <v>805</v>
      </c>
      <c r="AK127" s="219">
        <f>+AK123+AK124+AK125+AK126</f>
        <v>742</v>
      </c>
      <c r="AL127" s="219">
        <f>+AL123+AL124+AL125+AL126</f>
        <v>742</v>
      </c>
      <c r="AM127" s="219">
        <f>+AM123+AM124+AM125+AM126</f>
        <v>740</v>
      </c>
      <c r="AN127" s="57">
        <f>+AN123+AN124+AN125+AN126</f>
        <v>859</v>
      </c>
      <c r="AO127" s="57">
        <f>+AO123+AO124+AO125+AO126</f>
        <v>1049</v>
      </c>
      <c r="AP127" s="57">
        <f>+AP123+AP124+AP125+AP126</f>
        <v>1073</v>
      </c>
      <c r="AQ127" s="57">
        <f>+AQ123+AQ124+AQ125+AQ126</f>
        <v>1138</v>
      </c>
      <c r="AR127" s="57">
        <f>+AR123+AR124+AR125+AR126</f>
        <v>1029</v>
      </c>
      <c r="AS127" s="57">
        <f>+AS123+AS124+AS125+AS126</f>
        <v>899</v>
      </c>
      <c r="AT127" s="57">
        <f>+AT123+AT124+AT125+AT126</f>
        <v>806</v>
      </c>
      <c r="AU127" s="57">
        <f>+AU123+AU124+AU125+AU126</f>
        <v>677</v>
      </c>
      <c r="AV127" s="188">
        <f>+AV123+AV124+AV125+AV126</f>
        <v>542</v>
      </c>
      <c r="AW127" s="57">
        <f>+AW123+AW124+AW125+AW126</f>
        <v>0</v>
      </c>
      <c r="AX127" s="57">
        <f>+AX123+AX124+AX125+AX126</f>
        <v>0</v>
      </c>
      <c r="AY127" s="57">
        <f>+AY123+AY124+AY125+AY126</f>
        <v>99</v>
      </c>
      <c r="AZ127" s="57">
        <f>+AZ123+AZ124+AZ125+AZ126</f>
        <v>192</v>
      </c>
      <c r="BA127" s="57">
        <f>+BA123+BA124+BA125+BA126</f>
        <v>293</v>
      </c>
      <c r="BB127" s="57">
        <f>+BB123+BB124+BB125+BB126</f>
        <v>297</v>
      </c>
      <c r="BC127" s="57">
        <f>+BC123+BC124+BC125+BC126</f>
        <v>262</v>
      </c>
      <c r="BD127" s="57">
        <f>+BD123+BD124+BD125+BD126</f>
        <v>186</v>
      </c>
      <c r="BE127" s="57">
        <f>+BE123+BE124+BE125+BE126</f>
        <v>151</v>
      </c>
      <c r="BF127" s="57">
        <f>+BF123+BF124+BF125+BF126</f>
        <v>129</v>
      </c>
      <c r="BG127" s="57">
        <f>+BG123+BG124+BG125+BG126</f>
        <v>124</v>
      </c>
      <c r="BH127" s="57">
        <f>+BH123+BH124+BH125+BH126</f>
        <v>100</v>
      </c>
      <c r="BI127" s="57">
        <f>+BI123+BI124+BI125+BI126</f>
        <v>56</v>
      </c>
      <c r="BJ127" s="57">
        <f>+BJ123+BJ124+BJ125+BJ126</f>
        <v>8</v>
      </c>
      <c r="BK127" s="57">
        <f>+BK123+BK124+BK125+BK126</f>
        <v>-50</v>
      </c>
      <c r="BL127" s="57">
        <f>+BL123+BL124+BL125+BL126</f>
        <v>-226</v>
      </c>
      <c r="BM127" s="57">
        <f>+BM123+BM124+BM125+BM126</f>
        <v>-344</v>
      </c>
      <c r="BN127" s="57">
        <f>+BN123+BN124+BN125+BN126</f>
        <v>-387</v>
      </c>
      <c r="BO127" s="57">
        <f>+BO123+BO124+BO125+BO126</f>
        <v>-480</v>
      </c>
      <c r="BP127" s="57">
        <f>+BP123+BP124+BP125+BP126</f>
        <v>-899</v>
      </c>
      <c r="BQ127" s="57">
        <f>+BQ123+BQ124+BQ125+BQ126</f>
        <v>-997</v>
      </c>
      <c r="BR127" s="57">
        <f>+BR123+BR124+BR125+BR126</f>
        <v>-1066</v>
      </c>
      <c r="BS127" s="57">
        <f>+BS123+BS124+BS125+BS126</f>
        <v>-933</v>
      </c>
      <c r="BT127" s="57">
        <f>+BT123+BT124+BT125+BT126</f>
        <v>-632</v>
      </c>
      <c r="BU127" s="284">
        <f>SUM(BU122:BU126)</f>
        <v>-573</v>
      </c>
      <c r="BV127" s="221">
        <f>SUM(BV122:BV126)</f>
        <v>-553</v>
      </c>
      <c r="BW127" s="221">
        <f>SUM(BW122:BW126)</f>
        <v>-518</v>
      </c>
      <c r="BX127" s="221">
        <f>SUM(BX122:BX126)</f>
        <v>-524</v>
      </c>
      <c r="BY127" s="221">
        <f>SUM(BY122:BY126)</f>
        <v>-618</v>
      </c>
      <c r="BZ127" s="221">
        <f>SUM(BZ122:BZ126)</f>
        <v>-589</v>
      </c>
      <c r="CA127" s="221">
        <f>SUM(CA122:CA126)</f>
        <v>-539</v>
      </c>
      <c r="CB127" s="221">
        <f>SUM(CB122:CB126)</f>
        <v>7</v>
      </c>
      <c r="CC127" s="221">
        <f>SUM(CC122:CC126)</f>
        <v>259</v>
      </c>
      <c r="CD127" s="221">
        <f>SUM(CD122:CD126)</f>
        <v>403</v>
      </c>
      <c r="CE127" s="221">
        <f>SUM(CE122:CE126)</f>
        <v>420</v>
      </c>
      <c r="CF127" s="285">
        <f>SUM(CF122:CF126)</f>
        <v>262</v>
      </c>
    </row>
    <row r="128" spans="1:84" x14ac:dyDescent="0.25">
      <c r="A128" s="4">
        <f>+A121+1</f>
        <v>18</v>
      </c>
      <c r="B128" s="46" t="s">
        <v>25</v>
      </c>
      <c r="C128" s="119"/>
      <c r="D128" s="65"/>
      <c r="E128" s="65"/>
      <c r="F128" s="65"/>
      <c r="G128" s="65"/>
      <c r="H128" s="120"/>
      <c r="I128" s="65"/>
      <c r="J128" s="120"/>
      <c r="K128" s="65"/>
      <c r="L128" s="120"/>
      <c r="M128" s="120"/>
      <c r="N128" s="121"/>
      <c r="O128" s="119"/>
      <c r="P128" s="63"/>
      <c r="Q128" s="61"/>
      <c r="R128" s="63"/>
      <c r="S128" s="65"/>
      <c r="T128" s="120"/>
      <c r="U128" s="120"/>
      <c r="V128" s="220"/>
      <c r="W128" s="220"/>
      <c r="X128" s="202"/>
      <c r="Y128" s="220"/>
      <c r="Z128" s="220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02"/>
      <c r="AK128" s="220"/>
      <c r="AL128" s="220"/>
      <c r="AM128" s="220"/>
      <c r="AN128" s="120"/>
      <c r="AO128" s="120"/>
      <c r="AP128" s="220"/>
      <c r="AQ128" s="220"/>
      <c r="AR128" s="220"/>
      <c r="AS128" s="220"/>
      <c r="AT128" s="220"/>
      <c r="AU128" s="220"/>
      <c r="AV128" s="202"/>
      <c r="AW128" s="220"/>
      <c r="AX128" s="202"/>
      <c r="AY128" s="120"/>
      <c r="AZ128" s="120"/>
      <c r="BA128" s="65"/>
      <c r="BB128" s="120"/>
      <c r="BC128" s="65"/>
      <c r="BD128" s="65"/>
      <c r="BE128" s="65"/>
      <c r="BF128" s="220"/>
      <c r="BG128" s="220"/>
      <c r="BH128" s="220"/>
      <c r="BI128" s="286"/>
      <c r="BJ128" s="222"/>
      <c r="BK128" s="222"/>
      <c r="BL128" s="222"/>
      <c r="BM128" s="222"/>
      <c r="BN128" s="222"/>
      <c r="BO128" s="222"/>
      <c r="BP128" s="222"/>
      <c r="BQ128" s="222"/>
      <c r="BR128" s="222"/>
      <c r="BS128" s="222"/>
      <c r="BT128" s="222"/>
      <c r="BU128" s="286"/>
      <c r="BV128" s="222"/>
      <c r="BW128" s="222"/>
      <c r="BX128" s="222"/>
      <c r="BY128" s="222"/>
      <c r="BZ128" s="222"/>
      <c r="CA128" s="222"/>
      <c r="CB128" s="222"/>
      <c r="CC128" s="222"/>
      <c r="CD128" s="222"/>
      <c r="CE128" s="222"/>
      <c r="CF128" s="204"/>
    </row>
    <row r="129" spans="1:84" x14ac:dyDescent="0.25">
      <c r="A129" s="4"/>
      <c r="B129" s="35" t="s">
        <v>41</v>
      </c>
      <c r="C129" s="122">
        <v>96</v>
      </c>
      <c r="D129" s="123">
        <v>138</v>
      </c>
      <c r="E129" s="123">
        <v>83</v>
      </c>
      <c r="F129" s="123">
        <v>129</v>
      </c>
      <c r="G129" s="123">
        <v>182</v>
      </c>
      <c r="H129" s="124">
        <v>106</v>
      </c>
      <c r="I129" s="123">
        <v>95</v>
      </c>
      <c r="J129" s="124">
        <v>168</v>
      </c>
      <c r="K129" s="123">
        <v>64</v>
      </c>
      <c r="L129" s="124">
        <v>53</v>
      </c>
      <c r="M129" s="124">
        <v>188</v>
      </c>
      <c r="N129" s="125">
        <v>156</v>
      </c>
      <c r="O129" s="122">
        <v>44</v>
      </c>
      <c r="P129" s="176">
        <v>0</v>
      </c>
      <c r="Q129" s="176">
        <v>0</v>
      </c>
      <c r="R129" s="176">
        <v>0</v>
      </c>
      <c r="S129" s="176">
        <v>0</v>
      </c>
      <c r="T129" s="176">
        <v>0</v>
      </c>
      <c r="U129" s="176">
        <v>0</v>
      </c>
      <c r="V129" s="221">
        <v>0</v>
      </c>
      <c r="W129" s="221">
        <v>0</v>
      </c>
      <c r="X129" s="203">
        <v>0</v>
      </c>
      <c r="Y129" s="190">
        <v>0</v>
      </c>
      <c r="Z129" s="190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295</v>
      </c>
      <c r="AF129" s="190">
        <v>201</v>
      </c>
      <c r="AG129" s="190">
        <v>227</v>
      </c>
      <c r="AH129" s="190">
        <v>179</v>
      </c>
      <c r="AI129" s="190">
        <v>137</v>
      </c>
      <c r="AJ129" s="203">
        <v>96</v>
      </c>
      <c r="AK129" s="330">
        <v>36</v>
      </c>
      <c r="AL129" s="330">
        <v>148</v>
      </c>
      <c r="AM129" s="330">
        <v>72</v>
      </c>
      <c r="AN129" s="124">
        <v>152</v>
      </c>
      <c r="AO129" s="124">
        <v>200</v>
      </c>
      <c r="AP129" s="330">
        <v>117</v>
      </c>
      <c r="AQ129" s="330">
        <v>97</v>
      </c>
      <c r="AR129" s="330">
        <v>97</v>
      </c>
      <c r="AS129" s="330">
        <v>100</v>
      </c>
      <c r="AT129" s="330">
        <v>112</v>
      </c>
      <c r="AU129" s="330">
        <v>93</v>
      </c>
      <c r="AV129" s="203">
        <v>70</v>
      </c>
      <c r="AW129" s="190"/>
      <c r="AX129" s="203"/>
      <c r="AY129" s="120">
        <f>C129-O129</f>
        <v>52</v>
      </c>
      <c r="AZ129" s="120">
        <f>D129-P129</f>
        <v>138</v>
      </c>
      <c r="BA129" s="57">
        <f t="shared" ref="BA129:BH129" si="782">IF(Q129=0,0,E129-Q129)</f>
        <v>0</v>
      </c>
      <c r="BB129" s="57">
        <f t="shared" si="782"/>
        <v>0</v>
      </c>
      <c r="BC129" s="57">
        <f t="shared" si="782"/>
        <v>0</v>
      </c>
      <c r="BD129" s="55">
        <f t="shared" si="782"/>
        <v>0</v>
      </c>
      <c r="BE129" s="55">
        <f t="shared" si="782"/>
        <v>0</v>
      </c>
      <c r="BF129" s="219">
        <f t="shared" si="782"/>
        <v>0</v>
      </c>
      <c r="BG129" s="219">
        <f t="shared" si="782"/>
        <v>0</v>
      </c>
      <c r="BH129" s="219">
        <f t="shared" si="782"/>
        <v>0</v>
      </c>
      <c r="BI129" s="284">
        <f t="shared" ref="BI129" si="783">IF(Y129=0,0,M129-Y129)</f>
        <v>0</v>
      </c>
      <c r="BJ129" s="221">
        <f>IF(Z129=0,0,N129-Z129)</f>
        <v>0</v>
      </c>
      <c r="BK129" s="221">
        <f>IF(AA129=0,0,O129-AA129)</f>
        <v>0</v>
      </c>
      <c r="BL129" s="221">
        <f>IF(AB129=0,0,P129-AB129)</f>
        <v>0</v>
      </c>
      <c r="BM129" s="221">
        <f t="shared" ref="BM129" si="784">IF(AC129=0,0,Q129-AC129)</f>
        <v>0</v>
      </c>
      <c r="BN129" s="221">
        <f t="shared" ref="BN129" si="785">IF(AD129=0,0,R129-AD129)</f>
        <v>0</v>
      </c>
      <c r="BO129" s="221">
        <f t="shared" ref="BO129" si="786">IF(AE129=0,0,S129-AE129)</f>
        <v>-295</v>
      </c>
      <c r="BP129" s="221">
        <f t="shared" ref="BP129" si="787">IF(AF129=0,0,T129-AF129)</f>
        <v>-201</v>
      </c>
      <c r="BQ129" s="221">
        <f t="shared" ref="BQ129" si="788">IF(AG129=0,0,U129-AG129)</f>
        <v>-227</v>
      </c>
      <c r="BR129" s="221">
        <f t="shared" ref="BR129" si="789">IF(AH129=0,0,V129-AH129)</f>
        <v>-179</v>
      </c>
      <c r="BS129" s="221">
        <f t="shared" ref="BS129" si="790">IF(AI129=0,0,W129-AI129)</f>
        <v>-137</v>
      </c>
      <c r="BT129" s="221">
        <f t="shared" ref="BT129" si="791">IF(AJ129=0,0,X129-AJ129)</f>
        <v>-96</v>
      </c>
      <c r="BU129" s="284">
        <f>IF(AK129=0,0,Y129-AK129)</f>
        <v>-36</v>
      </c>
      <c r="BV129" s="221">
        <f>IF(AL129=0,0,Z129-AL129)</f>
        <v>-148</v>
      </c>
      <c r="BW129" s="221">
        <f>IF(AM129=0,0,AA129-AM129)</f>
        <v>-72</v>
      </c>
      <c r="BX129" s="221">
        <f t="shared" ref="BX129:BZ129" si="792">IF(AN129=0,0,AB129-AN129)</f>
        <v>-152</v>
      </c>
      <c r="BY129" s="221">
        <f t="shared" si="792"/>
        <v>-200</v>
      </c>
      <c r="BZ129" s="221">
        <f t="shared" si="792"/>
        <v>-117</v>
      </c>
      <c r="CA129" s="221">
        <f t="shared" ref="CA129" si="793">IF(AQ129=0,0,AE129-AQ129)</f>
        <v>198</v>
      </c>
      <c r="CB129" s="221">
        <f t="shared" ref="CB129:CF129" si="794">IF(AR129=0,0,AF129-AR129)</f>
        <v>104</v>
      </c>
      <c r="CC129" s="221">
        <f t="shared" si="794"/>
        <v>127</v>
      </c>
      <c r="CD129" s="221">
        <f t="shared" si="794"/>
        <v>67</v>
      </c>
      <c r="CE129" s="221">
        <f t="shared" si="794"/>
        <v>44</v>
      </c>
      <c r="CF129" s="285">
        <f t="shared" si="794"/>
        <v>26</v>
      </c>
    </row>
    <row r="130" spans="1:84" x14ac:dyDescent="0.25">
      <c r="A130" s="4"/>
      <c r="B130" s="35" t="s">
        <v>42</v>
      </c>
      <c r="C130" s="122">
        <v>6</v>
      </c>
      <c r="D130" s="123">
        <v>9</v>
      </c>
      <c r="E130" s="123">
        <v>83</v>
      </c>
      <c r="F130" s="123">
        <v>41</v>
      </c>
      <c r="G130" s="123">
        <v>89</v>
      </c>
      <c r="H130" s="124">
        <v>53</v>
      </c>
      <c r="I130" s="123">
        <v>43</v>
      </c>
      <c r="J130" s="124">
        <v>77</v>
      </c>
      <c r="K130" s="123">
        <v>10</v>
      </c>
      <c r="L130" s="124">
        <v>9</v>
      </c>
      <c r="M130" s="124">
        <v>25</v>
      </c>
      <c r="N130" s="125">
        <v>29</v>
      </c>
      <c r="O130" s="122">
        <v>7</v>
      </c>
      <c r="P130" s="176">
        <v>0</v>
      </c>
      <c r="Q130" s="176">
        <v>0</v>
      </c>
      <c r="R130" s="176">
        <v>0</v>
      </c>
      <c r="S130" s="176">
        <v>0</v>
      </c>
      <c r="T130" s="176">
        <v>0</v>
      </c>
      <c r="U130" s="176">
        <v>0</v>
      </c>
      <c r="V130" s="221">
        <v>0</v>
      </c>
      <c r="W130" s="221">
        <v>0</v>
      </c>
      <c r="X130" s="203">
        <v>0</v>
      </c>
      <c r="Y130" s="190">
        <v>0</v>
      </c>
      <c r="Z130" s="190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125</v>
      </c>
      <c r="AG130" s="190">
        <v>49</v>
      </c>
      <c r="AH130" s="190">
        <v>24</v>
      </c>
      <c r="AI130" s="190">
        <v>4</v>
      </c>
      <c r="AJ130" s="203">
        <v>8</v>
      </c>
      <c r="AK130" s="330">
        <v>1</v>
      </c>
      <c r="AL130" s="330">
        <v>3</v>
      </c>
      <c r="AM130" s="330">
        <v>11</v>
      </c>
      <c r="AN130" s="124">
        <v>19</v>
      </c>
      <c r="AO130" s="124">
        <v>7</v>
      </c>
      <c r="AP130" s="330">
        <v>4</v>
      </c>
      <c r="AQ130" s="330">
        <v>111</v>
      </c>
      <c r="AR130" s="330">
        <v>10</v>
      </c>
      <c r="AS130" s="330">
        <v>36</v>
      </c>
      <c r="AT130" s="330">
        <v>28</v>
      </c>
      <c r="AU130" s="330">
        <v>9</v>
      </c>
      <c r="AV130" s="203">
        <v>2</v>
      </c>
      <c r="AW130" s="190"/>
      <c r="AX130" s="203"/>
      <c r="AY130" s="120">
        <f>C130-O130</f>
        <v>-1</v>
      </c>
      <c r="AZ130" s="120">
        <f>D130-P130</f>
        <v>9</v>
      </c>
      <c r="BA130" s="57">
        <f t="shared" ref="BA130:BH130" si="795">IF(Q130=0,0,E130-Q130)</f>
        <v>0</v>
      </c>
      <c r="BB130" s="57">
        <f t="shared" si="795"/>
        <v>0</v>
      </c>
      <c r="BC130" s="57">
        <f t="shared" si="795"/>
        <v>0</v>
      </c>
      <c r="BD130" s="55">
        <f t="shared" si="795"/>
        <v>0</v>
      </c>
      <c r="BE130" s="55">
        <f t="shared" si="795"/>
        <v>0</v>
      </c>
      <c r="BF130" s="219">
        <f t="shared" si="795"/>
        <v>0</v>
      </c>
      <c r="BG130" s="219">
        <f t="shared" si="795"/>
        <v>0</v>
      </c>
      <c r="BH130" s="219">
        <f t="shared" si="795"/>
        <v>0</v>
      </c>
      <c r="BI130" s="284">
        <f t="shared" ref="BI130" si="796">IF(Y130=0,0,M130-Y130)</f>
        <v>0</v>
      </c>
      <c r="BJ130" s="221">
        <f>IF(Z130=0,0,N130-Z130)</f>
        <v>0</v>
      </c>
      <c r="BK130" s="221">
        <f>IF(AA130=0,0,O130-AA130)</f>
        <v>0</v>
      </c>
      <c r="BL130" s="221">
        <f>IF(AB130=0,0,P130-AB130)</f>
        <v>0</v>
      </c>
      <c r="BM130" s="221">
        <f t="shared" ref="BM130" si="797">IF(AC130=0,0,Q130-AC130)</f>
        <v>0</v>
      </c>
      <c r="BN130" s="221">
        <f t="shared" ref="BN130" si="798">IF(AD130=0,0,R130-AD130)</f>
        <v>0</v>
      </c>
      <c r="BO130" s="221">
        <f t="shared" ref="BO130" si="799">IF(AE130=0,0,S130-AE130)</f>
        <v>0</v>
      </c>
      <c r="BP130" s="221">
        <f t="shared" ref="BP130" si="800">IF(AF130=0,0,T130-AF130)</f>
        <v>-125</v>
      </c>
      <c r="BQ130" s="221">
        <f t="shared" ref="BQ130" si="801">IF(AG130=0,0,U130-AG130)</f>
        <v>-49</v>
      </c>
      <c r="BR130" s="221">
        <f t="shared" ref="BR130" si="802">IF(AH130=0,0,V130-AH130)</f>
        <v>-24</v>
      </c>
      <c r="BS130" s="221">
        <f t="shared" ref="BS130" si="803">IF(AI130=0,0,W130-AI130)</f>
        <v>-4</v>
      </c>
      <c r="BT130" s="221">
        <f t="shared" ref="BT130" si="804">IF(AJ130=0,0,X130-AJ130)</f>
        <v>-8</v>
      </c>
      <c r="BU130" s="284">
        <f>IF(AK130=0,0,Y130-AK130)</f>
        <v>-1</v>
      </c>
      <c r="BV130" s="221">
        <f>IF(AL130=0,0,Z130-AL130)</f>
        <v>-3</v>
      </c>
      <c r="BW130" s="221">
        <f>IF(AM130=0,0,AA130-AM130)</f>
        <v>-11</v>
      </c>
      <c r="BX130" s="221">
        <f t="shared" ref="BX130:BZ130" si="805">IF(AN130=0,0,AB130-AN130)</f>
        <v>-19</v>
      </c>
      <c r="BY130" s="221">
        <f t="shared" si="805"/>
        <v>-7</v>
      </c>
      <c r="BZ130" s="221">
        <f t="shared" si="805"/>
        <v>-4</v>
      </c>
      <c r="CA130" s="221">
        <f t="shared" ref="CA130" si="806">IF(AQ130=0,0,AE130-AQ130)</f>
        <v>-111</v>
      </c>
      <c r="CB130" s="221">
        <f t="shared" ref="CB130:CF130" si="807">IF(AR130=0,0,AF130-AR130)</f>
        <v>115</v>
      </c>
      <c r="CC130" s="221">
        <f t="shared" si="807"/>
        <v>13</v>
      </c>
      <c r="CD130" s="221">
        <f t="shared" si="807"/>
        <v>-4</v>
      </c>
      <c r="CE130" s="221">
        <f t="shared" si="807"/>
        <v>-5</v>
      </c>
      <c r="CF130" s="285">
        <f t="shared" si="807"/>
        <v>6</v>
      </c>
    </row>
    <row r="131" spans="1:84" x14ac:dyDescent="0.25">
      <c r="A131" s="4"/>
      <c r="B131" s="35" t="s">
        <v>43</v>
      </c>
      <c r="C131" s="122">
        <v>0</v>
      </c>
      <c r="D131" s="123">
        <v>4</v>
      </c>
      <c r="E131" s="123">
        <v>4</v>
      </c>
      <c r="F131" s="123">
        <v>6</v>
      </c>
      <c r="G131" s="123">
        <v>4</v>
      </c>
      <c r="H131" s="124">
        <v>4</v>
      </c>
      <c r="I131" s="123">
        <v>5</v>
      </c>
      <c r="J131" s="124">
        <v>12</v>
      </c>
      <c r="K131" s="123">
        <v>8</v>
      </c>
      <c r="L131" s="124">
        <v>4</v>
      </c>
      <c r="M131" s="124">
        <v>1</v>
      </c>
      <c r="N131" s="125">
        <v>3</v>
      </c>
      <c r="O131" s="122">
        <v>1</v>
      </c>
      <c r="P131" s="176">
        <v>0</v>
      </c>
      <c r="Q131" s="176">
        <v>0</v>
      </c>
      <c r="R131" s="176">
        <v>0</v>
      </c>
      <c r="S131" s="176">
        <v>0</v>
      </c>
      <c r="T131" s="176">
        <v>0</v>
      </c>
      <c r="U131" s="176">
        <v>0</v>
      </c>
      <c r="V131" s="221">
        <v>5</v>
      </c>
      <c r="W131" s="221">
        <v>0</v>
      </c>
      <c r="X131" s="203">
        <v>2</v>
      </c>
      <c r="Y131" s="190">
        <v>2</v>
      </c>
      <c r="Z131" s="190">
        <v>1</v>
      </c>
      <c r="AA131" s="190">
        <v>6</v>
      </c>
      <c r="AB131" s="190">
        <v>0</v>
      </c>
      <c r="AC131" s="190">
        <v>10</v>
      </c>
      <c r="AD131" s="190">
        <v>0</v>
      </c>
      <c r="AE131" s="190">
        <v>0</v>
      </c>
      <c r="AF131" s="190">
        <v>5</v>
      </c>
      <c r="AG131" s="190">
        <v>10</v>
      </c>
      <c r="AH131" s="190">
        <v>10</v>
      </c>
      <c r="AI131" s="190">
        <v>4</v>
      </c>
      <c r="AJ131" s="203">
        <v>5</v>
      </c>
      <c r="AK131" s="330">
        <v>2</v>
      </c>
      <c r="AL131" s="330">
        <v>14</v>
      </c>
      <c r="AM131" s="330">
        <v>1</v>
      </c>
      <c r="AN131" s="124">
        <v>0</v>
      </c>
      <c r="AO131" s="124">
        <v>4</v>
      </c>
      <c r="AP131" s="330">
        <v>4</v>
      </c>
      <c r="AQ131" s="330">
        <v>3</v>
      </c>
      <c r="AR131" s="330">
        <v>6</v>
      </c>
      <c r="AS131" s="330">
        <v>4</v>
      </c>
      <c r="AT131" s="330">
        <v>5</v>
      </c>
      <c r="AU131" s="330">
        <v>5</v>
      </c>
      <c r="AV131" s="203">
        <v>2</v>
      </c>
      <c r="AW131" s="190"/>
      <c r="AX131" s="203"/>
      <c r="AY131" s="120">
        <f t="shared" ref="AY131:AZ133" si="808">C131-O131</f>
        <v>-1</v>
      </c>
      <c r="AZ131" s="120">
        <f t="shared" si="808"/>
        <v>4</v>
      </c>
      <c r="BA131" s="57">
        <f t="shared" ref="BA131:BH133" si="809">IF(Q131=0,0,E131-Q131)</f>
        <v>0</v>
      </c>
      <c r="BB131" s="57">
        <f t="shared" si="809"/>
        <v>0</v>
      </c>
      <c r="BC131" s="57">
        <f t="shared" si="809"/>
        <v>0</v>
      </c>
      <c r="BD131" s="55">
        <f t="shared" si="809"/>
        <v>0</v>
      </c>
      <c r="BE131" s="55">
        <f t="shared" si="809"/>
        <v>0</v>
      </c>
      <c r="BF131" s="219">
        <f t="shared" si="809"/>
        <v>7</v>
      </c>
      <c r="BG131" s="219">
        <f t="shared" si="809"/>
        <v>0</v>
      </c>
      <c r="BH131" s="219">
        <f t="shared" si="809"/>
        <v>2</v>
      </c>
      <c r="BI131" s="284">
        <f t="shared" ref="BI131:BI133" si="810">IF(Y131=0,0,M131-Y131)</f>
        <v>-1</v>
      </c>
      <c r="BJ131" s="221">
        <f t="shared" ref="BJ131:BL133" si="811">IF(Z131=0,0,N131-Z131)</f>
        <v>2</v>
      </c>
      <c r="BK131" s="221">
        <f t="shared" si="811"/>
        <v>-5</v>
      </c>
      <c r="BL131" s="221">
        <f t="shared" si="811"/>
        <v>0</v>
      </c>
      <c r="BM131" s="221">
        <f t="shared" ref="BM131:BM133" si="812">IF(AC131=0,0,Q131-AC131)</f>
        <v>-10</v>
      </c>
      <c r="BN131" s="221">
        <f t="shared" ref="BN131:BN133" si="813">IF(AD131=0,0,R131-AD131)</f>
        <v>0</v>
      </c>
      <c r="BO131" s="221">
        <f t="shared" ref="BO131:BO133" si="814">IF(AE131=0,0,S131-AE131)</f>
        <v>0</v>
      </c>
      <c r="BP131" s="221">
        <f t="shared" ref="BP131:BP133" si="815">IF(AF131=0,0,T131-AF131)</f>
        <v>-5</v>
      </c>
      <c r="BQ131" s="221">
        <f t="shared" ref="BQ131:BQ133" si="816">IF(AG131=0,0,U131-AG131)</f>
        <v>-10</v>
      </c>
      <c r="BR131" s="221">
        <f t="shared" ref="BR131:BR133" si="817">IF(AH131=0,0,V131-AH131)</f>
        <v>-5</v>
      </c>
      <c r="BS131" s="221">
        <f t="shared" ref="BS131:BS133" si="818">IF(AI131=0,0,W131-AI131)</f>
        <v>-4</v>
      </c>
      <c r="BT131" s="221">
        <f t="shared" ref="BT131:BT133" si="819">IF(AJ131=0,0,X131-AJ131)</f>
        <v>-3</v>
      </c>
      <c r="BU131" s="284">
        <f t="shared" ref="BU131:BW133" si="820">IF(AK131=0,0,Y131-AK131)</f>
        <v>0</v>
      </c>
      <c r="BV131" s="221">
        <f t="shared" si="820"/>
        <v>-13</v>
      </c>
      <c r="BW131" s="221">
        <f t="shared" si="820"/>
        <v>5</v>
      </c>
      <c r="BX131" s="221">
        <f t="shared" ref="BX131:BZ133" si="821">IF(AN131=0,0,AB131-AN131)</f>
        <v>0</v>
      </c>
      <c r="BY131" s="221">
        <f t="shared" si="821"/>
        <v>6</v>
      </c>
      <c r="BZ131" s="221">
        <f t="shared" si="821"/>
        <v>-4</v>
      </c>
      <c r="CA131" s="221">
        <f t="shared" ref="CA131:CA133" si="822">IF(AQ131=0,0,AE131-AQ131)</f>
        <v>-3</v>
      </c>
      <c r="CB131" s="221">
        <f t="shared" ref="CB131:CF133" si="823">IF(AR131=0,0,AF131-AR131)</f>
        <v>-1</v>
      </c>
      <c r="CC131" s="221">
        <f t="shared" si="823"/>
        <v>6</v>
      </c>
      <c r="CD131" s="221">
        <f t="shared" si="823"/>
        <v>5</v>
      </c>
      <c r="CE131" s="221">
        <f t="shared" si="823"/>
        <v>-1</v>
      </c>
      <c r="CF131" s="285">
        <f t="shared" si="823"/>
        <v>3</v>
      </c>
    </row>
    <row r="132" spans="1:84" x14ac:dyDescent="0.25">
      <c r="A132" s="4"/>
      <c r="B132" s="35" t="s">
        <v>44</v>
      </c>
      <c r="C132" s="122">
        <v>0</v>
      </c>
      <c r="D132" s="123">
        <v>4</v>
      </c>
      <c r="E132" s="123">
        <v>11</v>
      </c>
      <c r="F132" s="123">
        <v>5</v>
      </c>
      <c r="G132" s="123">
        <v>8</v>
      </c>
      <c r="H132" s="124">
        <v>5</v>
      </c>
      <c r="I132" s="123">
        <v>5</v>
      </c>
      <c r="J132" s="124">
        <v>12</v>
      </c>
      <c r="K132" s="123">
        <v>2</v>
      </c>
      <c r="L132" s="124">
        <v>4</v>
      </c>
      <c r="M132" s="124">
        <v>2</v>
      </c>
      <c r="N132" s="125">
        <v>4</v>
      </c>
      <c r="O132" s="122">
        <v>1</v>
      </c>
      <c r="P132" s="176">
        <v>0</v>
      </c>
      <c r="Q132" s="176">
        <v>0</v>
      </c>
      <c r="R132" s="176">
        <v>0</v>
      </c>
      <c r="S132" s="176">
        <v>0</v>
      </c>
      <c r="T132" s="176">
        <v>0</v>
      </c>
      <c r="U132" s="176">
        <v>0</v>
      </c>
      <c r="V132" s="221">
        <v>1</v>
      </c>
      <c r="W132" s="221">
        <v>3</v>
      </c>
      <c r="X132" s="203">
        <v>2</v>
      </c>
      <c r="Y132" s="190">
        <v>0</v>
      </c>
      <c r="Z132" s="190">
        <v>1</v>
      </c>
      <c r="AA132" s="190">
        <v>2</v>
      </c>
      <c r="AB132" s="190">
        <v>1</v>
      </c>
      <c r="AC132" s="190">
        <v>4</v>
      </c>
      <c r="AD132" s="190">
        <v>3</v>
      </c>
      <c r="AE132" s="190">
        <v>3</v>
      </c>
      <c r="AF132" s="190">
        <v>6</v>
      </c>
      <c r="AG132" s="190">
        <v>6</v>
      </c>
      <c r="AH132" s="190">
        <v>10</v>
      </c>
      <c r="AI132" s="190">
        <v>3</v>
      </c>
      <c r="AJ132" s="203">
        <v>5</v>
      </c>
      <c r="AK132" s="330">
        <v>3</v>
      </c>
      <c r="AL132" s="330">
        <v>6</v>
      </c>
      <c r="AM132" s="330">
        <v>3</v>
      </c>
      <c r="AN132" s="124">
        <v>0</v>
      </c>
      <c r="AO132" s="124">
        <v>11</v>
      </c>
      <c r="AP132" s="330">
        <v>6</v>
      </c>
      <c r="AQ132" s="330">
        <v>4</v>
      </c>
      <c r="AR132" s="330">
        <v>3</v>
      </c>
      <c r="AS132" s="330">
        <v>4</v>
      </c>
      <c r="AT132" s="330">
        <v>5</v>
      </c>
      <c r="AU132" s="330">
        <v>7</v>
      </c>
      <c r="AV132" s="203">
        <v>4</v>
      </c>
      <c r="AW132" s="190"/>
      <c r="AX132" s="203"/>
      <c r="AY132" s="120">
        <f t="shared" si="808"/>
        <v>-1</v>
      </c>
      <c r="AZ132" s="120">
        <f t="shared" si="808"/>
        <v>4</v>
      </c>
      <c r="BA132" s="57">
        <f t="shared" si="809"/>
        <v>0</v>
      </c>
      <c r="BB132" s="57">
        <f t="shared" si="809"/>
        <v>0</v>
      </c>
      <c r="BC132" s="57">
        <f t="shared" si="809"/>
        <v>0</v>
      </c>
      <c r="BD132" s="55">
        <f t="shared" si="809"/>
        <v>0</v>
      </c>
      <c r="BE132" s="55">
        <f t="shared" si="809"/>
        <v>0</v>
      </c>
      <c r="BF132" s="219">
        <f t="shared" si="809"/>
        <v>11</v>
      </c>
      <c r="BG132" s="219">
        <f t="shared" si="809"/>
        <v>-1</v>
      </c>
      <c r="BH132" s="219">
        <f t="shared" si="809"/>
        <v>2</v>
      </c>
      <c r="BI132" s="284">
        <f t="shared" si="810"/>
        <v>0</v>
      </c>
      <c r="BJ132" s="221">
        <f t="shared" si="811"/>
        <v>3</v>
      </c>
      <c r="BK132" s="221">
        <f t="shared" si="811"/>
        <v>-1</v>
      </c>
      <c r="BL132" s="221">
        <f t="shared" si="811"/>
        <v>-1</v>
      </c>
      <c r="BM132" s="221">
        <f t="shared" si="812"/>
        <v>-4</v>
      </c>
      <c r="BN132" s="221">
        <f t="shared" si="813"/>
        <v>-3</v>
      </c>
      <c r="BO132" s="221">
        <f t="shared" si="814"/>
        <v>-3</v>
      </c>
      <c r="BP132" s="221">
        <f t="shared" si="815"/>
        <v>-6</v>
      </c>
      <c r="BQ132" s="221">
        <f t="shared" si="816"/>
        <v>-6</v>
      </c>
      <c r="BR132" s="221">
        <f t="shared" si="817"/>
        <v>-9</v>
      </c>
      <c r="BS132" s="221">
        <f t="shared" si="818"/>
        <v>0</v>
      </c>
      <c r="BT132" s="221">
        <f t="shared" si="819"/>
        <v>-3</v>
      </c>
      <c r="BU132" s="284">
        <f t="shared" si="820"/>
        <v>-3</v>
      </c>
      <c r="BV132" s="221">
        <f t="shared" si="820"/>
        <v>-5</v>
      </c>
      <c r="BW132" s="221">
        <f t="shared" si="820"/>
        <v>-1</v>
      </c>
      <c r="BX132" s="221">
        <f t="shared" si="821"/>
        <v>0</v>
      </c>
      <c r="BY132" s="221">
        <f t="shared" si="821"/>
        <v>-7</v>
      </c>
      <c r="BZ132" s="221">
        <f t="shared" si="821"/>
        <v>-3</v>
      </c>
      <c r="CA132" s="221">
        <f t="shared" si="822"/>
        <v>-1</v>
      </c>
      <c r="CB132" s="221">
        <f t="shared" si="823"/>
        <v>3</v>
      </c>
      <c r="CC132" s="221">
        <f t="shared" si="823"/>
        <v>2</v>
      </c>
      <c r="CD132" s="221">
        <f t="shared" si="823"/>
        <v>5</v>
      </c>
      <c r="CE132" s="221">
        <f t="shared" si="823"/>
        <v>-4</v>
      </c>
      <c r="CF132" s="285">
        <f t="shared" si="823"/>
        <v>1</v>
      </c>
    </row>
    <row r="133" spans="1:84" x14ac:dyDescent="0.25">
      <c r="A133" s="4"/>
      <c r="B133" s="35" t="s">
        <v>45</v>
      </c>
      <c r="C133" s="122">
        <v>0</v>
      </c>
      <c r="D133" s="123">
        <v>0</v>
      </c>
      <c r="E133" s="123">
        <v>0</v>
      </c>
      <c r="F133" s="123">
        <v>0</v>
      </c>
      <c r="G133" s="123">
        <v>0</v>
      </c>
      <c r="H133" s="124">
        <v>0</v>
      </c>
      <c r="I133" s="123">
        <v>0</v>
      </c>
      <c r="J133" s="124">
        <v>0</v>
      </c>
      <c r="K133" s="123">
        <v>0</v>
      </c>
      <c r="L133" s="124">
        <v>0</v>
      </c>
      <c r="M133" s="124">
        <v>0</v>
      </c>
      <c r="N133" s="125">
        <v>0</v>
      </c>
      <c r="O133" s="122">
        <v>0</v>
      </c>
      <c r="P133" s="176">
        <v>0</v>
      </c>
      <c r="Q133" s="176">
        <v>0</v>
      </c>
      <c r="R133" s="176">
        <v>0</v>
      </c>
      <c r="S133" s="176">
        <v>0</v>
      </c>
      <c r="T133" s="176">
        <v>0</v>
      </c>
      <c r="U133" s="176">
        <v>0</v>
      </c>
      <c r="V133" s="221">
        <v>0</v>
      </c>
      <c r="W133" s="221">
        <v>0</v>
      </c>
      <c r="X133" s="203">
        <v>0</v>
      </c>
      <c r="Y133" s="190">
        <v>0</v>
      </c>
      <c r="Z133" s="190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203">
        <v>0</v>
      </c>
      <c r="AK133" s="330">
        <v>0</v>
      </c>
      <c r="AL133" s="330">
        <v>0</v>
      </c>
      <c r="AM133" s="330">
        <v>0</v>
      </c>
      <c r="AN133" s="124">
        <v>0</v>
      </c>
      <c r="AO133" s="124">
        <v>0</v>
      </c>
      <c r="AP133" s="330">
        <v>0</v>
      </c>
      <c r="AQ133" s="330">
        <v>0</v>
      </c>
      <c r="AR133" s="330">
        <v>0</v>
      </c>
      <c r="AS133" s="330">
        <v>0</v>
      </c>
      <c r="AT133" s="330">
        <v>0</v>
      </c>
      <c r="AU133" s="330">
        <v>0</v>
      </c>
      <c r="AV133" s="203">
        <v>0</v>
      </c>
      <c r="AW133" s="190"/>
      <c r="AX133" s="203"/>
      <c r="AY133" s="120">
        <f t="shared" si="808"/>
        <v>0</v>
      </c>
      <c r="AZ133" s="120">
        <f t="shared" si="808"/>
        <v>0</v>
      </c>
      <c r="BA133" s="57">
        <f t="shared" si="809"/>
        <v>0</v>
      </c>
      <c r="BB133" s="57">
        <f t="shared" si="809"/>
        <v>0</v>
      </c>
      <c r="BC133" s="57">
        <f t="shared" si="809"/>
        <v>0</v>
      </c>
      <c r="BD133" s="55">
        <f t="shared" si="809"/>
        <v>0</v>
      </c>
      <c r="BE133" s="55">
        <f t="shared" si="809"/>
        <v>0</v>
      </c>
      <c r="BF133" s="219">
        <f t="shared" si="809"/>
        <v>0</v>
      </c>
      <c r="BG133" s="219">
        <f t="shared" si="809"/>
        <v>0</v>
      </c>
      <c r="BH133" s="219">
        <f t="shared" si="809"/>
        <v>0</v>
      </c>
      <c r="BI133" s="284">
        <f t="shared" si="810"/>
        <v>0</v>
      </c>
      <c r="BJ133" s="221">
        <f t="shared" si="811"/>
        <v>0</v>
      </c>
      <c r="BK133" s="221">
        <f t="shared" si="811"/>
        <v>0</v>
      </c>
      <c r="BL133" s="221">
        <f t="shared" si="811"/>
        <v>0</v>
      </c>
      <c r="BM133" s="221">
        <f t="shared" si="812"/>
        <v>0</v>
      </c>
      <c r="BN133" s="221">
        <f t="shared" si="813"/>
        <v>0</v>
      </c>
      <c r="BO133" s="221">
        <f t="shared" si="814"/>
        <v>0</v>
      </c>
      <c r="BP133" s="221">
        <f t="shared" si="815"/>
        <v>0</v>
      </c>
      <c r="BQ133" s="221">
        <f t="shared" si="816"/>
        <v>0</v>
      </c>
      <c r="BR133" s="221">
        <f t="shared" si="817"/>
        <v>0</v>
      </c>
      <c r="BS133" s="221">
        <f t="shared" si="818"/>
        <v>0</v>
      </c>
      <c r="BT133" s="221">
        <f t="shared" si="819"/>
        <v>0</v>
      </c>
      <c r="BU133" s="284">
        <f t="shared" si="820"/>
        <v>0</v>
      </c>
      <c r="BV133" s="221">
        <f t="shared" si="820"/>
        <v>0</v>
      </c>
      <c r="BW133" s="221">
        <f t="shared" si="820"/>
        <v>0</v>
      </c>
      <c r="BX133" s="221">
        <f t="shared" si="821"/>
        <v>0</v>
      </c>
      <c r="BY133" s="221">
        <f t="shared" si="821"/>
        <v>0</v>
      </c>
      <c r="BZ133" s="221">
        <f t="shared" si="821"/>
        <v>0</v>
      </c>
      <c r="CA133" s="221">
        <f t="shared" si="822"/>
        <v>0</v>
      </c>
      <c r="CB133" s="221">
        <f t="shared" si="823"/>
        <v>0</v>
      </c>
      <c r="CC133" s="221">
        <f t="shared" si="823"/>
        <v>0</v>
      </c>
      <c r="CD133" s="221">
        <f t="shared" si="823"/>
        <v>0</v>
      </c>
      <c r="CE133" s="221">
        <f t="shared" si="823"/>
        <v>0</v>
      </c>
      <c r="CF133" s="285">
        <f t="shared" si="823"/>
        <v>0</v>
      </c>
    </row>
    <row r="134" spans="1:84" x14ac:dyDescent="0.25">
      <c r="A134" s="4"/>
      <c r="B134" s="35" t="s">
        <v>46</v>
      </c>
      <c r="C134" s="126">
        <f>SUM(C129:C133)</f>
        <v>102</v>
      </c>
      <c r="D134" s="124">
        <f>SUM(D129:D133)</f>
        <v>155</v>
      </c>
      <c r="E134" s="124">
        <f>SUM(E129:E133)</f>
        <v>181</v>
      </c>
      <c r="F134" s="124">
        <f>SUM(F129:F133)</f>
        <v>181</v>
      </c>
      <c r="G134" s="124">
        <f>SUM(G129:G133)</f>
        <v>283</v>
      </c>
      <c r="H134" s="124">
        <f>SUM(H129:H133)</f>
        <v>168</v>
      </c>
      <c r="I134" s="124">
        <f>SUM(I129:I133)</f>
        <v>148</v>
      </c>
      <c r="J134" s="124">
        <f>SUM(J129:J133)</f>
        <v>269</v>
      </c>
      <c r="K134" s="124">
        <f>SUM(K129:K133)</f>
        <v>84</v>
      </c>
      <c r="L134" s="124">
        <f>SUM(L129:L133)</f>
        <v>70</v>
      </c>
      <c r="M134" s="124">
        <f>SUM(M129:M133)</f>
        <v>216</v>
      </c>
      <c r="N134" s="186">
        <f>SUM(N129:N133)</f>
        <v>192</v>
      </c>
      <c r="O134" s="124">
        <f>SUM(O129:O133)</f>
        <v>53</v>
      </c>
      <c r="P134" s="176">
        <f>SUM(P129:P133)</f>
        <v>0</v>
      </c>
      <c r="Q134" s="176">
        <f>SUM(Q129:Q133)</f>
        <v>0</v>
      </c>
      <c r="R134" s="176">
        <f>SUM(R129:R133)</f>
        <v>0</v>
      </c>
      <c r="S134" s="124">
        <f>SUM(S129:S133)</f>
        <v>0</v>
      </c>
      <c r="T134" s="124">
        <f>SUM(T129:T133)</f>
        <v>0</v>
      </c>
      <c r="U134" s="124">
        <f>SUM(U129:U133)</f>
        <v>0</v>
      </c>
      <c r="V134" s="190">
        <f>SUM(V129:V133)</f>
        <v>6</v>
      </c>
      <c r="W134" s="190">
        <f>SUM(W129:W133)</f>
        <v>3</v>
      </c>
      <c r="X134" s="196">
        <f>SUM(X129:X133)</f>
        <v>4</v>
      </c>
      <c r="Y134" s="190">
        <f>SUM(Y129:Y133)</f>
        <v>2</v>
      </c>
      <c r="Z134" s="190">
        <f>SUM(Z129:Z133)</f>
        <v>2</v>
      </c>
      <c r="AA134" s="190">
        <f>SUM(AA129:AA133)</f>
        <v>8</v>
      </c>
      <c r="AB134" s="190">
        <f>SUM(AB129:AB133)</f>
        <v>1</v>
      </c>
      <c r="AC134" s="190">
        <f>SUM(AC129:AC133)</f>
        <v>14</v>
      </c>
      <c r="AD134" s="190">
        <f>SUM(AD129:AD133)</f>
        <v>3</v>
      </c>
      <c r="AE134" s="190">
        <f>SUM(AE129:AE133)</f>
        <v>298</v>
      </c>
      <c r="AF134" s="190">
        <f>SUM(AF129:AF133)</f>
        <v>337</v>
      </c>
      <c r="AG134" s="190">
        <f>SUM(AG129:AG133)</f>
        <v>292</v>
      </c>
      <c r="AH134" s="190">
        <f>SUM(AH129:AH133)</f>
        <v>223</v>
      </c>
      <c r="AI134" s="190">
        <f>SUM(AI129:AI133)</f>
        <v>148</v>
      </c>
      <c r="AJ134" s="203">
        <f>SUM(AJ129:AJ133)</f>
        <v>114</v>
      </c>
      <c r="AK134" s="330">
        <f>SUM(AK129:AK133)</f>
        <v>42</v>
      </c>
      <c r="AL134" s="330">
        <f>SUM(AL129:AL133)</f>
        <v>171</v>
      </c>
      <c r="AM134" s="330">
        <f>SUM(AM129:AM133)</f>
        <v>87</v>
      </c>
      <c r="AN134" s="124">
        <f>SUM(AN129:AN133)</f>
        <v>171</v>
      </c>
      <c r="AO134" s="124">
        <f>SUM(AO129:AO133)</f>
        <v>222</v>
      </c>
      <c r="AP134" s="124">
        <f>SUM(AP129:AP133)</f>
        <v>131</v>
      </c>
      <c r="AQ134" s="124">
        <f>SUM(AQ129:AQ133)</f>
        <v>215</v>
      </c>
      <c r="AR134" s="124">
        <f>SUM(AR129:AR133)</f>
        <v>116</v>
      </c>
      <c r="AS134" s="124">
        <f>SUM(AS129:AS133)</f>
        <v>144</v>
      </c>
      <c r="AT134" s="124">
        <f>SUM(AT129:AT133)</f>
        <v>150</v>
      </c>
      <c r="AU134" s="124">
        <f>SUM(AU129:AU133)</f>
        <v>114</v>
      </c>
      <c r="AV134" s="203">
        <f>SUM(AV129:AV133)</f>
        <v>78</v>
      </c>
      <c r="AW134" s="124">
        <f>SUM(AW129:AW133)</f>
        <v>0</v>
      </c>
      <c r="AX134" s="124">
        <f>SUM(AX129:AX133)</f>
        <v>0</v>
      </c>
      <c r="AY134" s="124">
        <f>SUM(AY129:AY133)</f>
        <v>49</v>
      </c>
      <c r="AZ134" s="124">
        <f>SUM(AZ129:AZ133)</f>
        <v>155</v>
      </c>
      <c r="BA134" s="124">
        <f>SUM(BA129:BA133)</f>
        <v>0</v>
      </c>
      <c r="BB134" s="124">
        <f>SUM(BB129:BB133)</f>
        <v>0</v>
      </c>
      <c r="BC134" s="124">
        <f>SUM(BC129:BC133)</f>
        <v>0</v>
      </c>
      <c r="BD134" s="124">
        <f>SUM(BD129:BD133)</f>
        <v>0</v>
      </c>
      <c r="BE134" s="124">
        <f>SUM(BE129:BE133)</f>
        <v>0</v>
      </c>
      <c r="BF134" s="124">
        <f>SUM(BF129:BF133)</f>
        <v>18</v>
      </c>
      <c r="BG134" s="124">
        <f>SUM(BG129:BG133)</f>
        <v>-1</v>
      </c>
      <c r="BH134" s="124">
        <f>SUM(BH129:BH133)</f>
        <v>4</v>
      </c>
      <c r="BI134" s="124">
        <f>SUM(BI129:BI133)</f>
        <v>-1</v>
      </c>
      <c r="BJ134" s="124">
        <f>SUM(BJ129:BJ133)</f>
        <v>5</v>
      </c>
      <c r="BK134" s="124">
        <f>SUM(BK129:BK133)</f>
        <v>-6</v>
      </c>
      <c r="BL134" s="124">
        <f>SUM(BL129:BL133)</f>
        <v>-1</v>
      </c>
      <c r="BM134" s="124">
        <f>SUM(BM129:BM133)</f>
        <v>-14</v>
      </c>
      <c r="BN134" s="124">
        <f>SUM(BN129:BN133)</f>
        <v>-3</v>
      </c>
      <c r="BO134" s="124">
        <f>SUM(BO129:BO133)</f>
        <v>-298</v>
      </c>
      <c r="BP134" s="124">
        <f>SUM(BP129:BP133)</f>
        <v>-337</v>
      </c>
      <c r="BQ134" s="124">
        <f>SUM(BQ129:BQ133)</f>
        <v>-292</v>
      </c>
      <c r="BR134" s="124">
        <f>SUM(BR129:BR133)</f>
        <v>-217</v>
      </c>
      <c r="BS134" s="124">
        <f>SUM(BS129:BS133)</f>
        <v>-145</v>
      </c>
      <c r="BT134" s="330">
        <f>SUM(BT129:BT133)</f>
        <v>-110</v>
      </c>
      <c r="BU134" s="291">
        <f>SUM(BU129:BU133)</f>
        <v>-40</v>
      </c>
      <c r="BV134" s="330">
        <f>SUM(BV129:BV133)</f>
        <v>-169</v>
      </c>
      <c r="BW134" s="330">
        <f>SUM(BW129:BW133)</f>
        <v>-79</v>
      </c>
      <c r="BX134" s="330">
        <f>SUM(BX129:BX133)</f>
        <v>-171</v>
      </c>
      <c r="BY134" s="330">
        <f>SUM(BY129:BY133)</f>
        <v>-208</v>
      </c>
      <c r="BZ134" s="330">
        <f>SUM(BZ129:BZ133)</f>
        <v>-128</v>
      </c>
      <c r="CA134" s="330">
        <f>SUM(CA129:CA133)</f>
        <v>83</v>
      </c>
      <c r="CB134" s="330">
        <f>SUM(CB129:CB133)</f>
        <v>221</v>
      </c>
      <c r="CC134" s="330">
        <f>SUM(CC129:CC133)</f>
        <v>148</v>
      </c>
      <c r="CD134" s="330">
        <f>SUM(CD129:CD133)</f>
        <v>73</v>
      </c>
      <c r="CE134" s="330">
        <f>SUM(CE129:CE133)</f>
        <v>34</v>
      </c>
      <c r="CF134" s="203">
        <f>SUM(CF129:CF133)</f>
        <v>36</v>
      </c>
    </row>
    <row r="135" spans="1:84" x14ac:dyDescent="0.25">
      <c r="A135" s="4">
        <f>+A128+1</f>
        <v>19</v>
      </c>
      <c r="B135" s="47" t="s">
        <v>24</v>
      </c>
      <c r="C135" s="127"/>
      <c r="D135" s="116"/>
      <c r="E135" s="116"/>
      <c r="F135" s="116"/>
      <c r="G135" s="116"/>
      <c r="H135" s="127"/>
      <c r="I135" s="116"/>
      <c r="J135" s="127"/>
      <c r="K135" s="116"/>
      <c r="L135" s="127"/>
      <c r="M135" s="127"/>
      <c r="N135" s="128"/>
      <c r="O135" s="129"/>
      <c r="P135" s="113"/>
      <c r="Q135" s="112"/>
      <c r="R135" s="113"/>
      <c r="S135" s="116"/>
      <c r="T135" s="127"/>
      <c r="U135" s="127"/>
      <c r="V135" s="222"/>
      <c r="W135" s="222"/>
      <c r="X135" s="204"/>
      <c r="Y135" s="222"/>
      <c r="Z135" s="222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04"/>
      <c r="AK135" s="222"/>
      <c r="AL135" s="222"/>
      <c r="AM135" s="222"/>
      <c r="AN135" s="127"/>
      <c r="AO135" s="127"/>
      <c r="AP135" s="222"/>
      <c r="AQ135" s="222"/>
      <c r="AR135" s="222"/>
      <c r="AS135" s="222"/>
      <c r="AT135" s="222"/>
      <c r="AU135" s="222"/>
      <c r="AV135" s="204"/>
      <c r="AW135" s="222"/>
      <c r="AX135" s="204"/>
      <c r="AY135" s="120"/>
      <c r="AZ135" s="120"/>
      <c r="BA135" s="116"/>
      <c r="BB135" s="127"/>
      <c r="BC135" s="116"/>
      <c r="BD135" s="116"/>
      <c r="BE135" s="116"/>
      <c r="BF135" s="222"/>
      <c r="BG135" s="222"/>
      <c r="BH135" s="222"/>
      <c r="BI135" s="286"/>
      <c r="BJ135" s="222"/>
      <c r="BK135" s="222"/>
      <c r="BL135" s="222"/>
      <c r="BM135" s="222"/>
      <c r="BN135" s="222"/>
      <c r="BO135" s="222"/>
      <c r="BP135" s="222"/>
      <c r="BQ135" s="222"/>
      <c r="BR135" s="222"/>
      <c r="BS135" s="222"/>
      <c r="BT135" s="222"/>
      <c r="BU135" s="286"/>
      <c r="BV135" s="222"/>
      <c r="BW135" s="222"/>
      <c r="BX135" s="222"/>
      <c r="BY135" s="222"/>
      <c r="BZ135" s="222"/>
      <c r="CA135" s="222"/>
      <c r="CB135" s="222"/>
      <c r="CC135" s="222"/>
      <c r="CD135" s="222"/>
      <c r="CE135" s="222"/>
      <c r="CF135" s="204"/>
    </row>
    <row r="136" spans="1:84" x14ac:dyDescent="0.25">
      <c r="A136" s="4"/>
      <c r="B136" s="35" t="s">
        <v>41</v>
      </c>
      <c r="C136" s="130">
        <v>908</v>
      </c>
      <c r="D136" s="131">
        <v>1005</v>
      </c>
      <c r="E136" s="131">
        <v>1087</v>
      </c>
      <c r="F136" s="131">
        <v>1122</v>
      </c>
      <c r="G136" s="131">
        <v>1166</v>
      </c>
      <c r="H136" s="132">
        <v>1062</v>
      </c>
      <c r="I136" s="131">
        <v>998</v>
      </c>
      <c r="J136" s="132">
        <v>997</v>
      </c>
      <c r="K136" s="131">
        <v>890</v>
      </c>
      <c r="L136" s="132">
        <v>778</v>
      </c>
      <c r="M136" s="132">
        <v>768</v>
      </c>
      <c r="N136" s="133">
        <v>860</v>
      </c>
      <c r="O136" s="130">
        <v>733</v>
      </c>
      <c r="P136" s="182">
        <v>459</v>
      </c>
      <c r="Q136" s="185">
        <v>376</v>
      </c>
      <c r="R136" s="182">
        <v>367</v>
      </c>
      <c r="S136" s="131">
        <v>360</v>
      </c>
      <c r="T136" s="132">
        <v>340</v>
      </c>
      <c r="U136" s="132">
        <v>389</v>
      </c>
      <c r="V136" s="191">
        <v>391</v>
      </c>
      <c r="W136" s="191">
        <v>539</v>
      </c>
      <c r="X136" s="205">
        <v>505</v>
      </c>
      <c r="Y136" s="191">
        <v>381</v>
      </c>
      <c r="Z136" s="191">
        <v>389</v>
      </c>
      <c r="AA136" s="191">
        <v>419</v>
      </c>
      <c r="AB136" s="191">
        <v>411</v>
      </c>
      <c r="AC136" s="191">
        <v>440</v>
      </c>
      <c r="AD136" s="191">
        <v>581</v>
      </c>
      <c r="AE136" s="191">
        <v>1165</v>
      </c>
      <c r="AF136" s="191">
        <v>1108</v>
      </c>
      <c r="AG136" s="191">
        <v>948</v>
      </c>
      <c r="AH136" s="191">
        <v>924</v>
      </c>
      <c r="AI136" s="191">
        <v>858</v>
      </c>
      <c r="AJ136" s="205">
        <v>729</v>
      </c>
      <c r="AK136" s="191">
        <v>705</v>
      </c>
      <c r="AL136" s="191">
        <v>817</v>
      </c>
      <c r="AM136" s="191">
        <v>824</v>
      </c>
      <c r="AN136" s="132">
        <v>979</v>
      </c>
      <c r="AO136" s="132">
        <v>960</v>
      </c>
      <c r="AP136" s="191">
        <v>955</v>
      </c>
      <c r="AQ136" s="191">
        <v>850</v>
      </c>
      <c r="AR136" s="191">
        <v>856</v>
      </c>
      <c r="AS136" s="191">
        <v>802</v>
      </c>
      <c r="AT136" s="191">
        <v>812</v>
      </c>
      <c r="AU136" s="191">
        <v>738</v>
      </c>
      <c r="AV136" s="205">
        <v>668</v>
      </c>
      <c r="AW136" s="191"/>
      <c r="AX136" s="205"/>
      <c r="AY136" s="120">
        <f>C136-O136</f>
        <v>175</v>
      </c>
      <c r="AZ136" s="120">
        <f>D136-P136</f>
        <v>546</v>
      </c>
      <c r="BA136" s="57">
        <f t="shared" ref="BA136:BH136" si="824">IF(Q136=0,0,E136-Q136)</f>
        <v>711</v>
      </c>
      <c r="BB136" s="57">
        <f t="shared" si="824"/>
        <v>755</v>
      </c>
      <c r="BC136" s="57">
        <f t="shared" si="824"/>
        <v>806</v>
      </c>
      <c r="BD136" s="55">
        <f t="shared" si="824"/>
        <v>722</v>
      </c>
      <c r="BE136" s="55">
        <f t="shared" si="824"/>
        <v>609</v>
      </c>
      <c r="BF136" s="219">
        <f t="shared" si="824"/>
        <v>606</v>
      </c>
      <c r="BG136" s="219">
        <f t="shared" si="824"/>
        <v>351</v>
      </c>
      <c r="BH136" s="219">
        <f t="shared" si="824"/>
        <v>273</v>
      </c>
      <c r="BI136" s="284">
        <f t="shared" ref="BI136" si="825">IF(Y136=0,0,M136-Y136)</f>
        <v>387</v>
      </c>
      <c r="BJ136" s="221">
        <f>IF(Z136=0,0,N136-Z136)</f>
        <v>471</v>
      </c>
      <c r="BK136" s="221">
        <f>IF(AA136=0,0,O136-AA136)</f>
        <v>314</v>
      </c>
      <c r="BL136" s="221">
        <f>IF(AB136=0,0,P136-AB136)</f>
        <v>48</v>
      </c>
      <c r="BM136" s="221">
        <f t="shared" ref="BM136" si="826">IF(AC136=0,0,Q136-AC136)</f>
        <v>-64</v>
      </c>
      <c r="BN136" s="221">
        <f t="shared" ref="BN136" si="827">IF(AD136=0,0,R136-AD136)</f>
        <v>-214</v>
      </c>
      <c r="BO136" s="221">
        <f t="shared" ref="BO136" si="828">IF(AE136=0,0,S136-AE136)</f>
        <v>-805</v>
      </c>
      <c r="BP136" s="221">
        <f t="shared" ref="BP136" si="829">IF(AF136=0,0,T136-AF136)</f>
        <v>-768</v>
      </c>
      <c r="BQ136" s="221">
        <f t="shared" ref="BQ136" si="830">IF(AG136=0,0,U136-AG136)</f>
        <v>-559</v>
      </c>
      <c r="BR136" s="221">
        <f t="shared" ref="BR136" si="831">IF(AH136=0,0,V136-AH136)</f>
        <v>-533</v>
      </c>
      <c r="BS136" s="221">
        <f t="shared" ref="BS136" si="832">IF(AI136=0,0,W136-AI136)</f>
        <v>-319</v>
      </c>
      <c r="BT136" s="221">
        <f t="shared" ref="BT136" si="833">IF(AJ136=0,0,X136-AJ136)</f>
        <v>-224</v>
      </c>
      <c r="BU136" s="284">
        <f>IF(AK136=0,0,Y136-AK136)</f>
        <v>-324</v>
      </c>
      <c r="BV136" s="221">
        <f>IF(AL136=0,0,Z136-AL136)</f>
        <v>-428</v>
      </c>
      <c r="BW136" s="221">
        <f>IF(AM136=0,0,AA136-AM136)</f>
        <v>-405</v>
      </c>
      <c r="BX136" s="221">
        <f t="shared" ref="BX136:BZ136" si="834">IF(AN136=0,0,AB136-AN136)</f>
        <v>-568</v>
      </c>
      <c r="BY136" s="221">
        <f t="shared" si="834"/>
        <v>-520</v>
      </c>
      <c r="BZ136" s="221">
        <f t="shared" si="834"/>
        <v>-374</v>
      </c>
      <c r="CA136" s="221">
        <f t="shared" ref="CA136" si="835">IF(AQ136=0,0,AE136-AQ136)</f>
        <v>315</v>
      </c>
      <c r="CB136" s="221">
        <f t="shared" ref="CB136:CF136" si="836">IF(AR136=0,0,AF136-AR136)</f>
        <v>252</v>
      </c>
      <c r="CC136" s="221">
        <f t="shared" si="836"/>
        <v>146</v>
      </c>
      <c r="CD136" s="221">
        <f t="shared" si="836"/>
        <v>112</v>
      </c>
      <c r="CE136" s="221">
        <f t="shared" si="836"/>
        <v>120</v>
      </c>
      <c r="CF136" s="285">
        <f t="shared" si="836"/>
        <v>61</v>
      </c>
    </row>
    <row r="137" spans="1:84" x14ac:dyDescent="0.25">
      <c r="A137" s="4"/>
      <c r="B137" s="35" t="s">
        <v>42</v>
      </c>
      <c r="C137" s="130">
        <v>286</v>
      </c>
      <c r="D137" s="131">
        <v>323</v>
      </c>
      <c r="E137" s="131">
        <v>456</v>
      </c>
      <c r="F137" s="131">
        <v>447</v>
      </c>
      <c r="G137" s="131">
        <v>442</v>
      </c>
      <c r="H137" s="132">
        <v>455</v>
      </c>
      <c r="I137" s="131">
        <v>494</v>
      </c>
      <c r="J137" s="132">
        <v>451</v>
      </c>
      <c r="K137" s="131">
        <v>376</v>
      </c>
      <c r="L137" s="132">
        <v>289</v>
      </c>
      <c r="M137" s="132">
        <v>244</v>
      </c>
      <c r="N137" s="133">
        <v>240</v>
      </c>
      <c r="O137" s="130">
        <v>242</v>
      </c>
      <c r="P137" s="182">
        <v>221</v>
      </c>
      <c r="Q137" s="185">
        <v>208</v>
      </c>
      <c r="R137" s="182">
        <v>193</v>
      </c>
      <c r="S137" s="131">
        <v>172</v>
      </c>
      <c r="T137" s="132">
        <v>144</v>
      </c>
      <c r="U137" s="132">
        <v>140</v>
      </c>
      <c r="V137" s="191">
        <v>146</v>
      </c>
      <c r="W137" s="191">
        <v>138</v>
      </c>
      <c r="X137" s="205">
        <v>124</v>
      </c>
      <c r="Y137" s="191">
        <v>150</v>
      </c>
      <c r="Z137" s="307">
        <v>142</v>
      </c>
      <c r="AA137" s="191">
        <v>131</v>
      </c>
      <c r="AB137" s="191">
        <v>170</v>
      </c>
      <c r="AC137" s="191">
        <v>185</v>
      </c>
      <c r="AD137" s="191">
        <v>216</v>
      </c>
      <c r="AE137" s="191">
        <v>239</v>
      </c>
      <c r="AF137" s="191">
        <v>295</v>
      </c>
      <c r="AG137" s="191">
        <v>268</v>
      </c>
      <c r="AH137" s="191">
        <v>217</v>
      </c>
      <c r="AI137" s="191">
        <v>183</v>
      </c>
      <c r="AJ137" s="205">
        <v>147</v>
      </c>
      <c r="AK137" s="191">
        <v>108</v>
      </c>
      <c r="AL137" s="307">
        <v>131</v>
      </c>
      <c r="AM137" s="307">
        <v>147</v>
      </c>
      <c r="AN137" s="132">
        <v>174</v>
      </c>
      <c r="AO137" s="132">
        <v>250</v>
      </c>
      <c r="AP137" s="191">
        <v>199</v>
      </c>
      <c r="AQ137" s="191">
        <v>253</v>
      </c>
      <c r="AR137" s="191">
        <v>244</v>
      </c>
      <c r="AS137" s="191">
        <v>232</v>
      </c>
      <c r="AT137" s="191">
        <v>266</v>
      </c>
      <c r="AU137" s="191">
        <v>234</v>
      </c>
      <c r="AV137" s="205">
        <v>167</v>
      </c>
      <c r="AW137" s="191"/>
      <c r="AX137" s="205"/>
      <c r="AY137" s="120">
        <f>C137-O137</f>
        <v>44</v>
      </c>
      <c r="AZ137" s="120">
        <f>D137-P137</f>
        <v>102</v>
      </c>
      <c r="BA137" s="57">
        <f t="shared" ref="BA137:BH137" si="837">IF(Q137=0,0,E137-Q137)</f>
        <v>248</v>
      </c>
      <c r="BB137" s="57">
        <f t="shared" si="837"/>
        <v>254</v>
      </c>
      <c r="BC137" s="57">
        <f t="shared" si="837"/>
        <v>270</v>
      </c>
      <c r="BD137" s="55">
        <f t="shared" si="837"/>
        <v>311</v>
      </c>
      <c r="BE137" s="55">
        <f t="shared" si="837"/>
        <v>354</v>
      </c>
      <c r="BF137" s="219">
        <f t="shared" si="837"/>
        <v>305</v>
      </c>
      <c r="BG137" s="219">
        <f t="shared" si="837"/>
        <v>238</v>
      </c>
      <c r="BH137" s="219">
        <f t="shared" si="837"/>
        <v>165</v>
      </c>
      <c r="BI137" s="284">
        <f t="shared" ref="BI137" si="838">IF(Y137=0,0,M137-Y137)</f>
        <v>94</v>
      </c>
      <c r="BJ137" s="221">
        <f>IF(Z137=0,0,N137-Z137)</f>
        <v>98</v>
      </c>
      <c r="BK137" s="221">
        <f>IF(AA137=0,0,O137-AA137)</f>
        <v>111</v>
      </c>
      <c r="BL137" s="221">
        <f>IF(AB137=0,0,P137-AB137)</f>
        <v>51</v>
      </c>
      <c r="BM137" s="221">
        <f>IF(AC139=0,0,Q137-AC139)</f>
        <v>179</v>
      </c>
      <c r="BN137" s="221">
        <f t="shared" ref="BN137" si="839">IF(AD137=0,0,R137-AD137)</f>
        <v>-23</v>
      </c>
      <c r="BO137" s="221">
        <f t="shared" ref="BO137" si="840">IF(AE137=0,0,S137-AE137)</f>
        <v>-67</v>
      </c>
      <c r="BP137" s="221">
        <f t="shared" ref="BP137" si="841">IF(AF137=0,0,T137-AF137)</f>
        <v>-151</v>
      </c>
      <c r="BQ137" s="221">
        <f t="shared" ref="BQ137" si="842">IF(AG137=0,0,U137-AG137)</f>
        <v>-128</v>
      </c>
      <c r="BR137" s="221">
        <f t="shared" ref="BR137" si="843">IF(AH137=0,0,V137-AH137)</f>
        <v>-71</v>
      </c>
      <c r="BS137" s="221">
        <f t="shared" ref="BS137" si="844">IF(AI137=0,0,W137-AI137)</f>
        <v>-45</v>
      </c>
      <c r="BT137" s="221">
        <f t="shared" ref="BT137" si="845">IF(AJ137=0,0,X137-AJ137)</f>
        <v>-23</v>
      </c>
      <c r="BU137" s="284">
        <f>IF(AK137=0,0,Y137-AK137)</f>
        <v>42</v>
      </c>
      <c r="BV137" s="221">
        <f>IF(AL137=0,0,Z137-AL137)</f>
        <v>11</v>
      </c>
      <c r="BW137" s="221">
        <f>IF(AM137=0,0,AA137-AM137)</f>
        <v>-16</v>
      </c>
      <c r="BX137" s="221">
        <f t="shared" ref="BX137:BZ137" si="846">IF(AN137=0,0,AB137-AN137)</f>
        <v>-4</v>
      </c>
      <c r="BY137" s="221">
        <f t="shared" si="846"/>
        <v>-65</v>
      </c>
      <c r="BZ137" s="221">
        <f t="shared" si="846"/>
        <v>17</v>
      </c>
      <c r="CA137" s="221">
        <f t="shared" ref="CA137" si="847">IF(AQ137=0,0,AE137-AQ137)</f>
        <v>-14</v>
      </c>
      <c r="CB137" s="221">
        <f t="shared" ref="CB137:CF137" si="848">IF(AR137=0,0,AF137-AR137)</f>
        <v>51</v>
      </c>
      <c r="CC137" s="221">
        <f t="shared" si="848"/>
        <v>36</v>
      </c>
      <c r="CD137" s="221">
        <f t="shared" si="848"/>
        <v>-49</v>
      </c>
      <c r="CE137" s="221">
        <f t="shared" si="848"/>
        <v>-51</v>
      </c>
      <c r="CF137" s="285">
        <f t="shared" si="848"/>
        <v>-20</v>
      </c>
    </row>
    <row r="138" spans="1:84" x14ac:dyDescent="0.25">
      <c r="A138" s="4"/>
      <c r="B138" s="35" t="s">
        <v>43</v>
      </c>
      <c r="C138" s="130">
        <v>7</v>
      </c>
      <c r="D138" s="131">
        <v>9</v>
      </c>
      <c r="E138" s="131">
        <v>7</v>
      </c>
      <c r="F138" s="131">
        <v>9</v>
      </c>
      <c r="G138" s="131">
        <v>7</v>
      </c>
      <c r="H138" s="132">
        <v>8</v>
      </c>
      <c r="I138" s="131">
        <v>8</v>
      </c>
      <c r="J138" s="132">
        <v>16</v>
      </c>
      <c r="K138" s="131">
        <v>11</v>
      </c>
      <c r="L138" s="132">
        <v>9</v>
      </c>
      <c r="M138" s="132">
        <v>4</v>
      </c>
      <c r="N138" s="133">
        <v>3</v>
      </c>
      <c r="O138" s="130">
        <v>8</v>
      </c>
      <c r="P138" s="182">
        <v>7</v>
      </c>
      <c r="Q138" s="185">
        <v>7</v>
      </c>
      <c r="R138" s="182">
        <v>7</v>
      </c>
      <c r="S138" s="131">
        <v>11</v>
      </c>
      <c r="T138" s="132">
        <v>12</v>
      </c>
      <c r="U138" s="132">
        <v>10</v>
      </c>
      <c r="V138" s="191">
        <v>8</v>
      </c>
      <c r="W138" s="191">
        <v>10</v>
      </c>
      <c r="X138" s="205">
        <v>10</v>
      </c>
      <c r="Y138" s="191">
        <v>10</v>
      </c>
      <c r="Z138" s="191">
        <v>11</v>
      </c>
      <c r="AA138" s="191">
        <v>15</v>
      </c>
      <c r="AB138" s="191">
        <v>24</v>
      </c>
      <c r="AC138" s="191">
        <v>25</v>
      </c>
      <c r="AD138" s="191">
        <v>22</v>
      </c>
      <c r="AE138" s="191">
        <v>14</v>
      </c>
      <c r="AF138" s="191">
        <v>22</v>
      </c>
      <c r="AG138" s="191">
        <v>21</v>
      </c>
      <c r="AH138" s="191">
        <v>21</v>
      </c>
      <c r="AI138" s="191">
        <v>20</v>
      </c>
      <c r="AJ138" s="205">
        <v>13</v>
      </c>
      <c r="AK138" s="191">
        <v>13</v>
      </c>
      <c r="AL138" s="191">
        <v>17</v>
      </c>
      <c r="AM138" s="191">
        <v>17</v>
      </c>
      <c r="AN138" s="132">
        <v>25</v>
      </c>
      <c r="AO138" s="132">
        <v>31</v>
      </c>
      <c r="AP138" s="191">
        <v>33</v>
      </c>
      <c r="AQ138" s="191">
        <v>25</v>
      </c>
      <c r="AR138" s="191">
        <v>29</v>
      </c>
      <c r="AS138" s="191">
        <v>23</v>
      </c>
      <c r="AT138" s="191">
        <v>21</v>
      </c>
      <c r="AU138" s="191">
        <v>16</v>
      </c>
      <c r="AV138" s="205">
        <v>8</v>
      </c>
      <c r="AW138" s="191"/>
      <c r="AX138" s="205"/>
      <c r="AY138" s="120">
        <f t="shared" ref="AY138:AZ139" si="849">C138-O138</f>
        <v>-1</v>
      </c>
      <c r="AZ138" s="120">
        <f t="shared" si="849"/>
        <v>2</v>
      </c>
      <c r="BA138" s="57">
        <f t="shared" ref="BA138:BH139" si="850">IF(Q138=0,0,E138-Q138)</f>
        <v>0</v>
      </c>
      <c r="BB138" s="57">
        <f t="shared" si="850"/>
        <v>2</v>
      </c>
      <c r="BC138" s="57">
        <f t="shared" si="850"/>
        <v>-4</v>
      </c>
      <c r="BD138" s="55">
        <f t="shared" si="850"/>
        <v>-4</v>
      </c>
      <c r="BE138" s="55">
        <f t="shared" si="850"/>
        <v>-2</v>
      </c>
      <c r="BF138" s="219">
        <f t="shared" si="850"/>
        <v>8</v>
      </c>
      <c r="BG138" s="219">
        <f t="shared" si="850"/>
        <v>1</v>
      </c>
      <c r="BH138" s="219">
        <f t="shared" si="850"/>
        <v>-1</v>
      </c>
      <c r="BI138" s="284">
        <f t="shared" ref="BI138:BI139" si="851">IF(Y138=0,0,M138-Y138)</f>
        <v>-6</v>
      </c>
      <c r="BJ138" s="221">
        <f t="shared" ref="BJ138:BM139" si="852">IF(Z138=0,0,N138-Z138)</f>
        <v>-8</v>
      </c>
      <c r="BK138" s="221">
        <f t="shared" si="852"/>
        <v>-7</v>
      </c>
      <c r="BL138" s="221">
        <f t="shared" si="852"/>
        <v>-17</v>
      </c>
      <c r="BM138" s="221">
        <f t="shared" si="852"/>
        <v>-18</v>
      </c>
      <c r="BN138" s="221">
        <f t="shared" ref="BN138:BN139" si="853">IF(AD138=0,0,R138-AD138)</f>
        <v>-15</v>
      </c>
      <c r="BO138" s="221">
        <f t="shared" ref="BO138:BO139" si="854">IF(AE138=0,0,S138-AE138)</f>
        <v>-3</v>
      </c>
      <c r="BP138" s="221">
        <f t="shared" ref="BP138:BP139" si="855">IF(AF138=0,0,T138-AF138)</f>
        <v>-10</v>
      </c>
      <c r="BQ138" s="221">
        <f t="shared" ref="BQ138:BQ139" si="856">IF(AG138=0,0,U138-AG138)</f>
        <v>-11</v>
      </c>
      <c r="BR138" s="221">
        <f t="shared" ref="BR138:BR139" si="857">IF(AH138=0,0,V138-AH138)</f>
        <v>-13</v>
      </c>
      <c r="BS138" s="221">
        <f t="shared" ref="BS138:BS139" si="858">IF(AI138=0,0,W138-AI138)</f>
        <v>-10</v>
      </c>
      <c r="BT138" s="221">
        <f t="shared" ref="BT138:BT139" si="859">IF(AJ138=0,0,X138-AJ138)</f>
        <v>-3</v>
      </c>
      <c r="BU138" s="284">
        <f t="shared" ref="BU138:BW140" si="860">IF(AK138=0,0,Y138-AK138)</f>
        <v>-3</v>
      </c>
      <c r="BV138" s="221">
        <f t="shared" si="860"/>
        <v>-6</v>
      </c>
      <c r="BW138" s="221">
        <f t="shared" si="860"/>
        <v>-2</v>
      </c>
      <c r="BX138" s="221">
        <f t="shared" ref="BX138:BZ140" si="861">IF(AN138=0,0,AB138-AN138)</f>
        <v>-1</v>
      </c>
      <c r="BY138" s="221">
        <f t="shared" si="861"/>
        <v>-6</v>
      </c>
      <c r="BZ138" s="221">
        <f t="shared" si="861"/>
        <v>-11</v>
      </c>
      <c r="CA138" s="221">
        <f t="shared" ref="CA138:CA140" si="862">IF(AQ138=0,0,AE138-AQ138)</f>
        <v>-11</v>
      </c>
      <c r="CB138" s="221">
        <f t="shared" ref="CB138:CF140" si="863">IF(AR138=0,0,AF138-AR138)</f>
        <v>-7</v>
      </c>
      <c r="CC138" s="221">
        <f t="shared" si="863"/>
        <v>-2</v>
      </c>
      <c r="CD138" s="221">
        <f t="shared" si="863"/>
        <v>0</v>
      </c>
      <c r="CE138" s="221">
        <f t="shared" si="863"/>
        <v>4</v>
      </c>
      <c r="CF138" s="285">
        <f t="shared" si="863"/>
        <v>5</v>
      </c>
    </row>
    <row r="139" spans="1:84" x14ac:dyDescent="0.25">
      <c r="A139" s="4"/>
      <c r="B139" s="35" t="s">
        <v>44</v>
      </c>
      <c r="C139" s="130">
        <v>1</v>
      </c>
      <c r="D139" s="131">
        <v>4</v>
      </c>
      <c r="E139" s="131">
        <v>8</v>
      </c>
      <c r="F139" s="131">
        <v>4</v>
      </c>
      <c r="G139" s="131">
        <v>4</v>
      </c>
      <c r="H139" s="132">
        <v>4</v>
      </c>
      <c r="I139" s="131">
        <v>6</v>
      </c>
      <c r="J139" s="132">
        <v>6</v>
      </c>
      <c r="K139" s="131">
        <v>5</v>
      </c>
      <c r="L139" s="132">
        <v>4</v>
      </c>
      <c r="M139" s="132">
        <v>4</v>
      </c>
      <c r="N139" s="133">
        <v>5</v>
      </c>
      <c r="O139" s="130">
        <v>3</v>
      </c>
      <c r="P139" s="182">
        <v>3</v>
      </c>
      <c r="Q139" s="185">
        <v>4</v>
      </c>
      <c r="R139" s="182">
        <v>8</v>
      </c>
      <c r="S139" s="131">
        <v>8</v>
      </c>
      <c r="T139" s="132">
        <v>16</v>
      </c>
      <c r="U139" s="132">
        <v>10</v>
      </c>
      <c r="V139" s="191">
        <v>42</v>
      </c>
      <c r="W139" s="191">
        <v>43</v>
      </c>
      <c r="X139" s="205">
        <v>30</v>
      </c>
      <c r="Y139" s="191">
        <v>33</v>
      </c>
      <c r="Z139" s="191">
        <v>27</v>
      </c>
      <c r="AA139" s="191">
        <v>28</v>
      </c>
      <c r="AB139" s="191">
        <v>32</v>
      </c>
      <c r="AC139" s="191">
        <v>29</v>
      </c>
      <c r="AD139" s="191">
        <v>35</v>
      </c>
      <c r="AE139" s="191">
        <v>33</v>
      </c>
      <c r="AF139" s="191">
        <v>29</v>
      </c>
      <c r="AG139" s="191">
        <v>27</v>
      </c>
      <c r="AH139" s="191">
        <v>24</v>
      </c>
      <c r="AI139" s="191">
        <v>29</v>
      </c>
      <c r="AJ139" s="205">
        <v>28</v>
      </c>
      <c r="AK139" s="191">
        <v>26</v>
      </c>
      <c r="AL139" s="191">
        <v>21</v>
      </c>
      <c r="AM139" s="191">
        <v>25</v>
      </c>
      <c r="AN139" s="132">
        <v>23</v>
      </c>
      <c r="AO139" s="132">
        <v>23</v>
      </c>
      <c r="AP139" s="191">
        <v>26</v>
      </c>
      <c r="AQ139" s="191">
        <v>26</v>
      </c>
      <c r="AR139" s="191">
        <v>24</v>
      </c>
      <c r="AS139" s="191">
        <v>19</v>
      </c>
      <c r="AT139" s="191">
        <v>15</v>
      </c>
      <c r="AU139" s="191">
        <v>16</v>
      </c>
      <c r="AV139" s="205">
        <v>15</v>
      </c>
      <c r="AW139" s="191"/>
      <c r="AX139" s="205"/>
      <c r="AY139" s="120">
        <f t="shared" si="849"/>
        <v>-2</v>
      </c>
      <c r="AZ139" s="120">
        <f t="shared" si="849"/>
        <v>1</v>
      </c>
      <c r="BA139" s="57">
        <f t="shared" si="850"/>
        <v>4</v>
      </c>
      <c r="BB139" s="57">
        <f t="shared" si="850"/>
        <v>-4</v>
      </c>
      <c r="BC139" s="57">
        <f t="shared" si="850"/>
        <v>-4</v>
      </c>
      <c r="BD139" s="55">
        <f t="shared" si="850"/>
        <v>-12</v>
      </c>
      <c r="BE139" s="55">
        <f t="shared" si="850"/>
        <v>-4</v>
      </c>
      <c r="BF139" s="219">
        <f t="shared" si="850"/>
        <v>-36</v>
      </c>
      <c r="BG139" s="219">
        <f t="shared" si="850"/>
        <v>-38</v>
      </c>
      <c r="BH139" s="219">
        <f t="shared" si="850"/>
        <v>-26</v>
      </c>
      <c r="BI139" s="284">
        <f t="shared" si="851"/>
        <v>-29</v>
      </c>
      <c r="BJ139" s="221">
        <f t="shared" si="852"/>
        <v>-22</v>
      </c>
      <c r="BK139" s="221">
        <f t="shared" si="852"/>
        <v>-25</v>
      </c>
      <c r="BL139" s="221">
        <f t="shared" si="852"/>
        <v>-29</v>
      </c>
      <c r="BM139" s="221">
        <f t="shared" si="852"/>
        <v>-25</v>
      </c>
      <c r="BN139" s="221">
        <f t="shared" si="853"/>
        <v>-27</v>
      </c>
      <c r="BO139" s="221">
        <f t="shared" si="854"/>
        <v>-25</v>
      </c>
      <c r="BP139" s="221">
        <f t="shared" si="855"/>
        <v>-13</v>
      </c>
      <c r="BQ139" s="221">
        <f t="shared" si="856"/>
        <v>-17</v>
      </c>
      <c r="BR139" s="221">
        <f t="shared" si="857"/>
        <v>18</v>
      </c>
      <c r="BS139" s="221">
        <f t="shared" si="858"/>
        <v>14</v>
      </c>
      <c r="BT139" s="221">
        <f t="shared" si="859"/>
        <v>2</v>
      </c>
      <c r="BU139" s="284">
        <f t="shared" si="860"/>
        <v>7</v>
      </c>
      <c r="BV139" s="221">
        <f t="shared" si="860"/>
        <v>6</v>
      </c>
      <c r="BW139" s="221">
        <f t="shared" si="860"/>
        <v>3</v>
      </c>
      <c r="BX139" s="221">
        <f t="shared" si="861"/>
        <v>9</v>
      </c>
      <c r="BY139" s="221">
        <f t="shared" si="861"/>
        <v>6</v>
      </c>
      <c r="BZ139" s="221">
        <f t="shared" si="861"/>
        <v>9</v>
      </c>
      <c r="CA139" s="221">
        <f t="shared" si="862"/>
        <v>7</v>
      </c>
      <c r="CB139" s="221">
        <f t="shared" si="863"/>
        <v>5</v>
      </c>
      <c r="CC139" s="221">
        <f t="shared" si="863"/>
        <v>8</v>
      </c>
      <c r="CD139" s="221">
        <f t="shared" si="863"/>
        <v>9</v>
      </c>
      <c r="CE139" s="221">
        <f t="shared" si="863"/>
        <v>13</v>
      </c>
      <c r="CF139" s="285">
        <f t="shared" si="863"/>
        <v>13</v>
      </c>
    </row>
    <row r="140" spans="1:84" x14ac:dyDescent="0.25">
      <c r="A140" s="4"/>
      <c r="B140" s="35" t="s">
        <v>45</v>
      </c>
      <c r="C140" s="130">
        <v>0</v>
      </c>
      <c r="D140" s="131">
        <v>0</v>
      </c>
      <c r="E140" s="131">
        <v>0</v>
      </c>
      <c r="F140" s="131">
        <v>0</v>
      </c>
      <c r="G140" s="131">
        <v>0</v>
      </c>
      <c r="H140" s="132">
        <v>0</v>
      </c>
      <c r="I140" s="131">
        <v>0</v>
      </c>
      <c r="J140" s="132">
        <v>0</v>
      </c>
      <c r="K140" s="131">
        <v>0</v>
      </c>
      <c r="L140" s="132">
        <v>0</v>
      </c>
      <c r="M140" s="132">
        <v>0</v>
      </c>
      <c r="N140" s="133">
        <v>0</v>
      </c>
      <c r="O140" s="130">
        <v>0</v>
      </c>
      <c r="P140" s="182">
        <v>0</v>
      </c>
      <c r="Q140" s="185">
        <v>0</v>
      </c>
      <c r="R140" s="182">
        <v>0</v>
      </c>
      <c r="S140" s="131">
        <v>0</v>
      </c>
      <c r="T140" s="132">
        <v>0</v>
      </c>
      <c r="U140" s="132">
        <v>0</v>
      </c>
      <c r="V140" s="191">
        <v>0</v>
      </c>
      <c r="W140" s="191">
        <v>0</v>
      </c>
      <c r="X140" s="205">
        <v>0</v>
      </c>
      <c r="Y140" s="191">
        <v>0</v>
      </c>
      <c r="Z140" s="191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205">
        <v>0</v>
      </c>
      <c r="AK140" s="191">
        <v>0</v>
      </c>
      <c r="AL140" s="191">
        <v>0</v>
      </c>
      <c r="AM140" s="191">
        <v>0</v>
      </c>
      <c r="AN140" s="132">
        <v>0</v>
      </c>
      <c r="AO140" s="132">
        <v>0</v>
      </c>
      <c r="AP140" s="132">
        <v>0</v>
      </c>
      <c r="AQ140" s="132">
        <v>0</v>
      </c>
      <c r="AR140" s="132">
        <v>0</v>
      </c>
      <c r="AS140" s="132">
        <v>0</v>
      </c>
      <c r="AT140" s="132">
        <v>0</v>
      </c>
      <c r="AU140" s="132">
        <v>0</v>
      </c>
      <c r="AV140" s="205">
        <v>0</v>
      </c>
      <c r="AW140" s="132">
        <v>0</v>
      </c>
      <c r="AX140" s="132">
        <v>0</v>
      </c>
      <c r="AY140" s="132">
        <v>0</v>
      </c>
      <c r="AZ140" s="132">
        <v>0</v>
      </c>
      <c r="BA140" s="132">
        <v>0</v>
      </c>
      <c r="BB140" s="132">
        <v>0</v>
      </c>
      <c r="BC140" s="132">
        <v>0</v>
      </c>
      <c r="BD140" s="132">
        <v>0</v>
      </c>
      <c r="BE140" s="132">
        <v>0</v>
      </c>
      <c r="BF140" s="132">
        <v>0</v>
      </c>
      <c r="BG140" s="132">
        <v>0</v>
      </c>
      <c r="BH140" s="132">
        <v>0</v>
      </c>
      <c r="BI140" s="132">
        <v>0</v>
      </c>
      <c r="BJ140" s="132">
        <v>0</v>
      </c>
      <c r="BK140" s="132">
        <v>0</v>
      </c>
      <c r="BL140" s="132">
        <v>0</v>
      </c>
      <c r="BM140" s="132">
        <v>0</v>
      </c>
      <c r="BN140" s="132">
        <v>0</v>
      </c>
      <c r="BO140" s="132">
        <v>0</v>
      </c>
      <c r="BP140" s="132">
        <v>0</v>
      </c>
      <c r="BQ140" s="132">
        <v>0</v>
      </c>
      <c r="BR140" s="132">
        <v>0</v>
      </c>
      <c r="BS140" s="132">
        <v>0</v>
      </c>
      <c r="BT140" s="191">
        <v>0</v>
      </c>
      <c r="BU140" s="284">
        <f t="shared" si="860"/>
        <v>0</v>
      </c>
      <c r="BV140" s="221">
        <f t="shared" si="860"/>
        <v>0</v>
      </c>
      <c r="BW140" s="221">
        <f t="shared" si="860"/>
        <v>0</v>
      </c>
      <c r="BX140" s="221">
        <f t="shared" si="861"/>
        <v>0</v>
      </c>
      <c r="BY140" s="221">
        <f t="shared" si="861"/>
        <v>0</v>
      </c>
      <c r="BZ140" s="221">
        <f t="shared" si="861"/>
        <v>0</v>
      </c>
      <c r="CA140" s="221">
        <f t="shared" si="862"/>
        <v>0</v>
      </c>
      <c r="CB140" s="221">
        <f t="shared" si="863"/>
        <v>0</v>
      </c>
      <c r="CC140" s="221">
        <f t="shared" si="863"/>
        <v>0</v>
      </c>
      <c r="CD140" s="221">
        <f t="shared" si="863"/>
        <v>0</v>
      </c>
      <c r="CE140" s="221">
        <f t="shared" si="863"/>
        <v>0</v>
      </c>
      <c r="CF140" s="285">
        <f t="shared" si="863"/>
        <v>0</v>
      </c>
    </row>
    <row r="141" spans="1:84" x14ac:dyDescent="0.25">
      <c r="A141" s="4"/>
      <c r="B141" s="324" t="s">
        <v>46</v>
      </c>
      <c r="C141" s="130">
        <f>C136+C137+C138+C139+C140</f>
        <v>1202</v>
      </c>
      <c r="D141" s="131">
        <f>D136+D137+D138+D139+D140</f>
        <v>1341</v>
      </c>
      <c r="E141" s="131">
        <f>E136+E137+E138+E139+E140</f>
        <v>1558</v>
      </c>
      <c r="F141" s="131">
        <f>F136+F137+F138+F139+F140</f>
        <v>1582</v>
      </c>
      <c r="G141" s="131">
        <f>G136+G137+G138+G139+G140</f>
        <v>1619</v>
      </c>
      <c r="H141" s="132">
        <f>H136+H137+H138+H139+H140</f>
        <v>1529</v>
      </c>
      <c r="I141" s="131">
        <f>I136+I137+I138+I139+I140</f>
        <v>1506</v>
      </c>
      <c r="J141" s="132">
        <f>J136+J137+J138+J139+J140</f>
        <v>1470</v>
      </c>
      <c r="K141" s="131">
        <f>K136+K137+K138+K139+K140</f>
        <v>1282</v>
      </c>
      <c r="L141" s="132">
        <f>L136+L137+L138+L139+L140</f>
        <v>1080</v>
      </c>
      <c r="M141" s="132">
        <f>M136+M137+M138+M139+M140</f>
        <v>1020</v>
      </c>
      <c r="N141" s="133">
        <f>N136+N137+N138+N139+N140</f>
        <v>1108</v>
      </c>
      <c r="O141" s="130">
        <f>O136+O137+O138+O139+O140</f>
        <v>986</v>
      </c>
      <c r="P141" s="182">
        <f>P136+P137+P138+P139+P140</f>
        <v>690</v>
      </c>
      <c r="Q141" s="185">
        <f>Q136+Q137+Q138+Q139+Q140</f>
        <v>595</v>
      </c>
      <c r="R141" s="182">
        <f>R136+R137+R138+R139+R140</f>
        <v>575</v>
      </c>
      <c r="S141" s="131">
        <f>S136+S137+S138+S139+S140</f>
        <v>551</v>
      </c>
      <c r="T141" s="132">
        <f>T136+T137+T138+T139+T140</f>
        <v>512</v>
      </c>
      <c r="U141" s="132">
        <f>U136+U137+U138+U139+U140</f>
        <v>549</v>
      </c>
      <c r="V141" s="191">
        <f>V136+V137+V138+V139+V140</f>
        <v>587</v>
      </c>
      <c r="W141" s="191">
        <f>W136+W137+W138+W139+W140</f>
        <v>730</v>
      </c>
      <c r="X141" s="205">
        <f>X136+X137+X138+X139+X140</f>
        <v>669</v>
      </c>
      <c r="Y141" s="191">
        <f>Y136+Y137+Y138+Y139+Y140</f>
        <v>574</v>
      </c>
      <c r="Z141" s="191">
        <f>Z136+Z137+Z138+Z139+Z140</f>
        <v>569</v>
      </c>
      <c r="AA141" s="191">
        <f>AA136+AA137+AA138+AA139+AA140</f>
        <v>593</v>
      </c>
      <c r="AB141" s="191">
        <f>AB136+AB137+AB138+AB139+AB140</f>
        <v>637</v>
      </c>
      <c r="AC141" s="191">
        <f>AC136+AC137+AC138+AC139+AC140</f>
        <v>679</v>
      </c>
      <c r="AD141" s="191">
        <f>AD136+AD137+AD138+AD139+AD140</f>
        <v>854</v>
      </c>
      <c r="AE141" s="191">
        <f>AE136+AE137+AE138+AE139+AE140</f>
        <v>1451</v>
      </c>
      <c r="AF141" s="191">
        <f>AF136+AF137+AF138+AF139+AF140</f>
        <v>1454</v>
      </c>
      <c r="AG141" s="191">
        <f>AG136+AG137+AG138+AG139+AG140</f>
        <v>1264</v>
      </c>
      <c r="AH141" s="191">
        <f>AH136+AH137+AH138+AH139+AH140</f>
        <v>1186</v>
      </c>
      <c r="AI141" s="191">
        <f>AI136+AI137+AI138+AI139+AI140</f>
        <v>1090</v>
      </c>
      <c r="AJ141" s="205">
        <f>AJ136+AJ137+AJ138+AJ139+AJ140</f>
        <v>917</v>
      </c>
      <c r="AK141" s="191">
        <f>AK136+AK137+AK138+AK139+AK140</f>
        <v>852</v>
      </c>
      <c r="AL141" s="191">
        <f>AL136+AL137+AL138+AL139+AL140</f>
        <v>986</v>
      </c>
      <c r="AM141" s="191">
        <f>AM136+AM137+AM138+AM139+AM140</f>
        <v>1013</v>
      </c>
      <c r="AN141" s="191">
        <f>AN136+AN137+AN138+AN139+AN140</f>
        <v>1201</v>
      </c>
      <c r="AO141" s="191">
        <f>AO136+AO137+AO138+AO139+AO140</f>
        <v>1264</v>
      </c>
      <c r="AP141" s="191">
        <f>AP136+AP137+AP138+AP139+AP140</f>
        <v>1213</v>
      </c>
      <c r="AQ141" s="191">
        <f>AQ136+AQ137+AQ138+AQ139+AQ140</f>
        <v>1154</v>
      </c>
      <c r="AR141" s="191">
        <f>AR136+AR137+AR138+AR139+AR140</f>
        <v>1153</v>
      </c>
      <c r="AS141" s="191">
        <f>AS136+AS137+AS138+AS139+AS140</f>
        <v>1076</v>
      </c>
      <c r="AT141" s="191">
        <f>AT136+AT137+AT138+AT139+AT140</f>
        <v>1114</v>
      </c>
      <c r="AU141" s="191">
        <f>AU136+AU137+AU138+AU139+AU140</f>
        <v>1004</v>
      </c>
      <c r="AV141" s="191">
        <f>AV136+AV137+AV138+AV139+AV140</f>
        <v>858</v>
      </c>
      <c r="AW141" s="191">
        <f>AW136+AW137+AW138+AW139+AW140</f>
        <v>0</v>
      </c>
      <c r="AX141" s="205">
        <f>AX136+AX137+AX138+AX139+AX140</f>
        <v>0</v>
      </c>
      <c r="AY141" s="120">
        <f>AY136+AY137+AY138+AY139+AY140</f>
        <v>216</v>
      </c>
      <c r="AZ141" s="120">
        <f>AZ136+AZ137+AZ138+AZ139+AZ140</f>
        <v>651</v>
      </c>
      <c r="BA141" s="57">
        <f>BA136+BA137+BA138+BA139+BA140</f>
        <v>963</v>
      </c>
      <c r="BB141" s="57">
        <f>BB136+BB137+BB138+BB139+BB140</f>
        <v>1007</v>
      </c>
      <c r="BC141" s="57">
        <f>BC136+BC137+BC138+BC139+BC140</f>
        <v>1068</v>
      </c>
      <c r="BD141" s="55">
        <f>BD136+BD137+BD138+BD139+BD140</f>
        <v>1017</v>
      </c>
      <c r="BE141" s="55">
        <f>BE136+BE137+BE138+BE139+BE140</f>
        <v>957</v>
      </c>
      <c r="BF141" s="219">
        <f>BF136+BF137+BF138+BF139+BF140</f>
        <v>883</v>
      </c>
      <c r="BG141" s="219">
        <f>BG136+BG137+BG138+BG139+BG140</f>
        <v>552</v>
      </c>
      <c r="BH141" s="219">
        <f>BH136+BH137+BH138+BH139+BH140</f>
        <v>411</v>
      </c>
      <c r="BI141" s="284">
        <f>BI136+BI137+BI138+BI139+BI140</f>
        <v>446</v>
      </c>
      <c r="BJ141" s="221">
        <f>BJ136+BJ137+BJ138+BJ139+BJ140</f>
        <v>539</v>
      </c>
      <c r="BK141" s="221">
        <f>BK136+BK137+BK138+BK139+BK140</f>
        <v>393</v>
      </c>
      <c r="BL141" s="221">
        <f>BL136+BL137+BL138+BL139+BL140</f>
        <v>53</v>
      </c>
      <c r="BM141" s="221">
        <f>BM136+BM137+BM138+BM139+BM140</f>
        <v>72</v>
      </c>
      <c r="BN141" s="221">
        <f>BN136+BN137+BN138+BN139+BN140</f>
        <v>-279</v>
      </c>
      <c r="BO141" s="221">
        <f>BO136+BO137+BO138+BO139+BO140</f>
        <v>-900</v>
      </c>
      <c r="BP141" s="221">
        <f>BP136+BP137+BP138+BP139+BP140</f>
        <v>-942</v>
      </c>
      <c r="BQ141" s="221">
        <f>BQ136+BQ137+BQ138+BQ139+BQ140</f>
        <v>-715</v>
      </c>
      <c r="BR141" s="221">
        <f>BR136+BR137+BR138+BR139+BR140</f>
        <v>-599</v>
      </c>
      <c r="BS141" s="221"/>
      <c r="BT141" s="221"/>
      <c r="BU141" s="284">
        <f>SUM(BU136:BU140)</f>
        <v>-278</v>
      </c>
      <c r="BV141" s="221">
        <f t="shared" ref="BV141:CF141" si="864">SUM(BV136:BV140)</f>
        <v>-417</v>
      </c>
      <c r="BW141" s="221">
        <f t="shared" si="864"/>
        <v>-420</v>
      </c>
      <c r="BX141" s="221">
        <f t="shared" si="864"/>
        <v>-564</v>
      </c>
      <c r="BY141" s="221">
        <f t="shared" si="864"/>
        <v>-585</v>
      </c>
      <c r="BZ141" s="221">
        <f t="shared" si="864"/>
        <v>-359</v>
      </c>
      <c r="CA141" s="221">
        <f t="shared" si="864"/>
        <v>297</v>
      </c>
      <c r="CB141" s="221">
        <f t="shared" si="864"/>
        <v>301</v>
      </c>
      <c r="CC141" s="221">
        <f t="shared" si="864"/>
        <v>188</v>
      </c>
      <c r="CD141" s="221">
        <f t="shared" si="864"/>
        <v>72</v>
      </c>
      <c r="CE141" s="221">
        <f t="shared" si="864"/>
        <v>86</v>
      </c>
      <c r="CF141" s="285">
        <f t="shared" si="864"/>
        <v>59</v>
      </c>
    </row>
    <row r="142" spans="1:84" x14ac:dyDescent="0.25">
      <c r="A142" s="4"/>
      <c r="B142" s="47" t="s">
        <v>52</v>
      </c>
      <c r="C142" s="325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133"/>
      <c r="O142" s="132"/>
      <c r="P142" s="182"/>
      <c r="Q142" s="182"/>
      <c r="R142" s="182"/>
      <c r="S142" s="132"/>
      <c r="T142" s="132"/>
      <c r="U142" s="132"/>
      <c r="V142" s="191"/>
      <c r="W142" s="191"/>
      <c r="X142" s="205"/>
      <c r="Y142" s="191"/>
      <c r="Z142" s="191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205"/>
      <c r="AK142" s="191"/>
      <c r="AL142" s="191"/>
      <c r="AM142" s="191"/>
      <c r="AN142" s="132"/>
      <c r="AO142" s="132"/>
      <c r="AP142" s="191"/>
      <c r="AQ142" s="191"/>
      <c r="AR142" s="191"/>
      <c r="AS142" s="191"/>
      <c r="AT142" s="191"/>
      <c r="AU142" s="191"/>
      <c r="AV142" s="205"/>
      <c r="AW142" s="191"/>
      <c r="AX142" s="205"/>
      <c r="AY142" s="127"/>
      <c r="AZ142" s="127"/>
      <c r="BA142" s="176"/>
      <c r="BB142" s="176"/>
      <c r="BC142" s="176"/>
      <c r="BD142" s="326"/>
      <c r="BE142" s="326"/>
      <c r="BF142" s="221"/>
      <c r="BG142" s="221"/>
      <c r="BH142" s="221"/>
      <c r="BI142" s="284"/>
      <c r="BJ142" s="221"/>
      <c r="BK142" s="221"/>
      <c r="BL142" s="221"/>
      <c r="BM142" s="221"/>
      <c r="BN142" s="221"/>
      <c r="BO142" s="221"/>
      <c r="BP142" s="221"/>
      <c r="BQ142" s="221"/>
      <c r="BR142" s="221"/>
      <c r="BS142" s="221"/>
      <c r="BT142" s="221"/>
      <c r="BU142" s="284"/>
      <c r="BV142" s="221"/>
      <c r="BW142" s="221"/>
      <c r="BX142" s="221"/>
      <c r="BY142" s="221"/>
      <c r="BZ142" s="221"/>
      <c r="CA142" s="221"/>
      <c r="CB142" s="221"/>
      <c r="CC142" s="221"/>
      <c r="CD142" s="221"/>
      <c r="CE142" s="221"/>
      <c r="CF142" s="285"/>
    </row>
    <row r="143" spans="1:84" x14ac:dyDescent="0.25">
      <c r="A143" s="4"/>
      <c r="B143" s="324" t="s">
        <v>41</v>
      </c>
      <c r="C143" s="325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133"/>
      <c r="O143" s="132"/>
      <c r="P143" s="182"/>
      <c r="Q143" s="182"/>
      <c r="R143" s="182"/>
      <c r="S143" s="132"/>
      <c r="T143" s="132"/>
      <c r="U143" s="132"/>
      <c r="V143" s="191"/>
      <c r="W143" s="191"/>
      <c r="X143" s="205"/>
      <c r="Y143" s="191"/>
      <c r="Z143" s="191"/>
      <c r="AA143" s="191"/>
      <c r="AB143" s="191"/>
      <c r="AC143" s="191"/>
      <c r="AD143" s="191"/>
      <c r="AE143" s="191">
        <v>215</v>
      </c>
      <c r="AF143" s="191">
        <v>145</v>
      </c>
      <c r="AG143" s="191">
        <v>178</v>
      </c>
      <c r="AH143" s="191">
        <v>171</v>
      </c>
      <c r="AI143" s="191">
        <v>118</v>
      </c>
      <c r="AJ143" s="205">
        <v>91</v>
      </c>
      <c r="AK143" s="191">
        <v>36</v>
      </c>
      <c r="AL143" s="191">
        <v>114</v>
      </c>
      <c r="AM143" s="191">
        <v>64</v>
      </c>
      <c r="AN143" s="132">
        <v>139</v>
      </c>
      <c r="AO143" s="132">
        <v>163</v>
      </c>
      <c r="AP143" s="191">
        <v>101</v>
      </c>
      <c r="AQ143" s="191">
        <v>72</v>
      </c>
      <c r="AR143" s="191">
        <v>74</v>
      </c>
      <c r="AS143" s="191">
        <v>81</v>
      </c>
      <c r="AT143" s="191">
        <v>93</v>
      </c>
      <c r="AU143" s="191">
        <v>84</v>
      </c>
      <c r="AV143" s="205">
        <v>56</v>
      </c>
      <c r="AW143" s="191"/>
      <c r="AX143" s="205"/>
      <c r="AY143" s="127"/>
      <c r="AZ143" s="127"/>
      <c r="BA143" s="176"/>
      <c r="BB143" s="176"/>
      <c r="BC143" s="176"/>
      <c r="BD143" s="326"/>
      <c r="BE143" s="326"/>
      <c r="BF143" s="221"/>
      <c r="BG143" s="221"/>
      <c r="BH143" s="221"/>
      <c r="BI143" s="284"/>
      <c r="BJ143" s="221"/>
      <c r="BK143" s="221"/>
      <c r="BL143" s="221"/>
      <c r="BM143" s="221"/>
      <c r="BN143" s="221"/>
      <c r="BO143" s="221">
        <f t="shared" ref="BO143:BP147" si="865">IF(AE143=0,0,S143-AE143)</f>
        <v>-215</v>
      </c>
      <c r="BP143" s="221">
        <f t="shared" si="865"/>
        <v>-145</v>
      </c>
      <c r="BQ143" s="221">
        <f t="shared" ref="BQ143:BQ147" si="866">IF(AG143=0,0,U143-AG143)</f>
        <v>-178</v>
      </c>
      <c r="BR143" s="221">
        <f t="shared" ref="BR143:BS147" si="867">IF(AH143=0,0,V143-AH143)</f>
        <v>-171</v>
      </c>
      <c r="BS143" s="221">
        <f t="shared" si="867"/>
        <v>-118</v>
      </c>
      <c r="BT143" s="221">
        <f t="shared" ref="BT143:BT147" si="868">IF(AJ143=0,0,X143-AJ143)</f>
        <v>-91</v>
      </c>
      <c r="BU143" s="284">
        <f t="shared" ref="BU143:BW147" si="869">IF(AK143=0,0,Y143-AK143)</f>
        <v>-36</v>
      </c>
      <c r="BV143" s="221">
        <f t="shared" si="869"/>
        <v>-114</v>
      </c>
      <c r="BW143" s="221">
        <f t="shared" si="869"/>
        <v>-64</v>
      </c>
      <c r="BX143" s="221">
        <f t="shared" ref="BX143:BZ147" si="870">IF(AN143=0,0,AB143-AN143)</f>
        <v>-139</v>
      </c>
      <c r="BY143" s="221">
        <f t="shared" si="870"/>
        <v>-163</v>
      </c>
      <c r="BZ143" s="221">
        <f t="shared" si="870"/>
        <v>-101</v>
      </c>
      <c r="CA143" s="221">
        <f t="shared" ref="CA143:CA147" si="871">IF(AQ143=0,0,AE143-AQ143)</f>
        <v>143</v>
      </c>
      <c r="CB143" s="221">
        <f t="shared" ref="CB143:CF147" si="872">IF(AR143=0,0,AF143-AR143)</f>
        <v>71</v>
      </c>
      <c r="CC143" s="221">
        <f t="shared" si="872"/>
        <v>97</v>
      </c>
      <c r="CD143" s="221">
        <f t="shared" si="872"/>
        <v>78</v>
      </c>
      <c r="CE143" s="221">
        <f t="shared" si="872"/>
        <v>34</v>
      </c>
      <c r="CF143" s="285">
        <f t="shared" si="872"/>
        <v>35</v>
      </c>
    </row>
    <row r="144" spans="1:84" x14ac:dyDescent="0.25">
      <c r="A144" s="4"/>
      <c r="B144" s="324" t="s">
        <v>42</v>
      </c>
      <c r="C144" s="325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3"/>
      <c r="O144" s="132"/>
      <c r="P144" s="182"/>
      <c r="Q144" s="182"/>
      <c r="R144" s="182"/>
      <c r="S144" s="132"/>
      <c r="T144" s="132"/>
      <c r="U144" s="132"/>
      <c r="V144" s="191"/>
      <c r="W144" s="191"/>
      <c r="X144" s="205"/>
      <c r="Y144" s="191"/>
      <c r="Z144" s="191"/>
      <c r="AA144" s="191"/>
      <c r="AB144" s="191"/>
      <c r="AC144" s="191"/>
      <c r="AD144" s="191"/>
      <c r="AE144" s="191">
        <v>3</v>
      </c>
      <c r="AF144" s="191">
        <v>94</v>
      </c>
      <c r="AG144" s="191">
        <v>42</v>
      </c>
      <c r="AH144" s="191">
        <v>24</v>
      </c>
      <c r="AI144" s="191">
        <v>2</v>
      </c>
      <c r="AJ144" s="205">
        <v>8</v>
      </c>
      <c r="AK144" s="191">
        <v>0</v>
      </c>
      <c r="AL144" s="191">
        <v>3</v>
      </c>
      <c r="AM144" s="191">
        <v>11</v>
      </c>
      <c r="AN144" s="132">
        <v>26</v>
      </c>
      <c r="AO144" s="132">
        <v>7</v>
      </c>
      <c r="AP144" s="191">
        <v>4</v>
      </c>
      <c r="AQ144" s="191">
        <v>78</v>
      </c>
      <c r="AR144" s="191">
        <v>10</v>
      </c>
      <c r="AS144" s="191">
        <v>30</v>
      </c>
      <c r="AT144" s="191">
        <v>24</v>
      </c>
      <c r="AU144" s="191">
        <v>12</v>
      </c>
      <c r="AV144" s="205">
        <v>2</v>
      </c>
      <c r="AW144" s="191"/>
      <c r="AX144" s="205"/>
      <c r="AY144" s="127"/>
      <c r="AZ144" s="127"/>
      <c r="BA144" s="176"/>
      <c r="BB144" s="176"/>
      <c r="BC144" s="176"/>
      <c r="BD144" s="326"/>
      <c r="BE144" s="326"/>
      <c r="BF144" s="221"/>
      <c r="BG144" s="221"/>
      <c r="BH144" s="221"/>
      <c r="BI144" s="284"/>
      <c r="BJ144" s="221"/>
      <c r="BK144" s="221"/>
      <c r="BL144" s="221"/>
      <c r="BM144" s="221"/>
      <c r="BN144" s="221"/>
      <c r="BO144" s="221">
        <f t="shared" si="865"/>
        <v>-3</v>
      </c>
      <c r="BP144" s="221">
        <f t="shared" si="865"/>
        <v>-94</v>
      </c>
      <c r="BQ144" s="221">
        <f t="shared" si="866"/>
        <v>-42</v>
      </c>
      <c r="BR144" s="221">
        <f t="shared" si="867"/>
        <v>-24</v>
      </c>
      <c r="BS144" s="221">
        <f t="shared" si="867"/>
        <v>-2</v>
      </c>
      <c r="BT144" s="221">
        <f t="shared" si="868"/>
        <v>-8</v>
      </c>
      <c r="BU144" s="284">
        <f t="shared" si="869"/>
        <v>0</v>
      </c>
      <c r="BV144" s="221">
        <f t="shared" si="869"/>
        <v>-3</v>
      </c>
      <c r="BW144" s="221">
        <f t="shared" si="869"/>
        <v>-11</v>
      </c>
      <c r="BX144" s="221">
        <f t="shared" si="870"/>
        <v>-26</v>
      </c>
      <c r="BY144" s="221">
        <f t="shared" si="870"/>
        <v>-7</v>
      </c>
      <c r="BZ144" s="221">
        <f t="shared" si="870"/>
        <v>-4</v>
      </c>
      <c r="CA144" s="221">
        <f t="shared" si="871"/>
        <v>-75</v>
      </c>
      <c r="CB144" s="221">
        <f t="shared" si="872"/>
        <v>84</v>
      </c>
      <c r="CC144" s="221">
        <f t="shared" si="872"/>
        <v>12</v>
      </c>
      <c r="CD144" s="221">
        <f t="shared" si="872"/>
        <v>0</v>
      </c>
      <c r="CE144" s="221">
        <f t="shared" si="872"/>
        <v>-10</v>
      </c>
      <c r="CF144" s="285">
        <f t="shared" si="872"/>
        <v>6</v>
      </c>
    </row>
    <row r="145" spans="1:84" x14ac:dyDescent="0.25">
      <c r="A145" s="4"/>
      <c r="B145" s="324" t="s">
        <v>43</v>
      </c>
      <c r="C145" s="325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3"/>
      <c r="O145" s="132"/>
      <c r="P145" s="182"/>
      <c r="Q145" s="182"/>
      <c r="R145" s="182"/>
      <c r="S145" s="132"/>
      <c r="T145" s="132"/>
      <c r="U145" s="132"/>
      <c r="V145" s="191"/>
      <c r="W145" s="191"/>
      <c r="X145" s="205"/>
      <c r="Y145" s="191"/>
      <c r="Z145" s="191"/>
      <c r="AA145" s="191"/>
      <c r="AB145" s="191"/>
      <c r="AC145" s="191"/>
      <c r="AD145" s="191"/>
      <c r="AE145" s="191">
        <v>1</v>
      </c>
      <c r="AF145" s="191">
        <v>1</v>
      </c>
      <c r="AG145" s="191">
        <v>6</v>
      </c>
      <c r="AH145" s="191">
        <v>6</v>
      </c>
      <c r="AI145" s="191">
        <v>3</v>
      </c>
      <c r="AJ145" s="205">
        <v>4</v>
      </c>
      <c r="AK145" s="191">
        <v>2</v>
      </c>
      <c r="AL145" s="191">
        <v>13</v>
      </c>
      <c r="AM145" s="191">
        <v>1</v>
      </c>
      <c r="AN145" s="132">
        <v>1</v>
      </c>
      <c r="AO145" s="132">
        <v>2</v>
      </c>
      <c r="AP145" s="191">
        <v>2</v>
      </c>
      <c r="AQ145" s="191">
        <v>2</v>
      </c>
      <c r="AR145" s="191">
        <v>2</v>
      </c>
      <c r="AS145" s="191">
        <v>3</v>
      </c>
      <c r="AT145" s="191">
        <v>2</v>
      </c>
      <c r="AU145" s="191">
        <v>2</v>
      </c>
      <c r="AV145" s="205">
        <v>1</v>
      </c>
      <c r="AW145" s="191"/>
      <c r="AX145" s="205"/>
      <c r="AY145" s="127"/>
      <c r="AZ145" s="127"/>
      <c r="BA145" s="176"/>
      <c r="BB145" s="176"/>
      <c r="BC145" s="176"/>
      <c r="BD145" s="326"/>
      <c r="BE145" s="326"/>
      <c r="BF145" s="221"/>
      <c r="BG145" s="221"/>
      <c r="BH145" s="221"/>
      <c r="BI145" s="284"/>
      <c r="BJ145" s="221"/>
      <c r="BK145" s="221"/>
      <c r="BL145" s="221"/>
      <c r="BM145" s="221"/>
      <c r="BN145" s="221"/>
      <c r="BO145" s="221">
        <f t="shared" si="865"/>
        <v>-1</v>
      </c>
      <c r="BP145" s="221">
        <f t="shared" si="865"/>
        <v>-1</v>
      </c>
      <c r="BQ145" s="221">
        <f t="shared" si="866"/>
        <v>-6</v>
      </c>
      <c r="BR145" s="221">
        <f t="shared" si="867"/>
        <v>-6</v>
      </c>
      <c r="BS145" s="221">
        <f t="shared" si="867"/>
        <v>-3</v>
      </c>
      <c r="BT145" s="221">
        <f t="shared" si="868"/>
        <v>-4</v>
      </c>
      <c r="BU145" s="284">
        <f t="shared" si="869"/>
        <v>-2</v>
      </c>
      <c r="BV145" s="221">
        <f t="shared" si="869"/>
        <v>-13</v>
      </c>
      <c r="BW145" s="221">
        <f t="shared" si="869"/>
        <v>-1</v>
      </c>
      <c r="BX145" s="221">
        <f t="shared" si="870"/>
        <v>-1</v>
      </c>
      <c r="BY145" s="221">
        <f t="shared" si="870"/>
        <v>-2</v>
      </c>
      <c r="BZ145" s="221">
        <f t="shared" si="870"/>
        <v>-2</v>
      </c>
      <c r="CA145" s="221">
        <f t="shared" si="871"/>
        <v>-1</v>
      </c>
      <c r="CB145" s="221">
        <f t="shared" si="872"/>
        <v>-1</v>
      </c>
      <c r="CC145" s="221">
        <f t="shared" si="872"/>
        <v>3</v>
      </c>
      <c r="CD145" s="221">
        <f t="shared" si="872"/>
        <v>4</v>
      </c>
      <c r="CE145" s="221">
        <f t="shared" si="872"/>
        <v>1</v>
      </c>
      <c r="CF145" s="285">
        <f t="shared" si="872"/>
        <v>3</v>
      </c>
    </row>
    <row r="146" spans="1:84" x14ac:dyDescent="0.25">
      <c r="A146" s="4"/>
      <c r="B146" s="324" t="s">
        <v>44</v>
      </c>
      <c r="C146" s="325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133"/>
      <c r="O146" s="132"/>
      <c r="P146" s="182"/>
      <c r="Q146" s="182"/>
      <c r="R146" s="182"/>
      <c r="S146" s="132"/>
      <c r="T146" s="132"/>
      <c r="U146" s="132"/>
      <c r="V146" s="191"/>
      <c r="W146" s="191"/>
      <c r="X146" s="205"/>
      <c r="Y146" s="191"/>
      <c r="Z146" s="191"/>
      <c r="AA146" s="191"/>
      <c r="AB146" s="191"/>
      <c r="AC146" s="191"/>
      <c r="AD146" s="191"/>
      <c r="AE146" s="191">
        <v>1</v>
      </c>
      <c r="AF146" s="191">
        <v>4</v>
      </c>
      <c r="AG146" s="191">
        <v>3</v>
      </c>
      <c r="AH146" s="191">
        <v>6</v>
      </c>
      <c r="AI146" s="191">
        <v>1</v>
      </c>
      <c r="AJ146" s="205">
        <v>5</v>
      </c>
      <c r="AK146" s="191">
        <v>2</v>
      </c>
      <c r="AL146" s="191">
        <v>6</v>
      </c>
      <c r="AM146" s="191">
        <v>1</v>
      </c>
      <c r="AN146" s="132">
        <v>1</v>
      </c>
      <c r="AO146" s="132">
        <v>11</v>
      </c>
      <c r="AP146" s="191">
        <v>5</v>
      </c>
      <c r="AQ146" s="191">
        <v>4</v>
      </c>
      <c r="AR146" s="191">
        <v>2</v>
      </c>
      <c r="AS146" s="191">
        <v>3</v>
      </c>
      <c r="AT146" s="191">
        <v>3</v>
      </c>
      <c r="AU146" s="191">
        <v>5</v>
      </c>
      <c r="AV146" s="205">
        <v>2</v>
      </c>
      <c r="AW146" s="191"/>
      <c r="AX146" s="205"/>
      <c r="AY146" s="127"/>
      <c r="AZ146" s="127"/>
      <c r="BA146" s="176"/>
      <c r="BB146" s="176"/>
      <c r="BC146" s="176"/>
      <c r="BD146" s="326"/>
      <c r="BE146" s="326"/>
      <c r="BF146" s="221"/>
      <c r="BG146" s="221"/>
      <c r="BH146" s="221"/>
      <c r="BI146" s="284"/>
      <c r="BJ146" s="221"/>
      <c r="BK146" s="221"/>
      <c r="BL146" s="221"/>
      <c r="BM146" s="221"/>
      <c r="BN146" s="221"/>
      <c r="BO146" s="221">
        <f t="shared" si="865"/>
        <v>-1</v>
      </c>
      <c r="BP146" s="221">
        <f t="shared" si="865"/>
        <v>-4</v>
      </c>
      <c r="BQ146" s="221">
        <f t="shared" si="866"/>
        <v>-3</v>
      </c>
      <c r="BR146" s="221">
        <f t="shared" si="867"/>
        <v>-6</v>
      </c>
      <c r="BS146" s="221">
        <f t="shared" si="867"/>
        <v>-1</v>
      </c>
      <c r="BT146" s="221">
        <f t="shared" si="868"/>
        <v>-5</v>
      </c>
      <c r="BU146" s="284">
        <f t="shared" si="869"/>
        <v>-2</v>
      </c>
      <c r="BV146" s="221">
        <f t="shared" si="869"/>
        <v>-6</v>
      </c>
      <c r="BW146" s="221">
        <f t="shared" si="869"/>
        <v>-1</v>
      </c>
      <c r="BX146" s="221">
        <f t="shared" si="870"/>
        <v>-1</v>
      </c>
      <c r="BY146" s="221">
        <f t="shared" si="870"/>
        <v>-11</v>
      </c>
      <c r="BZ146" s="221">
        <f t="shared" si="870"/>
        <v>-5</v>
      </c>
      <c r="CA146" s="221">
        <f t="shared" si="871"/>
        <v>-3</v>
      </c>
      <c r="CB146" s="221">
        <f t="shared" si="872"/>
        <v>2</v>
      </c>
      <c r="CC146" s="221">
        <f t="shared" si="872"/>
        <v>0</v>
      </c>
      <c r="CD146" s="221">
        <f t="shared" si="872"/>
        <v>3</v>
      </c>
      <c r="CE146" s="221">
        <f t="shared" si="872"/>
        <v>-4</v>
      </c>
      <c r="CF146" s="285">
        <f t="shared" si="872"/>
        <v>3</v>
      </c>
    </row>
    <row r="147" spans="1:84" x14ac:dyDescent="0.25">
      <c r="A147" s="4"/>
      <c r="B147" s="324" t="s">
        <v>45</v>
      </c>
      <c r="C147" s="325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133"/>
      <c r="O147" s="132"/>
      <c r="P147" s="182"/>
      <c r="Q147" s="182"/>
      <c r="R147" s="182"/>
      <c r="S147" s="132"/>
      <c r="T147" s="132"/>
      <c r="U147" s="132"/>
      <c r="V147" s="191"/>
      <c r="W147" s="191"/>
      <c r="X147" s="205"/>
      <c r="Y147" s="191"/>
      <c r="Z147" s="191"/>
      <c r="AA147" s="191"/>
      <c r="AB147" s="191"/>
      <c r="AC147" s="191"/>
      <c r="AD147" s="191"/>
      <c r="AE147" s="191">
        <v>0</v>
      </c>
      <c r="AF147" s="191">
        <v>0</v>
      </c>
      <c r="AG147" s="191">
        <v>0</v>
      </c>
      <c r="AH147" s="191">
        <v>0</v>
      </c>
      <c r="AI147" s="191">
        <v>0</v>
      </c>
      <c r="AJ147" s="205">
        <v>0</v>
      </c>
      <c r="AK147" s="191">
        <v>0</v>
      </c>
      <c r="AL147" s="191">
        <v>0</v>
      </c>
      <c r="AM147" s="191">
        <v>0</v>
      </c>
      <c r="AN147" s="132">
        <v>0</v>
      </c>
      <c r="AO147" s="132">
        <v>0</v>
      </c>
      <c r="AP147" s="191">
        <v>0</v>
      </c>
      <c r="AQ147" s="191">
        <v>0</v>
      </c>
      <c r="AR147" s="191">
        <v>0</v>
      </c>
      <c r="AS147" s="191">
        <v>0</v>
      </c>
      <c r="AT147" s="191">
        <v>0</v>
      </c>
      <c r="AU147" s="191">
        <v>0</v>
      </c>
      <c r="AV147" s="205">
        <v>0</v>
      </c>
      <c r="AW147" s="191"/>
      <c r="AX147" s="205"/>
      <c r="AY147" s="127"/>
      <c r="AZ147" s="127"/>
      <c r="BA147" s="176"/>
      <c r="BB147" s="176"/>
      <c r="BC147" s="176"/>
      <c r="BD147" s="326"/>
      <c r="BE147" s="326"/>
      <c r="BF147" s="221"/>
      <c r="BG147" s="221"/>
      <c r="BH147" s="221"/>
      <c r="BI147" s="284"/>
      <c r="BJ147" s="221"/>
      <c r="BK147" s="221"/>
      <c r="BL147" s="221"/>
      <c r="BM147" s="221"/>
      <c r="BN147" s="221"/>
      <c r="BO147" s="221">
        <f t="shared" si="865"/>
        <v>0</v>
      </c>
      <c r="BP147" s="221">
        <f t="shared" si="865"/>
        <v>0</v>
      </c>
      <c r="BQ147" s="221">
        <f t="shared" si="866"/>
        <v>0</v>
      </c>
      <c r="BR147" s="221">
        <f t="shared" si="867"/>
        <v>0</v>
      </c>
      <c r="BS147" s="221">
        <f t="shared" si="867"/>
        <v>0</v>
      </c>
      <c r="BT147" s="221">
        <f t="shared" si="868"/>
        <v>0</v>
      </c>
      <c r="BU147" s="284">
        <f t="shared" si="869"/>
        <v>0</v>
      </c>
      <c r="BV147" s="221">
        <f t="shared" si="869"/>
        <v>0</v>
      </c>
      <c r="BW147" s="221">
        <f t="shared" si="869"/>
        <v>0</v>
      </c>
      <c r="BX147" s="221">
        <f t="shared" si="870"/>
        <v>0</v>
      </c>
      <c r="BY147" s="221">
        <f t="shared" si="870"/>
        <v>0</v>
      </c>
      <c r="BZ147" s="221">
        <f t="shared" si="870"/>
        <v>0</v>
      </c>
      <c r="CA147" s="221">
        <f t="shared" si="871"/>
        <v>0</v>
      </c>
      <c r="CB147" s="221">
        <f t="shared" si="872"/>
        <v>0</v>
      </c>
      <c r="CC147" s="221">
        <f t="shared" si="872"/>
        <v>0</v>
      </c>
      <c r="CD147" s="221">
        <f t="shared" si="872"/>
        <v>0</v>
      </c>
      <c r="CE147" s="221">
        <f t="shared" si="872"/>
        <v>0</v>
      </c>
      <c r="CF147" s="285">
        <f t="shared" si="872"/>
        <v>0</v>
      </c>
    </row>
    <row r="148" spans="1:84" x14ac:dyDescent="0.25">
      <c r="A148" s="4"/>
      <c r="B148" s="324" t="s">
        <v>46</v>
      </c>
      <c r="C148" s="325">
        <v>0</v>
      </c>
      <c r="D148" s="132">
        <v>0</v>
      </c>
      <c r="E148" s="132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334">
        <v>0</v>
      </c>
      <c r="O148" s="132">
        <v>0</v>
      </c>
      <c r="P148" s="182">
        <v>0</v>
      </c>
      <c r="Q148" s="182">
        <v>0</v>
      </c>
      <c r="R148" s="182">
        <v>0</v>
      </c>
      <c r="S148" s="132">
        <v>0</v>
      </c>
      <c r="T148" s="132">
        <v>0</v>
      </c>
      <c r="U148" s="132">
        <v>0</v>
      </c>
      <c r="V148" s="191">
        <v>0</v>
      </c>
      <c r="W148" s="191">
        <v>0</v>
      </c>
      <c r="X148" s="198">
        <v>0</v>
      </c>
      <c r="Y148" s="191">
        <v>0</v>
      </c>
      <c r="Z148" s="191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f t="shared" ref="AE148:AJ148" si="873">SUM(AE143:AE147)</f>
        <v>220</v>
      </c>
      <c r="AF148" s="191">
        <f t="shared" si="873"/>
        <v>244</v>
      </c>
      <c r="AG148" s="191">
        <f t="shared" si="873"/>
        <v>229</v>
      </c>
      <c r="AH148" s="191">
        <f t="shared" si="873"/>
        <v>207</v>
      </c>
      <c r="AI148" s="191">
        <f t="shared" si="873"/>
        <v>124</v>
      </c>
      <c r="AJ148" s="205">
        <f t="shared" si="873"/>
        <v>108</v>
      </c>
      <c r="AK148" s="191">
        <f>SUM(AK143:AK147)</f>
        <v>40</v>
      </c>
      <c r="AL148" s="191">
        <f t="shared" ref="AL148:AN148" si="874">SUM(AL143:AL147)</f>
        <v>136</v>
      </c>
      <c r="AM148" s="191">
        <f t="shared" si="874"/>
        <v>77</v>
      </c>
      <c r="AN148" s="132">
        <f t="shared" si="874"/>
        <v>167</v>
      </c>
      <c r="AO148" s="132">
        <f>SUM(AO143:AO147)</f>
        <v>183</v>
      </c>
      <c r="AP148" s="132">
        <f>SUM(AP143:AP147)</f>
        <v>112</v>
      </c>
      <c r="AQ148" s="191">
        <f t="shared" ref="AQ148:AV148" si="875">SUM(AQ143:AQ147)</f>
        <v>156</v>
      </c>
      <c r="AR148" s="191">
        <f t="shared" si="875"/>
        <v>88</v>
      </c>
      <c r="AS148" s="191">
        <f t="shared" si="875"/>
        <v>117</v>
      </c>
      <c r="AT148" s="191">
        <f t="shared" si="875"/>
        <v>122</v>
      </c>
      <c r="AU148" s="191">
        <f t="shared" si="875"/>
        <v>103</v>
      </c>
      <c r="AV148" s="205">
        <f t="shared" si="875"/>
        <v>61</v>
      </c>
      <c r="AW148" s="191"/>
      <c r="AX148" s="205"/>
      <c r="AY148" s="335">
        <v>0</v>
      </c>
      <c r="AZ148" s="335">
        <v>0</v>
      </c>
      <c r="BA148" s="336">
        <v>0</v>
      </c>
      <c r="BB148" s="132">
        <v>0</v>
      </c>
      <c r="BC148" s="132">
        <v>0</v>
      </c>
      <c r="BD148" s="131">
        <v>0</v>
      </c>
      <c r="BE148" s="131">
        <v>0</v>
      </c>
      <c r="BF148" s="191">
        <v>0</v>
      </c>
      <c r="BG148" s="191">
        <v>0</v>
      </c>
      <c r="BH148" s="191">
        <v>0</v>
      </c>
      <c r="BI148" s="337">
        <v>0</v>
      </c>
      <c r="BJ148" s="191">
        <v>0</v>
      </c>
      <c r="BK148" s="191">
        <v>0</v>
      </c>
      <c r="BL148" s="191">
        <v>0</v>
      </c>
      <c r="BM148" s="191">
        <v>0</v>
      </c>
      <c r="BN148" s="191">
        <v>0</v>
      </c>
      <c r="BO148" s="330">
        <f>SUM(BO143:BO147)</f>
        <v>-220</v>
      </c>
      <c r="BP148" s="330">
        <f>SUM(BP143:BP147)</f>
        <v>-244</v>
      </c>
      <c r="BQ148" s="330">
        <f t="shared" ref="BQ148:BR148" si="876">SUM(BQ143:BQ147)</f>
        <v>-229</v>
      </c>
      <c r="BR148" s="330">
        <f t="shared" si="876"/>
        <v>-207</v>
      </c>
      <c r="BS148" s="330">
        <f t="shared" ref="BS148" si="877">SUM(BS143:BS147)</f>
        <v>-124</v>
      </c>
      <c r="BT148" s="330">
        <f>SUM(BT136:BT140)</f>
        <v>-248</v>
      </c>
      <c r="BU148" s="284">
        <f>SUM(BU143:BU147)</f>
        <v>-40</v>
      </c>
      <c r="BV148" s="221">
        <f t="shared" ref="BV148:CF148" si="878">SUM(BV143:BV147)</f>
        <v>-136</v>
      </c>
      <c r="BW148" s="221">
        <f t="shared" si="878"/>
        <v>-77</v>
      </c>
      <c r="BX148" s="221">
        <f t="shared" si="878"/>
        <v>-167</v>
      </c>
      <c r="BY148" s="221">
        <f t="shared" si="878"/>
        <v>-183</v>
      </c>
      <c r="BZ148" s="221">
        <f t="shared" si="878"/>
        <v>-112</v>
      </c>
      <c r="CA148" s="221">
        <f t="shared" si="878"/>
        <v>64</v>
      </c>
      <c r="CB148" s="221">
        <f t="shared" si="878"/>
        <v>156</v>
      </c>
      <c r="CC148" s="221">
        <f t="shared" si="878"/>
        <v>112</v>
      </c>
      <c r="CD148" s="221">
        <f t="shared" si="878"/>
        <v>85</v>
      </c>
      <c r="CE148" s="221">
        <f t="shared" si="878"/>
        <v>21</v>
      </c>
      <c r="CF148" s="285">
        <f t="shared" si="878"/>
        <v>47</v>
      </c>
    </row>
    <row r="149" spans="1:84" x14ac:dyDescent="0.25">
      <c r="A149" s="4"/>
      <c r="B149" s="47" t="s">
        <v>57</v>
      </c>
      <c r="C149" s="325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3"/>
      <c r="O149" s="132"/>
      <c r="P149" s="182"/>
      <c r="Q149" s="182"/>
      <c r="R149" s="182"/>
      <c r="S149" s="132"/>
      <c r="T149" s="132"/>
      <c r="U149" s="132"/>
      <c r="V149" s="191"/>
      <c r="W149" s="191"/>
      <c r="X149" s="205"/>
      <c r="Y149" s="191"/>
      <c r="Z149" s="191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205"/>
      <c r="AK149" s="191"/>
      <c r="AL149" s="191"/>
      <c r="AM149" s="191"/>
      <c r="AN149" s="132"/>
      <c r="AO149" s="132"/>
      <c r="AP149" s="191"/>
      <c r="AQ149" s="191"/>
      <c r="AR149" s="191"/>
      <c r="AS149" s="191"/>
      <c r="AT149" s="191"/>
      <c r="AU149" s="191"/>
      <c r="AV149" s="205"/>
      <c r="AW149" s="191"/>
      <c r="AX149" s="205"/>
      <c r="AY149" s="127"/>
      <c r="AZ149" s="127"/>
      <c r="BA149" s="176"/>
      <c r="BB149" s="176"/>
      <c r="BC149" s="176"/>
      <c r="BD149" s="326"/>
      <c r="BE149" s="326"/>
      <c r="BF149" s="221"/>
      <c r="BG149" s="221"/>
      <c r="BH149" s="221"/>
      <c r="BI149" s="284"/>
      <c r="BJ149" s="221"/>
      <c r="BK149" s="221"/>
      <c r="BL149" s="221"/>
      <c r="BM149" s="221"/>
      <c r="BN149" s="221"/>
      <c r="BO149" s="221"/>
      <c r="BP149" s="221"/>
      <c r="BQ149" s="221"/>
      <c r="BR149" s="221"/>
      <c r="BS149" s="221"/>
      <c r="BT149" s="221"/>
      <c r="BU149" s="284"/>
      <c r="BV149" s="221"/>
      <c r="BW149" s="221"/>
      <c r="BX149" s="221"/>
      <c r="BY149" s="221"/>
      <c r="BZ149" s="221"/>
      <c r="CA149" s="221"/>
      <c r="CB149" s="221"/>
      <c r="CC149" s="221"/>
      <c r="CD149" s="221"/>
      <c r="CE149" s="221"/>
      <c r="CF149" s="285"/>
    </row>
    <row r="150" spans="1:84" x14ac:dyDescent="0.25">
      <c r="A150" s="4"/>
      <c r="B150" s="324" t="s">
        <v>41</v>
      </c>
      <c r="C150" s="325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133"/>
      <c r="O150" s="132"/>
      <c r="P150" s="182"/>
      <c r="Q150" s="182"/>
      <c r="R150" s="182"/>
      <c r="S150" s="132"/>
      <c r="T150" s="132"/>
      <c r="U150" s="132"/>
      <c r="V150" s="191"/>
      <c r="W150" s="191"/>
      <c r="X150" s="205"/>
      <c r="Y150" s="191"/>
      <c r="Z150" s="191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205"/>
      <c r="AK150" s="191">
        <v>642</v>
      </c>
      <c r="AL150" s="191">
        <v>1209</v>
      </c>
      <c r="AM150" s="191">
        <v>489</v>
      </c>
      <c r="AN150" s="191">
        <v>1588</v>
      </c>
      <c r="AO150" s="191">
        <v>1738</v>
      </c>
      <c r="AP150" s="191">
        <v>1537</v>
      </c>
      <c r="AQ150" s="191">
        <v>1333</v>
      </c>
      <c r="AR150" s="191">
        <v>1467</v>
      </c>
      <c r="AS150" s="191">
        <v>1414</v>
      </c>
      <c r="AT150" s="191">
        <v>1698</v>
      </c>
      <c r="AU150" s="191">
        <v>1073</v>
      </c>
      <c r="AV150" s="205">
        <v>1395</v>
      </c>
      <c r="AW150" s="191"/>
      <c r="AX150" s="205"/>
      <c r="AY150" s="127"/>
      <c r="AZ150" s="127"/>
      <c r="BA150" s="176"/>
      <c r="BB150" s="176"/>
      <c r="BC150" s="176"/>
      <c r="BD150" s="326"/>
      <c r="BE150" s="326"/>
      <c r="BF150" s="221"/>
      <c r="BG150" s="221"/>
      <c r="BH150" s="221"/>
      <c r="BI150" s="284"/>
      <c r="BJ150" s="221"/>
      <c r="BK150" s="221"/>
      <c r="BL150" s="221"/>
      <c r="BM150" s="221"/>
      <c r="BN150" s="221"/>
      <c r="BO150" s="221">
        <f t="shared" ref="BO150:BO154" si="879">IF(AE150=0,0,S150-AE150)</f>
        <v>0</v>
      </c>
      <c r="BP150" s="221">
        <f t="shared" ref="BP150:BP154" si="880">IF(AF150=0,0,T150-AF150)</f>
        <v>0</v>
      </c>
      <c r="BQ150" s="221">
        <f t="shared" ref="BQ150:BQ154" si="881">IF(AG150=0,0,U150-AG150)</f>
        <v>0</v>
      </c>
      <c r="BR150" s="221">
        <f t="shared" ref="BR150:BR154" si="882">IF(AH150=0,0,V150-AH150)</f>
        <v>0</v>
      </c>
      <c r="BS150" s="221">
        <f t="shared" ref="BS150:BS154" si="883">IF(AI150=0,0,W150-AI150)</f>
        <v>0</v>
      </c>
      <c r="BT150" s="221">
        <f t="shared" ref="BT150:BT154" si="884">IF(AJ150=0,0,X150-AJ150)</f>
        <v>0</v>
      </c>
      <c r="BU150" s="284">
        <f t="shared" ref="BU150:BW154" si="885">IF(AK150=0,0,Y150-AK150)</f>
        <v>-642</v>
      </c>
      <c r="BV150" s="221">
        <f t="shared" si="885"/>
        <v>-1209</v>
      </c>
      <c r="BW150" s="221">
        <f t="shared" si="885"/>
        <v>-489</v>
      </c>
      <c r="BX150" s="221">
        <f t="shared" ref="BX150:BZ154" si="886">IF(AN150=0,0,AB150-AN150)</f>
        <v>-1588</v>
      </c>
      <c r="BY150" s="221">
        <f t="shared" si="886"/>
        <v>-1738</v>
      </c>
      <c r="BZ150" s="221">
        <f t="shared" si="886"/>
        <v>-1537</v>
      </c>
      <c r="CA150" s="221">
        <f t="shared" ref="CA150:CA154" si="887">IF(AQ150=0,0,AE150-AQ150)</f>
        <v>-1333</v>
      </c>
      <c r="CB150" s="221">
        <f t="shared" ref="CB150:CF154" si="888">IF(AR150=0,0,AF150-AR150)</f>
        <v>-1467</v>
      </c>
      <c r="CC150" s="221">
        <f t="shared" si="888"/>
        <v>-1414</v>
      </c>
      <c r="CD150" s="221">
        <f t="shared" si="888"/>
        <v>-1698</v>
      </c>
      <c r="CE150" s="221">
        <f t="shared" si="888"/>
        <v>-1073</v>
      </c>
      <c r="CF150" s="285">
        <f t="shared" si="888"/>
        <v>-1395</v>
      </c>
    </row>
    <row r="151" spans="1:84" x14ac:dyDescent="0.25">
      <c r="A151" s="4"/>
      <c r="B151" s="324" t="s">
        <v>42</v>
      </c>
      <c r="C151" s="325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133"/>
      <c r="O151" s="132"/>
      <c r="P151" s="182"/>
      <c r="Q151" s="182"/>
      <c r="R151" s="182"/>
      <c r="S151" s="132"/>
      <c r="T151" s="132"/>
      <c r="U151" s="132"/>
      <c r="V151" s="191"/>
      <c r="W151" s="191"/>
      <c r="X151" s="205"/>
      <c r="Y151" s="191"/>
      <c r="Z151" s="191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205"/>
      <c r="AK151" s="191">
        <v>0</v>
      </c>
      <c r="AL151" s="191">
        <v>7</v>
      </c>
      <c r="AM151" s="191">
        <v>7</v>
      </c>
      <c r="AN151" s="191">
        <v>212</v>
      </c>
      <c r="AO151" s="191">
        <v>947</v>
      </c>
      <c r="AP151" s="191">
        <v>669</v>
      </c>
      <c r="AQ151" s="191">
        <v>558</v>
      </c>
      <c r="AR151" s="191">
        <v>531</v>
      </c>
      <c r="AS151" s="191">
        <v>519</v>
      </c>
      <c r="AT151" s="191">
        <v>558</v>
      </c>
      <c r="AU151" s="191">
        <v>28</v>
      </c>
      <c r="AV151" s="205">
        <v>33</v>
      </c>
      <c r="AW151" s="191"/>
      <c r="AX151" s="205"/>
      <c r="AY151" s="127"/>
      <c r="AZ151" s="127"/>
      <c r="BA151" s="176"/>
      <c r="BB151" s="176"/>
      <c r="BC151" s="176"/>
      <c r="BD151" s="326"/>
      <c r="BE151" s="326"/>
      <c r="BF151" s="221"/>
      <c r="BG151" s="221"/>
      <c r="BH151" s="221"/>
      <c r="BI151" s="284"/>
      <c r="BJ151" s="221"/>
      <c r="BK151" s="221"/>
      <c r="BL151" s="221"/>
      <c r="BM151" s="221"/>
      <c r="BN151" s="221"/>
      <c r="BO151" s="221">
        <f t="shared" si="879"/>
        <v>0</v>
      </c>
      <c r="BP151" s="221">
        <f t="shared" si="880"/>
        <v>0</v>
      </c>
      <c r="BQ151" s="221">
        <f t="shared" si="881"/>
        <v>0</v>
      </c>
      <c r="BR151" s="221">
        <f t="shared" si="882"/>
        <v>0</v>
      </c>
      <c r="BS151" s="221">
        <f t="shared" si="883"/>
        <v>0</v>
      </c>
      <c r="BT151" s="221">
        <f t="shared" si="884"/>
        <v>0</v>
      </c>
      <c r="BU151" s="284">
        <f t="shared" si="885"/>
        <v>0</v>
      </c>
      <c r="BV151" s="221">
        <f t="shared" si="885"/>
        <v>-7</v>
      </c>
      <c r="BW151" s="221">
        <f t="shared" si="885"/>
        <v>-7</v>
      </c>
      <c r="BX151" s="221">
        <f t="shared" si="886"/>
        <v>-212</v>
      </c>
      <c r="BY151" s="221">
        <f t="shared" si="886"/>
        <v>-947</v>
      </c>
      <c r="BZ151" s="221">
        <f t="shared" si="886"/>
        <v>-669</v>
      </c>
      <c r="CA151" s="221">
        <f t="shared" si="887"/>
        <v>-558</v>
      </c>
      <c r="CB151" s="221">
        <f t="shared" si="888"/>
        <v>-531</v>
      </c>
      <c r="CC151" s="221">
        <f t="shared" si="888"/>
        <v>-519</v>
      </c>
      <c r="CD151" s="221">
        <f t="shared" si="888"/>
        <v>-558</v>
      </c>
      <c r="CE151" s="221">
        <f t="shared" si="888"/>
        <v>-28</v>
      </c>
      <c r="CF151" s="285">
        <f t="shared" si="888"/>
        <v>-33</v>
      </c>
    </row>
    <row r="152" spans="1:84" x14ac:dyDescent="0.25">
      <c r="A152" s="4"/>
      <c r="B152" s="324" t="s">
        <v>43</v>
      </c>
      <c r="C152" s="325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3"/>
      <c r="O152" s="132"/>
      <c r="P152" s="182"/>
      <c r="Q152" s="182"/>
      <c r="R152" s="182"/>
      <c r="S152" s="132"/>
      <c r="T152" s="132"/>
      <c r="U152" s="132"/>
      <c r="V152" s="191"/>
      <c r="W152" s="191"/>
      <c r="X152" s="205"/>
      <c r="Y152" s="191"/>
      <c r="Z152" s="191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205"/>
      <c r="AK152" s="191">
        <v>27</v>
      </c>
      <c r="AL152" s="191">
        <v>60</v>
      </c>
      <c r="AM152" s="191">
        <v>16</v>
      </c>
      <c r="AN152" s="191">
        <v>84</v>
      </c>
      <c r="AO152" s="191">
        <v>64</v>
      </c>
      <c r="AP152" s="191">
        <v>55</v>
      </c>
      <c r="AQ152" s="191">
        <v>61</v>
      </c>
      <c r="AR152" s="191">
        <v>51</v>
      </c>
      <c r="AS152" s="191">
        <v>47</v>
      </c>
      <c r="AT152" s="191">
        <v>63</v>
      </c>
      <c r="AU152" s="191">
        <v>42</v>
      </c>
      <c r="AV152" s="205">
        <v>68</v>
      </c>
      <c r="AW152" s="191"/>
      <c r="AX152" s="205"/>
      <c r="AY152" s="127"/>
      <c r="AZ152" s="127"/>
      <c r="BA152" s="176"/>
      <c r="BB152" s="176"/>
      <c r="BC152" s="176"/>
      <c r="BD152" s="326"/>
      <c r="BE152" s="326"/>
      <c r="BF152" s="221"/>
      <c r="BG152" s="221"/>
      <c r="BH152" s="221"/>
      <c r="BI152" s="284"/>
      <c r="BJ152" s="221"/>
      <c r="BK152" s="221"/>
      <c r="BL152" s="221"/>
      <c r="BM152" s="221"/>
      <c r="BN152" s="221"/>
      <c r="BO152" s="221">
        <f t="shared" si="879"/>
        <v>0</v>
      </c>
      <c r="BP152" s="221">
        <f t="shared" si="880"/>
        <v>0</v>
      </c>
      <c r="BQ152" s="221">
        <f t="shared" si="881"/>
        <v>0</v>
      </c>
      <c r="BR152" s="221">
        <f t="shared" si="882"/>
        <v>0</v>
      </c>
      <c r="BS152" s="221">
        <f t="shared" si="883"/>
        <v>0</v>
      </c>
      <c r="BT152" s="221">
        <f t="shared" si="884"/>
        <v>0</v>
      </c>
      <c r="BU152" s="284">
        <f t="shared" si="885"/>
        <v>-27</v>
      </c>
      <c r="BV152" s="221">
        <f t="shared" si="885"/>
        <v>-60</v>
      </c>
      <c r="BW152" s="221">
        <f t="shared" si="885"/>
        <v>-16</v>
      </c>
      <c r="BX152" s="221">
        <f t="shared" si="886"/>
        <v>-84</v>
      </c>
      <c r="BY152" s="221">
        <f t="shared" si="886"/>
        <v>-64</v>
      </c>
      <c r="BZ152" s="221">
        <f t="shared" si="886"/>
        <v>-55</v>
      </c>
      <c r="CA152" s="221">
        <f t="shared" si="887"/>
        <v>-61</v>
      </c>
      <c r="CB152" s="221">
        <f t="shared" si="888"/>
        <v>-51</v>
      </c>
      <c r="CC152" s="221">
        <f t="shared" si="888"/>
        <v>-47</v>
      </c>
      <c r="CD152" s="221">
        <f t="shared" si="888"/>
        <v>-63</v>
      </c>
      <c r="CE152" s="221">
        <f t="shared" si="888"/>
        <v>-42</v>
      </c>
      <c r="CF152" s="285">
        <f t="shared" si="888"/>
        <v>-68</v>
      </c>
    </row>
    <row r="153" spans="1:84" x14ac:dyDescent="0.25">
      <c r="A153" s="4"/>
      <c r="B153" s="324" t="s">
        <v>44</v>
      </c>
      <c r="C153" s="325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3"/>
      <c r="O153" s="132"/>
      <c r="P153" s="182"/>
      <c r="Q153" s="182"/>
      <c r="R153" s="182"/>
      <c r="S153" s="132"/>
      <c r="T153" s="132"/>
      <c r="U153" s="132"/>
      <c r="V153" s="191"/>
      <c r="W153" s="191"/>
      <c r="X153" s="205"/>
      <c r="Y153" s="191"/>
      <c r="Z153" s="191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205"/>
      <c r="AK153" s="191">
        <v>47</v>
      </c>
      <c r="AL153" s="191">
        <v>57</v>
      </c>
      <c r="AM153" s="191">
        <v>20</v>
      </c>
      <c r="AN153" s="191">
        <v>61</v>
      </c>
      <c r="AO153" s="191">
        <v>62</v>
      </c>
      <c r="AP153" s="191">
        <v>56</v>
      </c>
      <c r="AQ153" s="191">
        <v>47</v>
      </c>
      <c r="AR153" s="191">
        <v>55</v>
      </c>
      <c r="AS153" s="191">
        <v>60</v>
      </c>
      <c r="AT153" s="191">
        <v>66</v>
      </c>
      <c r="AU153" s="191">
        <v>56</v>
      </c>
      <c r="AV153" s="205">
        <v>57</v>
      </c>
      <c r="AW153" s="191"/>
      <c r="AX153" s="205"/>
      <c r="AY153" s="127"/>
      <c r="AZ153" s="127"/>
      <c r="BA153" s="176"/>
      <c r="BB153" s="176"/>
      <c r="BC153" s="176"/>
      <c r="BD153" s="326"/>
      <c r="BE153" s="326"/>
      <c r="BF153" s="221"/>
      <c r="BG153" s="221"/>
      <c r="BH153" s="221"/>
      <c r="BI153" s="284"/>
      <c r="BJ153" s="221"/>
      <c r="BK153" s="221"/>
      <c r="BL153" s="221"/>
      <c r="BM153" s="221"/>
      <c r="BN153" s="221"/>
      <c r="BO153" s="221">
        <f t="shared" si="879"/>
        <v>0</v>
      </c>
      <c r="BP153" s="221">
        <f t="shared" si="880"/>
        <v>0</v>
      </c>
      <c r="BQ153" s="221">
        <f t="shared" si="881"/>
        <v>0</v>
      </c>
      <c r="BR153" s="221">
        <f t="shared" si="882"/>
        <v>0</v>
      </c>
      <c r="BS153" s="221">
        <f t="shared" si="883"/>
        <v>0</v>
      </c>
      <c r="BT153" s="221">
        <f t="shared" si="884"/>
        <v>0</v>
      </c>
      <c r="BU153" s="284">
        <f t="shared" si="885"/>
        <v>-47</v>
      </c>
      <c r="BV153" s="221">
        <f t="shared" si="885"/>
        <v>-57</v>
      </c>
      <c r="BW153" s="221">
        <f t="shared" si="885"/>
        <v>-20</v>
      </c>
      <c r="BX153" s="221">
        <f t="shared" si="886"/>
        <v>-61</v>
      </c>
      <c r="BY153" s="221">
        <f t="shared" si="886"/>
        <v>-62</v>
      </c>
      <c r="BZ153" s="221">
        <f t="shared" si="886"/>
        <v>-56</v>
      </c>
      <c r="CA153" s="221">
        <f t="shared" si="887"/>
        <v>-47</v>
      </c>
      <c r="CB153" s="221">
        <f t="shared" si="888"/>
        <v>-55</v>
      </c>
      <c r="CC153" s="221">
        <f t="shared" si="888"/>
        <v>-60</v>
      </c>
      <c r="CD153" s="221">
        <f t="shared" si="888"/>
        <v>-66</v>
      </c>
      <c r="CE153" s="221">
        <f t="shared" si="888"/>
        <v>-56</v>
      </c>
      <c r="CF153" s="285">
        <f t="shared" si="888"/>
        <v>-57</v>
      </c>
    </row>
    <row r="154" spans="1:84" x14ac:dyDescent="0.25">
      <c r="A154" s="4"/>
      <c r="B154" s="324" t="s">
        <v>45</v>
      </c>
      <c r="C154" s="325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133"/>
      <c r="O154" s="132"/>
      <c r="P154" s="182"/>
      <c r="Q154" s="182"/>
      <c r="R154" s="182"/>
      <c r="S154" s="132"/>
      <c r="T154" s="132"/>
      <c r="U154" s="132"/>
      <c r="V154" s="191"/>
      <c r="W154" s="191"/>
      <c r="X154" s="205"/>
      <c r="Y154" s="191"/>
      <c r="Z154" s="191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205"/>
      <c r="AK154" s="191">
        <v>1</v>
      </c>
      <c r="AL154" s="191">
        <v>0</v>
      </c>
      <c r="AM154" s="191">
        <v>1</v>
      </c>
      <c r="AN154" s="191">
        <v>0</v>
      </c>
      <c r="AO154" s="191">
        <v>0</v>
      </c>
      <c r="AP154" s="191">
        <v>0</v>
      </c>
      <c r="AQ154" s="191">
        <v>0</v>
      </c>
      <c r="AR154" s="191">
        <v>0</v>
      </c>
      <c r="AS154" s="191">
        <v>0</v>
      </c>
      <c r="AT154" s="191">
        <v>0</v>
      </c>
      <c r="AU154" s="191">
        <v>0</v>
      </c>
      <c r="AV154" s="205">
        <v>0</v>
      </c>
      <c r="AW154" s="191"/>
      <c r="AX154" s="205"/>
      <c r="AY154" s="127"/>
      <c r="AZ154" s="127"/>
      <c r="BA154" s="176"/>
      <c r="BB154" s="176"/>
      <c r="BC154" s="176"/>
      <c r="BD154" s="326"/>
      <c r="BE154" s="326"/>
      <c r="BF154" s="221"/>
      <c r="BG154" s="221"/>
      <c r="BH154" s="221"/>
      <c r="BI154" s="284"/>
      <c r="BJ154" s="221"/>
      <c r="BK154" s="221"/>
      <c r="BL154" s="221"/>
      <c r="BM154" s="221"/>
      <c r="BN154" s="221"/>
      <c r="BO154" s="221">
        <f t="shared" si="879"/>
        <v>0</v>
      </c>
      <c r="BP154" s="221">
        <f t="shared" si="880"/>
        <v>0</v>
      </c>
      <c r="BQ154" s="221">
        <f t="shared" si="881"/>
        <v>0</v>
      </c>
      <c r="BR154" s="221">
        <f t="shared" si="882"/>
        <v>0</v>
      </c>
      <c r="BS154" s="221">
        <f t="shared" si="883"/>
        <v>0</v>
      </c>
      <c r="BT154" s="221">
        <f t="shared" si="884"/>
        <v>0</v>
      </c>
      <c r="BU154" s="284">
        <f t="shared" si="885"/>
        <v>-1</v>
      </c>
      <c r="BV154" s="221">
        <f t="shared" si="885"/>
        <v>0</v>
      </c>
      <c r="BW154" s="221">
        <f t="shared" si="885"/>
        <v>-1</v>
      </c>
      <c r="BX154" s="221">
        <f t="shared" si="886"/>
        <v>0</v>
      </c>
      <c r="BY154" s="221">
        <f t="shared" si="886"/>
        <v>0</v>
      </c>
      <c r="BZ154" s="221">
        <f t="shared" si="886"/>
        <v>0</v>
      </c>
      <c r="CA154" s="221">
        <f t="shared" si="887"/>
        <v>0</v>
      </c>
      <c r="CB154" s="221">
        <f t="shared" si="888"/>
        <v>0</v>
      </c>
      <c r="CC154" s="221">
        <f t="shared" si="888"/>
        <v>0</v>
      </c>
      <c r="CD154" s="221">
        <f t="shared" si="888"/>
        <v>0</v>
      </c>
      <c r="CE154" s="221">
        <f t="shared" si="888"/>
        <v>0</v>
      </c>
      <c r="CF154" s="285">
        <f t="shared" si="888"/>
        <v>0</v>
      </c>
    </row>
    <row r="155" spans="1:84" ht="15.75" thickBot="1" x14ac:dyDescent="0.3">
      <c r="A155" s="4"/>
      <c r="B155" s="36" t="s">
        <v>46</v>
      </c>
      <c r="C155" s="134">
        <v>0</v>
      </c>
      <c r="D155" s="135">
        <v>0</v>
      </c>
      <c r="E155" s="135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36">
        <v>0</v>
      </c>
      <c r="O155" s="135">
        <v>0</v>
      </c>
      <c r="P155" s="177">
        <v>0</v>
      </c>
      <c r="Q155" s="177">
        <v>0</v>
      </c>
      <c r="R155" s="177">
        <v>0</v>
      </c>
      <c r="S155" s="135">
        <v>0</v>
      </c>
      <c r="T155" s="135">
        <v>0</v>
      </c>
      <c r="U155" s="135">
        <v>0</v>
      </c>
      <c r="V155" s="223">
        <v>0</v>
      </c>
      <c r="W155" s="223">
        <v>0</v>
      </c>
      <c r="X155" s="199">
        <v>0</v>
      </c>
      <c r="Y155" s="223">
        <v>0</v>
      </c>
      <c r="Z155" s="223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f t="shared" ref="AE155:AJ155" si="889">SUM(AE150:AE154)</f>
        <v>0</v>
      </c>
      <c r="AF155" s="223">
        <f t="shared" si="889"/>
        <v>0</v>
      </c>
      <c r="AG155" s="223">
        <f t="shared" si="889"/>
        <v>0</v>
      </c>
      <c r="AH155" s="223">
        <f t="shared" si="889"/>
        <v>0</v>
      </c>
      <c r="AI155" s="223">
        <f t="shared" si="889"/>
        <v>0</v>
      </c>
      <c r="AJ155" s="269">
        <f t="shared" si="889"/>
        <v>0</v>
      </c>
      <c r="AK155" s="223">
        <f>SUM(AK150:AK154)</f>
        <v>717</v>
      </c>
      <c r="AL155" s="223">
        <f t="shared" ref="AL155:BT155" si="890">SUM(AL150:AL154)</f>
        <v>1333</v>
      </c>
      <c r="AM155" s="223">
        <f t="shared" si="890"/>
        <v>533</v>
      </c>
      <c r="AN155" s="223">
        <f t="shared" si="890"/>
        <v>1945</v>
      </c>
      <c r="AO155" s="223">
        <f t="shared" ref="AO155:AP155" si="891">SUM(AO150:AO154)</f>
        <v>2811</v>
      </c>
      <c r="AP155" s="223">
        <f t="shared" si="891"/>
        <v>2317</v>
      </c>
      <c r="AQ155" s="223">
        <f t="shared" si="890"/>
        <v>1999</v>
      </c>
      <c r="AR155" s="223">
        <f t="shared" si="890"/>
        <v>2104</v>
      </c>
      <c r="AS155" s="223">
        <f t="shared" si="890"/>
        <v>2040</v>
      </c>
      <c r="AT155" s="223">
        <f t="shared" si="890"/>
        <v>2385</v>
      </c>
      <c r="AU155" s="223">
        <f t="shared" si="890"/>
        <v>1199</v>
      </c>
      <c r="AV155" s="269">
        <f t="shared" si="890"/>
        <v>1553</v>
      </c>
      <c r="AW155" s="223">
        <f t="shared" si="890"/>
        <v>0</v>
      </c>
      <c r="AX155" s="223">
        <f t="shared" si="890"/>
        <v>0</v>
      </c>
      <c r="AY155" s="223">
        <f t="shared" si="890"/>
        <v>0</v>
      </c>
      <c r="AZ155" s="223">
        <f t="shared" si="890"/>
        <v>0</v>
      </c>
      <c r="BA155" s="223">
        <f t="shared" si="890"/>
        <v>0</v>
      </c>
      <c r="BB155" s="223">
        <f t="shared" si="890"/>
        <v>0</v>
      </c>
      <c r="BC155" s="223">
        <f t="shared" si="890"/>
        <v>0</v>
      </c>
      <c r="BD155" s="223">
        <f t="shared" si="890"/>
        <v>0</v>
      </c>
      <c r="BE155" s="223">
        <f t="shared" si="890"/>
        <v>0</v>
      </c>
      <c r="BF155" s="223">
        <f t="shared" si="890"/>
        <v>0</v>
      </c>
      <c r="BG155" s="223">
        <f t="shared" si="890"/>
        <v>0</v>
      </c>
      <c r="BH155" s="223">
        <f t="shared" si="890"/>
        <v>0</v>
      </c>
      <c r="BI155" s="223">
        <f t="shared" si="890"/>
        <v>0</v>
      </c>
      <c r="BJ155" s="223">
        <f t="shared" si="890"/>
        <v>0</v>
      </c>
      <c r="BK155" s="223">
        <f t="shared" si="890"/>
        <v>0</v>
      </c>
      <c r="BL155" s="223">
        <f t="shared" si="890"/>
        <v>0</v>
      </c>
      <c r="BM155" s="223">
        <f t="shared" si="890"/>
        <v>0</v>
      </c>
      <c r="BN155" s="223">
        <f t="shared" si="890"/>
        <v>0</v>
      </c>
      <c r="BO155" s="223">
        <f t="shared" si="890"/>
        <v>0</v>
      </c>
      <c r="BP155" s="223">
        <f t="shared" si="890"/>
        <v>0</v>
      </c>
      <c r="BQ155" s="223">
        <f t="shared" si="890"/>
        <v>0</v>
      </c>
      <c r="BR155" s="223">
        <f t="shared" si="890"/>
        <v>0</v>
      </c>
      <c r="BS155" s="223">
        <f t="shared" si="890"/>
        <v>0</v>
      </c>
      <c r="BT155" s="223">
        <f t="shared" si="890"/>
        <v>0</v>
      </c>
      <c r="BU155" s="347">
        <f>SUM(BU150:BU154)</f>
        <v>-717</v>
      </c>
      <c r="BV155" s="322">
        <f>SUM(BV150:BV154)</f>
        <v>-1333</v>
      </c>
      <c r="BW155" s="322">
        <f t="shared" ref="BW155:CE155" si="892">SUM(BW150:BW154)</f>
        <v>-533</v>
      </c>
      <c r="BX155" s="322">
        <f t="shared" si="892"/>
        <v>-1945</v>
      </c>
      <c r="BY155" s="322">
        <f t="shared" si="892"/>
        <v>-2811</v>
      </c>
      <c r="BZ155" s="322">
        <f t="shared" si="892"/>
        <v>-2317</v>
      </c>
      <c r="CA155" s="322">
        <f t="shared" si="892"/>
        <v>-1999</v>
      </c>
      <c r="CB155" s="322">
        <f t="shared" si="892"/>
        <v>-2104</v>
      </c>
      <c r="CC155" s="322">
        <f t="shared" si="892"/>
        <v>-2040</v>
      </c>
      <c r="CD155" s="322">
        <f t="shared" si="892"/>
        <v>-2385</v>
      </c>
      <c r="CE155" s="322">
        <f t="shared" si="892"/>
        <v>-1199</v>
      </c>
      <c r="CF155" s="323">
        <f>SUM(CF150:CF154)</f>
        <v>-1553</v>
      </c>
    </row>
    <row r="156" spans="1:84" ht="15.75" thickTop="1" x14ac:dyDescent="0.25">
      <c r="A156" s="4"/>
      <c r="B156" s="332"/>
      <c r="C156" s="191"/>
      <c r="D156" s="19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333"/>
      <c r="Q156" s="333"/>
      <c r="R156" s="333"/>
      <c r="S156" s="191"/>
      <c r="T156" s="191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222"/>
      <c r="AZ156" s="222"/>
      <c r="BA156" s="191"/>
      <c r="BB156" s="191"/>
      <c r="BC156" s="191"/>
      <c r="BD156" s="191"/>
      <c r="BE156" s="191"/>
      <c r="BF156" s="191"/>
      <c r="BG156" s="191"/>
      <c r="BH156" s="191"/>
      <c r="BI156" s="191"/>
      <c r="BJ156" s="191"/>
      <c r="BK156" s="191"/>
      <c r="BL156" s="191"/>
      <c r="BM156" s="191"/>
      <c r="BN156" s="191"/>
      <c r="BO156" s="330"/>
      <c r="BP156" s="330"/>
      <c r="BQ156" s="330"/>
      <c r="BR156" s="330"/>
      <c r="BS156" s="330"/>
      <c r="BT156" s="330"/>
      <c r="BU156" s="330"/>
    </row>
    <row r="157" spans="1:84" x14ac:dyDescent="0.25">
      <c r="A157" s="4"/>
      <c r="B157" s="332"/>
      <c r="C157" s="191"/>
      <c r="D157" s="19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333"/>
      <c r="Q157" s="333"/>
      <c r="R157" s="333"/>
      <c r="S157" s="191"/>
      <c r="T157" s="191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222"/>
      <c r="AZ157" s="222"/>
      <c r="BA157" s="191"/>
      <c r="BB157" s="191"/>
      <c r="BC157" s="191"/>
      <c r="BD157" s="191"/>
      <c r="BE157" s="191"/>
      <c r="BF157" s="191"/>
      <c r="BG157" s="191"/>
      <c r="BH157" s="191"/>
      <c r="BI157" s="191"/>
      <c r="BJ157" s="191"/>
      <c r="BK157" s="191"/>
      <c r="BL157" s="191"/>
      <c r="BM157" s="191"/>
      <c r="BN157" s="191"/>
      <c r="BO157" s="330"/>
      <c r="BP157" s="330"/>
      <c r="BQ157" s="330"/>
      <c r="BR157" s="330"/>
      <c r="BS157" s="330"/>
      <c r="BT157" s="330"/>
      <c r="BU157" s="330"/>
    </row>
    <row r="158" spans="1:84" x14ac:dyDescent="0.25">
      <c r="A158" s="4"/>
    </row>
    <row r="159" spans="1:84" x14ac:dyDescent="0.25">
      <c r="B159" s="1" t="s">
        <v>27</v>
      </c>
    </row>
    <row r="160" spans="1:84" x14ac:dyDescent="0.25">
      <c r="B160" s="33" t="s">
        <v>28</v>
      </c>
    </row>
    <row r="163" spans="2:2" x14ac:dyDescent="0.25">
      <c r="B163" s="34" t="s">
        <v>26</v>
      </c>
    </row>
    <row r="164" spans="2:2" x14ac:dyDescent="0.25">
      <c r="B164" s="2" t="s">
        <v>29</v>
      </c>
    </row>
    <row r="165" spans="2:2" x14ac:dyDescent="0.25">
      <c r="B165" s="2" t="s">
        <v>30</v>
      </c>
    </row>
    <row r="166" spans="2:2" x14ac:dyDescent="0.25">
      <c r="B166" s="2" t="s">
        <v>31</v>
      </c>
    </row>
    <row r="167" spans="2:2" x14ac:dyDescent="0.25">
      <c r="B167" s="2" t="s">
        <v>32</v>
      </c>
    </row>
  </sheetData>
  <mergeCells count="9">
    <mergeCell ref="BI7:BT7"/>
    <mergeCell ref="B1:AZ1"/>
    <mergeCell ref="C2:I2"/>
    <mergeCell ref="C3:I3"/>
    <mergeCell ref="C4:I4"/>
    <mergeCell ref="O7:X7"/>
    <mergeCell ref="Y7:AJ7"/>
    <mergeCell ref="AK7:AV7"/>
    <mergeCell ref="BU7:CF7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D168"/>
  <sheetViews>
    <sheetView zoomScaleNormal="100" workbookViewId="0">
      <pane xSplit="2" ySplit="8" topLeftCell="AM9" activePane="bottomRight" state="frozen"/>
      <selection pane="topRight" activeCell="C1" sqref="C1"/>
      <selection pane="bottomLeft" activeCell="A9" sqref="A9"/>
      <selection pane="bottomRight" activeCell="AV15" sqref="AV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3.28515625" style="2" hidden="1" customWidth="1"/>
    <col min="4" max="4" width="11.5703125" style="2" hidden="1" customWidth="1"/>
    <col min="5" max="6" width="14.28515625" style="2" hidden="1" customWidth="1"/>
    <col min="7" max="9" width="13.42578125" style="2" hidden="1" customWidth="1"/>
    <col min="10" max="15" width="14.28515625" style="2" hidden="1" customWidth="1"/>
    <col min="16" max="16" width="14.42578125" style="18" hidden="1" customWidth="1"/>
    <col min="17" max="17" width="13.28515625" style="18" hidden="1" customWidth="1"/>
    <col min="18" max="18" width="12.28515625" style="18" hidden="1" customWidth="1"/>
    <col min="19" max="24" width="11.5703125" style="2" hidden="1" customWidth="1"/>
    <col min="25" max="26" width="11.5703125" style="2" customWidth="1"/>
    <col min="27" max="27" width="12.28515625" style="2" bestFit="1" customWidth="1"/>
    <col min="28" max="28" width="13.5703125" style="2" customWidth="1"/>
    <col min="29" max="29" width="13.85546875" style="2" bestFit="1" customWidth="1"/>
    <col min="30" max="30" width="12.28515625" style="2" bestFit="1" customWidth="1"/>
    <col min="31" max="35" width="11.5703125" style="2" customWidth="1"/>
    <col min="36" max="36" width="14.42578125" style="2" bestFit="1" customWidth="1"/>
    <col min="37" max="48" width="13.85546875" style="2" customWidth="1"/>
    <col min="49" max="49" width="10.85546875" style="2" hidden="1" customWidth="1"/>
    <col min="50" max="50" width="16.140625" style="2" hidden="1" customWidth="1"/>
    <col min="51" max="51" width="12.7109375" style="2" hidden="1" customWidth="1"/>
    <col min="52" max="52" width="10.85546875" style="2" hidden="1" customWidth="1"/>
    <col min="53" max="53" width="10.7109375" style="2" hidden="1" customWidth="1"/>
    <col min="54" max="57" width="11.5703125" style="2" hidden="1" customWidth="1"/>
    <col min="58" max="58" width="12.28515625" style="2" hidden="1" customWidth="1"/>
    <col min="59" max="59" width="12" style="2" hidden="1" customWidth="1"/>
    <col min="60" max="60" width="12.7109375" style="2" hidden="1" customWidth="1"/>
    <col min="61" max="70" width="12.28515625" style="2" hidden="1" customWidth="1"/>
    <col min="71" max="71" width="16.42578125" style="2" customWidth="1"/>
    <col min="72" max="72" width="12.28515625" style="2" bestFit="1" customWidth="1"/>
    <col min="73" max="73" width="13.140625" style="2" bestFit="1" customWidth="1"/>
    <col min="74" max="75" width="12.7109375" style="2" bestFit="1" customWidth="1"/>
    <col min="76" max="76" width="12.140625" style="2" bestFit="1" customWidth="1"/>
    <col min="77" max="78" width="11" style="2" bestFit="1" customWidth="1"/>
    <col min="79" max="79" width="11.42578125" style="2" bestFit="1" customWidth="1"/>
    <col min="80" max="80" width="10" style="2" bestFit="1" customWidth="1"/>
    <col min="81" max="81" width="10.7109375" style="2" bestFit="1" customWidth="1"/>
    <col min="82" max="82" width="10.85546875" style="2" bestFit="1" customWidth="1"/>
    <col min="83" max="16384" width="9.140625" style="2"/>
  </cols>
  <sheetData>
    <row r="1" spans="1:82" ht="16.5" thickTop="1" thickBot="1" x14ac:dyDescent="0.3">
      <c r="B1" s="356" t="s">
        <v>19</v>
      </c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  <c r="AG1" s="357"/>
      <c r="AH1" s="357"/>
      <c r="AI1" s="357"/>
      <c r="AJ1" s="357"/>
      <c r="AK1" s="357"/>
      <c r="AL1" s="357"/>
      <c r="AM1" s="357"/>
      <c r="AN1" s="357"/>
      <c r="AO1" s="357"/>
      <c r="AP1" s="357"/>
      <c r="AQ1" s="357"/>
      <c r="AR1" s="357"/>
      <c r="AS1" s="357"/>
      <c r="AT1" s="357"/>
      <c r="AU1" s="357"/>
      <c r="AV1" s="357"/>
      <c r="AW1" s="357"/>
      <c r="AX1" s="357"/>
      <c r="AY1" s="38"/>
      <c r="AZ1" s="38"/>
      <c r="BA1" s="38"/>
      <c r="BB1" s="38"/>
      <c r="BC1" s="38"/>
      <c r="BD1" s="38"/>
      <c r="BE1" s="38"/>
      <c r="BF1" s="39"/>
    </row>
    <row r="2" spans="1:82" ht="27.6" customHeight="1" thickTop="1" thickBot="1" x14ac:dyDescent="0.3">
      <c r="B2" s="5" t="s">
        <v>0</v>
      </c>
      <c r="C2" s="358" t="s">
        <v>50</v>
      </c>
      <c r="D2" s="359"/>
      <c r="E2" s="359"/>
      <c r="F2" s="359"/>
      <c r="G2" s="359"/>
      <c r="H2" s="359"/>
      <c r="I2" s="359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 t="s">
        <v>56</v>
      </c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8"/>
    </row>
    <row r="3" spans="1:82" ht="27.6" customHeight="1" thickTop="1" thickBot="1" x14ac:dyDescent="0.3">
      <c r="B3" s="5" t="s">
        <v>1</v>
      </c>
      <c r="C3" s="358"/>
      <c r="D3" s="359"/>
      <c r="E3" s="359"/>
      <c r="F3" s="359"/>
      <c r="G3" s="359"/>
      <c r="H3" s="359"/>
      <c r="I3" s="359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10"/>
    </row>
    <row r="4" spans="1:82" ht="27.6" customHeight="1" thickTop="1" thickBot="1" x14ac:dyDescent="0.3">
      <c r="B4" s="5" t="s">
        <v>2</v>
      </c>
      <c r="C4" s="360" t="s">
        <v>53</v>
      </c>
      <c r="D4" s="361"/>
      <c r="E4" s="361"/>
      <c r="F4" s="361"/>
      <c r="G4" s="361"/>
      <c r="H4" s="361"/>
      <c r="I4" s="361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 t="s">
        <v>63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11"/>
    </row>
    <row r="5" spans="1:82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11"/>
    </row>
    <row r="6" spans="1:82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20"/>
    </row>
    <row r="7" spans="1:82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53">
        <v>2020</v>
      </c>
      <c r="P7" s="354"/>
      <c r="Q7" s="354"/>
      <c r="R7" s="354"/>
      <c r="S7" s="354"/>
      <c r="T7" s="354"/>
      <c r="U7" s="354"/>
      <c r="V7" s="354"/>
      <c r="W7" s="354"/>
      <c r="X7" s="354"/>
      <c r="Y7" s="362">
        <v>2021</v>
      </c>
      <c r="Z7" s="363"/>
      <c r="AA7" s="363"/>
      <c r="AB7" s="363"/>
      <c r="AC7" s="363"/>
      <c r="AD7" s="354"/>
      <c r="AE7" s="354"/>
      <c r="AF7" s="354"/>
      <c r="AG7" s="354"/>
      <c r="AH7" s="354"/>
      <c r="AI7" s="354"/>
      <c r="AJ7" s="355"/>
      <c r="AK7" s="362">
        <v>2022</v>
      </c>
      <c r="AL7" s="363"/>
      <c r="AM7" s="363"/>
      <c r="AN7" s="363"/>
      <c r="AO7" s="363"/>
      <c r="AP7" s="354"/>
      <c r="AQ7" s="354"/>
      <c r="AR7" s="354"/>
      <c r="AS7" s="354"/>
      <c r="AT7" s="354"/>
      <c r="AU7" s="354"/>
      <c r="AV7" s="355"/>
      <c r="AW7" s="22" t="s">
        <v>15</v>
      </c>
      <c r="AX7" s="23"/>
      <c r="AY7" s="23"/>
      <c r="AZ7" s="23"/>
      <c r="BA7" s="23"/>
      <c r="BB7" s="23"/>
      <c r="BC7" s="26"/>
      <c r="BD7" s="26"/>
      <c r="BE7" s="26"/>
      <c r="BF7" s="24"/>
      <c r="BG7" s="353" t="s">
        <v>51</v>
      </c>
      <c r="BH7" s="354"/>
      <c r="BI7" s="354"/>
      <c r="BJ7" s="354"/>
      <c r="BK7" s="354"/>
      <c r="BL7" s="354"/>
      <c r="BM7" s="354"/>
      <c r="BN7" s="354"/>
      <c r="BO7" s="354"/>
      <c r="BP7" s="354"/>
      <c r="BQ7" s="354"/>
      <c r="BR7" s="354"/>
      <c r="BS7" s="350" t="s">
        <v>54</v>
      </c>
      <c r="BT7" s="351"/>
      <c r="BU7" s="351"/>
      <c r="BV7" s="351"/>
      <c r="BW7" s="351"/>
      <c r="BX7" s="351"/>
      <c r="BY7" s="351"/>
      <c r="BZ7" s="351"/>
      <c r="CA7" s="351"/>
      <c r="CB7" s="351"/>
      <c r="CC7" s="351"/>
      <c r="CD7" s="352"/>
    </row>
    <row r="8" spans="1:82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5" t="s">
        <v>10</v>
      </c>
      <c r="Q8" s="175" t="s">
        <v>16</v>
      </c>
      <c r="R8" s="175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46" t="s">
        <v>7</v>
      </c>
      <c r="Z8" s="247" t="s">
        <v>8</v>
      </c>
      <c r="AA8" s="247" t="s">
        <v>9</v>
      </c>
      <c r="AB8" s="247" t="s">
        <v>10</v>
      </c>
      <c r="AC8" s="247" t="s">
        <v>16</v>
      </c>
      <c r="AD8" s="240" t="s">
        <v>11</v>
      </c>
      <c r="AE8" s="240" t="s">
        <v>12</v>
      </c>
      <c r="AF8" s="240" t="s">
        <v>3</v>
      </c>
      <c r="AG8" s="240" t="s">
        <v>13</v>
      </c>
      <c r="AH8" s="240" t="s">
        <v>4</v>
      </c>
      <c r="AI8" s="240" t="s">
        <v>5</v>
      </c>
      <c r="AJ8" s="240" t="s">
        <v>6</v>
      </c>
      <c r="AK8" s="246" t="s">
        <v>7</v>
      </c>
      <c r="AL8" s="247" t="s">
        <v>8</v>
      </c>
      <c r="AM8" s="247" t="s">
        <v>9</v>
      </c>
      <c r="AN8" s="247" t="s">
        <v>10</v>
      </c>
      <c r="AO8" s="247" t="s">
        <v>16</v>
      </c>
      <c r="AP8" s="240" t="s">
        <v>11</v>
      </c>
      <c r="AQ8" s="240" t="s">
        <v>12</v>
      </c>
      <c r="AR8" s="240" t="s">
        <v>3</v>
      </c>
      <c r="AS8" s="240" t="s">
        <v>13</v>
      </c>
      <c r="AT8" s="240" t="s">
        <v>4</v>
      </c>
      <c r="AU8" s="240" t="s">
        <v>5</v>
      </c>
      <c r="AV8" s="240" t="s">
        <v>6</v>
      </c>
      <c r="AW8" s="28" t="s">
        <v>9</v>
      </c>
      <c r="AX8" s="29" t="s">
        <v>10</v>
      </c>
      <c r="AY8" s="29" t="s">
        <v>16</v>
      </c>
      <c r="AZ8" s="29" t="s">
        <v>11</v>
      </c>
      <c r="BA8" s="29" t="s">
        <v>12</v>
      </c>
      <c r="BB8" s="29" t="s">
        <v>3</v>
      </c>
      <c r="BC8" s="29" t="s">
        <v>13</v>
      </c>
      <c r="BD8" s="32" t="s">
        <v>4</v>
      </c>
      <c r="BE8" s="32" t="s">
        <v>5</v>
      </c>
      <c r="BF8" s="278" t="s">
        <v>6</v>
      </c>
      <c r="BG8" s="317" t="s">
        <v>7</v>
      </c>
      <c r="BH8" s="318" t="s">
        <v>8</v>
      </c>
      <c r="BI8" s="318" t="s">
        <v>9</v>
      </c>
      <c r="BJ8" s="318" t="s">
        <v>10</v>
      </c>
      <c r="BK8" s="318" t="s">
        <v>16</v>
      </c>
      <c r="BL8" s="318" t="s">
        <v>11</v>
      </c>
      <c r="BM8" s="318" t="s">
        <v>12</v>
      </c>
      <c r="BN8" s="318" t="s">
        <v>3</v>
      </c>
      <c r="BO8" s="318" t="s">
        <v>13</v>
      </c>
      <c r="BP8" s="247" t="s">
        <v>4</v>
      </c>
      <c r="BQ8" s="247" t="s">
        <v>5</v>
      </c>
      <c r="BR8" s="327" t="s">
        <v>6</v>
      </c>
      <c r="BS8" s="348" t="s">
        <v>7</v>
      </c>
      <c r="BT8" s="240" t="s">
        <v>8</v>
      </c>
      <c r="BU8" s="240" t="s">
        <v>9</v>
      </c>
      <c r="BV8" s="240" t="s">
        <v>10</v>
      </c>
      <c r="BW8" s="240" t="s">
        <v>16</v>
      </c>
      <c r="BX8" s="240" t="s">
        <v>58</v>
      </c>
      <c r="BY8" s="240" t="s">
        <v>17</v>
      </c>
      <c r="BZ8" s="240" t="s">
        <v>59</v>
      </c>
      <c r="CA8" s="240" t="s">
        <v>60</v>
      </c>
      <c r="CB8" s="240" t="s">
        <v>61</v>
      </c>
      <c r="CC8" s="240" t="s">
        <v>62</v>
      </c>
      <c r="CD8" s="349" t="s">
        <v>64</v>
      </c>
    </row>
    <row r="9" spans="1:82" x14ac:dyDescent="0.25">
      <c r="A9" s="4">
        <v>1</v>
      </c>
      <c r="B9" s="40" t="s">
        <v>14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200"/>
      <c r="O9" s="51"/>
      <c r="P9" s="49"/>
      <c r="Q9" s="49"/>
      <c r="R9" s="49"/>
      <c r="S9" s="49"/>
      <c r="T9" s="49"/>
      <c r="U9" s="49"/>
      <c r="V9" s="206"/>
      <c r="W9" s="206"/>
      <c r="X9" s="200"/>
      <c r="Y9" s="250"/>
      <c r="Z9" s="219"/>
      <c r="AA9" s="219"/>
      <c r="AB9" s="219"/>
      <c r="AC9" s="219"/>
      <c r="AD9" s="241"/>
      <c r="AE9" s="241"/>
      <c r="AF9" s="241"/>
      <c r="AG9" s="241"/>
      <c r="AH9" s="241"/>
      <c r="AI9" s="241"/>
      <c r="AJ9" s="249"/>
      <c r="AK9" s="250"/>
      <c r="AL9" s="219"/>
      <c r="AM9" s="219"/>
      <c r="AN9" s="219"/>
      <c r="AO9" s="219"/>
      <c r="AP9" s="241"/>
      <c r="AQ9" s="241"/>
      <c r="AR9" s="241"/>
      <c r="AS9" s="241"/>
      <c r="AT9" s="241"/>
      <c r="AU9" s="241"/>
      <c r="AV9" s="249"/>
      <c r="AW9" s="51"/>
      <c r="AX9" s="52"/>
      <c r="AY9" s="53"/>
      <c r="AZ9" s="53"/>
      <c r="BA9" s="53"/>
      <c r="BB9" s="53"/>
      <c r="BC9" s="53"/>
      <c r="BD9" s="225"/>
      <c r="BE9" s="225"/>
      <c r="BF9" s="225"/>
      <c r="BG9" s="291"/>
      <c r="BH9" s="190"/>
      <c r="BI9" s="190"/>
      <c r="BJ9" s="190"/>
      <c r="BK9" s="190"/>
      <c r="BL9" s="190"/>
      <c r="BM9" s="190"/>
      <c r="BN9" s="190"/>
      <c r="BO9" s="190"/>
      <c r="BP9" s="190"/>
      <c r="BQ9" s="330"/>
      <c r="BR9" s="125"/>
      <c r="BS9" s="126"/>
      <c r="BT9" s="330"/>
      <c r="BU9" s="330"/>
      <c r="BV9" s="330"/>
      <c r="BW9" s="330"/>
      <c r="BX9" s="330"/>
      <c r="BY9" s="330"/>
      <c r="BZ9" s="330"/>
      <c r="CA9" s="330"/>
      <c r="CB9" s="330"/>
      <c r="CC9" s="330"/>
      <c r="CD9" s="125"/>
    </row>
    <row r="10" spans="1:82" x14ac:dyDescent="0.25">
      <c r="A10" s="4"/>
      <c r="B10" s="35" t="s">
        <v>41</v>
      </c>
      <c r="C10" s="54">
        <v>11375</v>
      </c>
      <c r="D10" s="55">
        <v>11497</v>
      </c>
      <c r="E10" s="55">
        <v>11595</v>
      </c>
      <c r="F10" s="55">
        <v>11755</v>
      </c>
      <c r="G10" s="55">
        <v>11772</v>
      </c>
      <c r="H10" s="55">
        <v>11763</v>
      </c>
      <c r="I10" s="55">
        <v>11797</v>
      </c>
      <c r="J10" s="55">
        <v>11856</v>
      </c>
      <c r="K10" s="55">
        <v>11945</v>
      </c>
      <c r="L10" s="55">
        <v>11954</v>
      </c>
      <c r="M10" s="55">
        <v>11898</v>
      </c>
      <c r="N10" s="151">
        <v>11818</v>
      </c>
      <c r="O10" s="57">
        <v>11783</v>
      </c>
      <c r="P10" s="55">
        <v>11813</v>
      </c>
      <c r="Q10" s="55">
        <v>11823</v>
      </c>
      <c r="R10" s="55">
        <v>12033</v>
      </c>
      <c r="S10" s="55">
        <v>12046</v>
      </c>
      <c r="T10" s="55">
        <v>11850</v>
      </c>
      <c r="U10" s="55">
        <v>11894</v>
      </c>
      <c r="V10" s="207">
        <v>11939</v>
      </c>
      <c r="W10" s="207">
        <v>11775</v>
      </c>
      <c r="X10" s="194">
        <v>11742</v>
      </c>
      <c r="Y10" s="250">
        <v>11806</v>
      </c>
      <c r="Z10" s="219">
        <v>11662</v>
      </c>
      <c r="AA10" s="219">
        <v>11615</v>
      </c>
      <c r="AB10" s="219">
        <v>11590</v>
      </c>
      <c r="AC10" s="219">
        <v>11456</v>
      </c>
      <c r="AD10" s="219">
        <v>11982</v>
      </c>
      <c r="AE10" s="219">
        <v>11717</v>
      </c>
      <c r="AF10" s="219">
        <v>11412</v>
      </c>
      <c r="AG10" s="219">
        <v>11364</v>
      </c>
      <c r="AH10" s="219">
        <v>11317</v>
      </c>
      <c r="AI10" s="219">
        <v>11382</v>
      </c>
      <c r="AJ10" s="152">
        <v>11484</v>
      </c>
      <c r="AK10" s="250">
        <v>11409</v>
      </c>
      <c r="AL10" s="219">
        <v>11334</v>
      </c>
      <c r="AM10" s="219">
        <v>11247</v>
      </c>
      <c r="AN10" s="219">
        <v>11240</v>
      </c>
      <c r="AO10" s="219">
        <v>11068</v>
      </c>
      <c r="AP10" s="219">
        <v>11277</v>
      </c>
      <c r="AQ10" s="219">
        <v>11170</v>
      </c>
      <c r="AR10" s="219">
        <v>11174</v>
      </c>
      <c r="AS10" s="219">
        <v>11196</v>
      </c>
      <c r="AT10" s="219">
        <v>11233</v>
      </c>
      <c r="AU10" s="219">
        <v>11211</v>
      </c>
      <c r="AV10" s="152">
        <v>11262</v>
      </c>
      <c r="AW10" s="57">
        <f t="shared" ref="AW10:AX14" si="0">C10-O10</f>
        <v>-408</v>
      </c>
      <c r="AX10" s="57">
        <f t="shared" si="0"/>
        <v>-316</v>
      </c>
      <c r="AY10" s="57">
        <f t="shared" ref="AY10:BF14" si="1">IF(Q10=0,0,E10-Q10)</f>
        <v>-228</v>
      </c>
      <c r="AZ10" s="57">
        <f t="shared" si="1"/>
        <v>-278</v>
      </c>
      <c r="BA10" s="57">
        <f t="shared" si="1"/>
        <v>-274</v>
      </c>
      <c r="BB10" s="57">
        <f t="shared" si="1"/>
        <v>-87</v>
      </c>
      <c r="BC10" s="57">
        <f t="shared" si="1"/>
        <v>-97</v>
      </c>
      <c r="BD10" s="219">
        <f t="shared" si="1"/>
        <v>-83</v>
      </c>
      <c r="BE10" s="219">
        <f t="shared" si="1"/>
        <v>170</v>
      </c>
      <c r="BF10" s="152">
        <f t="shared" si="1"/>
        <v>212</v>
      </c>
      <c r="BG10" s="284">
        <f t="shared" ref="BG10:BG14" si="2">IF(Y10=0,0,M10-Y10)</f>
        <v>92</v>
      </c>
      <c r="BH10" s="221">
        <f t="shared" ref="BH10:BI14" si="3">IF(Z10=0,0,N10-Z10)</f>
        <v>156</v>
      </c>
      <c r="BI10" s="221">
        <f t="shared" si="3"/>
        <v>168</v>
      </c>
      <c r="BJ10" s="221">
        <f t="shared" ref="BJ10:BJ14" si="4">IF(AB10=0,0,P10-AB10)</f>
        <v>223</v>
      </c>
      <c r="BK10" s="221">
        <f t="shared" ref="BK10:BK14" si="5">IF(AC10=0,0,Q10-AC10)</f>
        <v>367</v>
      </c>
      <c r="BL10" s="221">
        <f t="shared" ref="BL10:BL14" si="6">IF(AD10=0,0,R10-AD10)</f>
        <v>51</v>
      </c>
      <c r="BM10" s="221">
        <f t="shared" ref="BM10:BM14" si="7">IF(AE10=0,0,S10-AE10)</f>
        <v>329</v>
      </c>
      <c r="BN10" s="221">
        <f t="shared" ref="BN10:BN14" si="8">IF(AF10=0,0,T10-AF10)</f>
        <v>438</v>
      </c>
      <c r="BO10" s="221">
        <f t="shared" ref="BO10:BO14" si="9">IF(AG10=0,0,U10-AG10)</f>
        <v>530</v>
      </c>
      <c r="BP10" s="221">
        <f t="shared" ref="BP10:BP14" si="10">IF(AH10=0,0,V10-AH10)</f>
        <v>622</v>
      </c>
      <c r="BQ10" s="221">
        <f t="shared" ref="BQ10:BQ14" si="11">IF(AI10=0,0,W10-AI10)</f>
        <v>393</v>
      </c>
      <c r="BR10" s="302">
        <f t="shared" ref="BR10:BR14" si="12">IF(AJ10=0,0,X10-AJ10)</f>
        <v>258</v>
      </c>
      <c r="BS10" s="338">
        <f t="shared" ref="BS10:BX14" si="13">IF(AK10=0,0,Y10-AK10)</f>
        <v>397</v>
      </c>
      <c r="BT10" s="221">
        <f t="shared" si="13"/>
        <v>328</v>
      </c>
      <c r="BU10" s="221">
        <f t="shared" si="13"/>
        <v>368</v>
      </c>
      <c r="BV10" s="221">
        <f t="shared" si="13"/>
        <v>350</v>
      </c>
      <c r="BW10" s="221">
        <f t="shared" si="13"/>
        <v>388</v>
      </c>
      <c r="BX10" s="221">
        <f t="shared" si="13"/>
        <v>705</v>
      </c>
      <c r="BY10" s="221">
        <f t="shared" ref="BY10:BY14" si="14">IF(AQ10=0,0,AE10-AQ10)</f>
        <v>547</v>
      </c>
      <c r="BZ10" s="221">
        <f t="shared" ref="BZ10:CD14" si="15">IF(AR10=0,0,AF10-AR10)</f>
        <v>238</v>
      </c>
      <c r="CA10" s="221">
        <f t="shared" si="15"/>
        <v>168</v>
      </c>
      <c r="CB10" s="221">
        <f t="shared" si="15"/>
        <v>84</v>
      </c>
      <c r="CC10" s="221">
        <f t="shared" si="15"/>
        <v>171</v>
      </c>
      <c r="CD10" s="302">
        <f t="shared" si="15"/>
        <v>222</v>
      </c>
    </row>
    <row r="11" spans="1:82" x14ac:dyDescent="0.25">
      <c r="A11" s="4"/>
      <c r="B11" s="35" t="s">
        <v>42</v>
      </c>
      <c r="C11" s="54">
        <v>2982</v>
      </c>
      <c r="D11" s="55">
        <v>2845</v>
      </c>
      <c r="E11" s="55">
        <v>2723</v>
      </c>
      <c r="F11" s="55">
        <v>2556</v>
      </c>
      <c r="G11" s="55">
        <v>2533</v>
      </c>
      <c r="H11" s="55">
        <v>2518</v>
      </c>
      <c r="I11" s="55">
        <v>2492</v>
      </c>
      <c r="J11" s="55">
        <v>2475</v>
      </c>
      <c r="K11" s="55">
        <v>2455</v>
      </c>
      <c r="L11" s="55">
        <v>2495</v>
      </c>
      <c r="M11" s="55">
        <v>2550</v>
      </c>
      <c r="N11" s="151">
        <v>2640</v>
      </c>
      <c r="O11" s="57">
        <v>2682</v>
      </c>
      <c r="P11" s="55">
        <v>2650</v>
      </c>
      <c r="Q11" s="55">
        <v>2634</v>
      </c>
      <c r="R11" s="55">
        <v>2403</v>
      </c>
      <c r="S11" s="55">
        <v>2410</v>
      </c>
      <c r="T11" s="55">
        <v>2615</v>
      </c>
      <c r="U11" s="55">
        <v>2587</v>
      </c>
      <c r="V11" s="207">
        <v>2571</v>
      </c>
      <c r="W11" s="207">
        <v>2767</v>
      </c>
      <c r="X11" s="194">
        <v>2816</v>
      </c>
      <c r="Y11" s="250">
        <v>2752</v>
      </c>
      <c r="Z11" s="219">
        <v>2895</v>
      </c>
      <c r="AA11" s="219">
        <v>2944</v>
      </c>
      <c r="AB11" s="219">
        <v>2968</v>
      </c>
      <c r="AC11" s="219">
        <v>3085</v>
      </c>
      <c r="AD11" s="219">
        <v>2540</v>
      </c>
      <c r="AE11" s="219">
        <v>2818</v>
      </c>
      <c r="AF11" s="219">
        <v>3108</v>
      </c>
      <c r="AG11" s="219">
        <v>3136</v>
      </c>
      <c r="AH11" s="219">
        <v>3195</v>
      </c>
      <c r="AI11" s="219">
        <v>3168</v>
      </c>
      <c r="AJ11" s="188">
        <v>3093</v>
      </c>
      <c r="AK11" s="250">
        <v>3192</v>
      </c>
      <c r="AL11" s="219">
        <v>3274</v>
      </c>
      <c r="AM11" s="219">
        <v>3348</v>
      </c>
      <c r="AN11" s="219">
        <v>3329</v>
      </c>
      <c r="AO11" s="219">
        <v>3465</v>
      </c>
      <c r="AP11" s="219">
        <v>3245</v>
      </c>
      <c r="AQ11" s="219">
        <v>3362</v>
      </c>
      <c r="AR11" s="219">
        <v>3357</v>
      </c>
      <c r="AS11" s="219">
        <v>3360</v>
      </c>
      <c r="AT11" s="219">
        <v>3357</v>
      </c>
      <c r="AU11" s="219">
        <v>3424</v>
      </c>
      <c r="AV11" s="188">
        <v>3414</v>
      </c>
      <c r="AW11" s="57">
        <f t="shared" si="0"/>
        <v>300</v>
      </c>
      <c r="AX11" s="57">
        <f t="shared" si="0"/>
        <v>195</v>
      </c>
      <c r="AY11" s="57">
        <f t="shared" si="1"/>
        <v>89</v>
      </c>
      <c r="AZ11" s="57">
        <f t="shared" si="1"/>
        <v>153</v>
      </c>
      <c r="BA11" s="57">
        <f t="shared" si="1"/>
        <v>123</v>
      </c>
      <c r="BB11" s="57">
        <f t="shared" si="1"/>
        <v>-97</v>
      </c>
      <c r="BC11" s="57">
        <f t="shared" si="1"/>
        <v>-95</v>
      </c>
      <c r="BD11" s="219">
        <f t="shared" si="1"/>
        <v>-96</v>
      </c>
      <c r="BE11" s="219">
        <f t="shared" si="1"/>
        <v>-312</v>
      </c>
      <c r="BF11" s="188">
        <f t="shared" si="1"/>
        <v>-321</v>
      </c>
      <c r="BG11" s="284">
        <f t="shared" si="2"/>
        <v>-202</v>
      </c>
      <c r="BH11" s="221">
        <f t="shared" si="3"/>
        <v>-255</v>
      </c>
      <c r="BI11" s="221">
        <f t="shared" si="3"/>
        <v>-262</v>
      </c>
      <c r="BJ11" s="221">
        <f t="shared" si="4"/>
        <v>-318</v>
      </c>
      <c r="BK11" s="221">
        <f t="shared" si="5"/>
        <v>-451</v>
      </c>
      <c r="BL11" s="221">
        <f t="shared" si="6"/>
        <v>-137</v>
      </c>
      <c r="BM11" s="221">
        <f t="shared" si="7"/>
        <v>-408</v>
      </c>
      <c r="BN11" s="221">
        <f t="shared" si="8"/>
        <v>-493</v>
      </c>
      <c r="BO11" s="221">
        <f t="shared" si="9"/>
        <v>-549</v>
      </c>
      <c r="BP11" s="221">
        <f t="shared" si="10"/>
        <v>-624</v>
      </c>
      <c r="BQ11" s="221">
        <f t="shared" si="11"/>
        <v>-401</v>
      </c>
      <c r="BR11" s="302">
        <f t="shared" si="12"/>
        <v>-277</v>
      </c>
      <c r="BS11" s="338">
        <f t="shared" si="13"/>
        <v>-440</v>
      </c>
      <c r="BT11" s="221">
        <f t="shared" si="13"/>
        <v>-379</v>
      </c>
      <c r="BU11" s="221">
        <f t="shared" si="13"/>
        <v>-404</v>
      </c>
      <c r="BV11" s="221">
        <f t="shared" si="13"/>
        <v>-361</v>
      </c>
      <c r="BW11" s="221">
        <f t="shared" si="13"/>
        <v>-380</v>
      </c>
      <c r="BX11" s="221">
        <f t="shared" si="13"/>
        <v>-705</v>
      </c>
      <c r="BY11" s="221">
        <f t="shared" si="14"/>
        <v>-544</v>
      </c>
      <c r="BZ11" s="221">
        <f t="shared" si="15"/>
        <v>-249</v>
      </c>
      <c r="CA11" s="221">
        <f t="shared" si="15"/>
        <v>-224</v>
      </c>
      <c r="CB11" s="221">
        <f t="shared" si="15"/>
        <v>-162</v>
      </c>
      <c r="CC11" s="221">
        <f t="shared" si="15"/>
        <v>-256</v>
      </c>
      <c r="CD11" s="302">
        <f t="shared" si="15"/>
        <v>-321</v>
      </c>
    </row>
    <row r="12" spans="1:82" x14ac:dyDescent="0.25">
      <c r="A12" s="4"/>
      <c r="B12" s="35" t="s">
        <v>43</v>
      </c>
      <c r="C12" s="54">
        <v>1424</v>
      </c>
      <c r="D12" s="55">
        <v>1418</v>
      </c>
      <c r="E12" s="55">
        <v>1410</v>
      </c>
      <c r="F12" s="55">
        <v>1403</v>
      </c>
      <c r="G12" s="55">
        <v>1400</v>
      </c>
      <c r="H12" s="55">
        <v>1393</v>
      </c>
      <c r="I12" s="55">
        <v>1398</v>
      </c>
      <c r="J12" s="55">
        <v>1411</v>
      </c>
      <c r="K12" s="55">
        <v>1421</v>
      </c>
      <c r="L12" s="55">
        <v>1424</v>
      </c>
      <c r="M12" s="55">
        <v>1422</v>
      </c>
      <c r="N12" s="151">
        <v>1422</v>
      </c>
      <c r="O12" s="57">
        <v>1423</v>
      </c>
      <c r="P12" s="55">
        <v>1421</v>
      </c>
      <c r="Q12" s="55">
        <v>1410</v>
      </c>
      <c r="R12" s="55">
        <v>1413</v>
      </c>
      <c r="S12" s="55">
        <v>1410</v>
      </c>
      <c r="T12" s="55">
        <v>1409</v>
      </c>
      <c r="U12" s="55">
        <v>1413</v>
      </c>
      <c r="V12" s="207">
        <v>1421</v>
      </c>
      <c r="W12" s="207">
        <v>1435</v>
      </c>
      <c r="X12" s="194">
        <v>1434</v>
      </c>
      <c r="Y12" s="250">
        <v>1432</v>
      </c>
      <c r="Z12" s="219">
        <v>1434</v>
      </c>
      <c r="AA12" s="219">
        <v>1431</v>
      </c>
      <c r="AB12" s="219">
        <v>1424</v>
      </c>
      <c r="AC12" s="219">
        <v>1418</v>
      </c>
      <c r="AD12" s="219">
        <v>1411</v>
      </c>
      <c r="AE12" s="219">
        <v>1419</v>
      </c>
      <c r="AF12" s="219">
        <v>1419</v>
      </c>
      <c r="AG12" s="219">
        <v>1421</v>
      </c>
      <c r="AH12" s="219">
        <v>1430</v>
      </c>
      <c r="AI12" s="219">
        <v>1447</v>
      </c>
      <c r="AJ12" s="188">
        <v>1457</v>
      </c>
      <c r="AK12" s="250">
        <v>1467</v>
      </c>
      <c r="AL12" s="219">
        <v>1471</v>
      </c>
      <c r="AM12" s="219">
        <v>1466</v>
      </c>
      <c r="AN12" s="219">
        <v>1460</v>
      </c>
      <c r="AO12" s="219">
        <v>1452</v>
      </c>
      <c r="AP12" s="219">
        <v>1427</v>
      </c>
      <c r="AQ12" s="219">
        <v>1424</v>
      </c>
      <c r="AR12" s="219">
        <v>1424</v>
      </c>
      <c r="AS12" s="219">
        <v>1427</v>
      </c>
      <c r="AT12" s="219">
        <v>1440</v>
      </c>
      <c r="AU12" s="219">
        <v>1448</v>
      </c>
      <c r="AV12" s="188">
        <v>1452</v>
      </c>
      <c r="AW12" s="57">
        <f t="shared" si="0"/>
        <v>1</v>
      </c>
      <c r="AX12" s="57">
        <f t="shared" si="0"/>
        <v>-3</v>
      </c>
      <c r="AY12" s="57">
        <f t="shared" si="1"/>
        <v>0</v>
      </c>
      <c r="AZ12" s="57">
        <f t="shared" si="1"/>
        <v>-10</v>
      </c>
      <c r="BA12" s="57">
        <f t="shared" si="1"/>
        <v>-10</v>
      </c>
      <c r="BB12" s="57">
        <f t="shared" si="1"/>
        <v>-16</v>
      </c>
      <c r="BC12" s="57">
        <f t="shared" si="1"/>
        <v>-15</v>
      </c>
      <c r="BD12" s="219">
        <f t="shared" si="1"/>
        <v>-10</v>
      </c>
      <c r="BE12" s="219">
        <f t="shared" si="1"/>
        <v>-14</v>
      </c>
      <c r="BF12" s="188">
        <f t="shared" si="1"/>
        <v>-10</v>
      </c>
      <c r="BG12" s="284">
        <f t="shared" si="2"/>
        <v>-10</v>
      </c>
      <c r="BH12" s="221">
        <f t="shared" si="3"/>
        <v>-12</v>
      </c>
      <c r="BI12" s="221">
        <f t="shared" si="3"/>
        <v>-8</v>
      </c>
      <c r="BJ12" s="221">
        <f t="shared" si="4"/>
        <v>-3</v>
      </c>
      <c r="BK12" s="221">
        <f t="shared" si="5"/>
        <v>-8</v>
      </c>
      <c r="BL12" s="221">
        <f t="shared" si="6"/>
        <v>2</v>
      </c>
      <c r="BM12" s="221">
        <f t="shared" si="7"/>
        <v>-9</v>
      </c>
      <c r="BN12" s="221">
        <f t="shared" si="8"/>
        <v>-10</v>
      </c>
      <c r="BO12" s="221">
        <f t="shared" si="9"/>
        <v>-8</v>
      </c>
      <c r="BP12" s="221">
        <f t="shared" si="10"/>
        <v>-9</v>
      </c>
      <c r="BQ12" s="221">
        <f t="shared" si="11"/>
        <v>-12</v>
      </c>
      <c r="BR12" s="302">
        <f t="shared" si="12"/>
        <v>-23</v>
      </c>
      <c r="BS12" s="338">
        <f t="shared" si="13"/>
        <v>-35</v>
      </c>
      <c r="BT12" s="221">
        <f t="shared" si="13"/>
        <v>-37</v>
      </c>
      <c r="BU12" s="221">
        <f t="shared" si="13"/>
        <v>-35</v>
      </c>
      <c r="BV12" s="221">
        <f t="shared" si="13"/>
        <v>-36</v>
      </c>
      <c r="BW12" s="221">
        <f t="shared" si="13"/>
        <v>-34</v>
      </c>
      <c r="BX12" s="221">
        <f t="shared" si="13"/>
        <v>-16</v>
      </c>
      <c r="BY12" s="221">
        <f t="shared" si="14"/>
        <v>-5</v>
      </c>
      <c r="BZ12" s="221">
        <f t="shared" si="15"/>
        <v>-5</v>
      </c>
      <c r="CA12" s="221">
        <f t="shared" si="15"/>
        <v>-6</v>
      </c>
      <c r="CB12" s="221">
        <f t="shared" si="15"/>
        <v>-10</v>
      </c>
      <c r="CC12" s="221">
        <f t="shared" si="15"/>
        <v>-1</v>
      </c>
      <c r="CD12" s="302">
        <f t="shared" si="15"/>
        <v>5</v>
      </c>
    </row>
    <row r="13" spans="1:82" x14ac:dyDescent="0.25">
      <c r="A13" s="4"/>
      <c r="B13" s="35" t="s">
        <v>44</v>
      </c>
      <c r="C13" s="54">
        <v>265</v>
      </c>
      <c r="D13" s="55">
        <v>265</v>
      </c>
      <c r="E13" s="55">
        <v>263</v>
      </c>
      <c r="F13" s="55">
        <v>267</v>
      </c>
      <c r="G13" s="55">
        <v>264</v>
      </c>
      <c r="H13" s="55">
        <v>264</v>
      </c>
      <c r="I13" s="55">
        <v>264</v>
      </c>
      <c r="J13" s="55">
        <v>266</v>
      </c>
      <c r="K13" s="55">
        <v>270</v>
      </c>
      <c r="L13" s="55">
        <v>270</v>
      </c>
      <c r="M13" s="55">
        <v>270</v>
      </c>
      <c r="N13" s="151">
        <v>271</v>
      </c>
      <c r="O13" s="57">
        <v>271</v>
      </c>
      <c r="P13" s="55">
        <v>271</v>
      </c>
      <c r="Q13" s="55">
        <v>268</v>
      </c>
      <c r="R13" s="55">
        <v>262</v>
      </c>
      <c r="S13" s="55">
        <v>262</v>
      </c>
      <c r="T13" s="55">
        <v>262</v>
      </c>
      <c r="U13" s="55">
        <v>262</v>
      </c>
      <c r="V13" s="207">
        <v>264</v>
      </c>
      <c r="W13" s="207">
        <v>266</v>
      </c>
      <c r="X13" s="194">
        <v>266</v>
      </c>
      <c r="Y13" s="250">
        <v>266</v>
      </c>
      <c r="Z13" s="219">
        <v>265</v>
      </c>
      <c r="AA13" s="219">
        <v>265</v>
      </c>
      <c r="AB13" s="219">
        <v>264</v>
      </c>
      <c r="AC13" s="219">
        <v>262</v>
      </c>
      <c r="AD13" s="219">
        <v>254</v>
      </c>
      <c r="AE13" s="219">
        <v>247</v>
      </c>
      <c r="AF13" s="219">
        <v>247</v>
      </c>
      <c r="AG13" s="219">
        <v>248</v>
      </c>
      <c r="AH13" s="219">
        <v>249</v>
      </c>
      <c r="AI13" s="219">
        <v>254</v>
      </c>
      <c r="AJ13" s="188">
        <v>249</v>
      </c>
      <c r="AK13" s="250">
        <v>249</v>
      </c>
      <c r="AL13" s="219">
        <v>249</v>
      </c>
      <c r="AM13" s="219">
        <v>251</v>
      </c>
      <c r="AN13" s="219">
        <v>251</v>
      </c>
      <c r="AO13" s="219">
        <v>251</v>
      </c>
      <c r="AP13" s="219">
        <v>256</v>
      </c>
      <c r="AQ13" s="219">
        <v>256</v>
      </c>
      <c r="AR13" s="219">
        <v>256</v>
      </c>
      <c r="AS13" s="219">
        <v>257</v>
      </c>
      <c r="AT13" s="219">
        <v>260</v>
      </c>
      <c r="AU13" s="219">
        <v>261</v>
      </c>
      <c r="AV13" s="188">
        <v>262</v>
      </c>
      <c r="AW13" s="57">
        <f t="shared" si="0"/>
        <v>-6</v>
      </c>
      <c r="AX13" s="57">
        <f t="shared" si="0"/>
        <v>-6</v>
      </c>
      <c r="AY13" s="57">
        <f t="shared" si="1"/>
        <v>-5</v>
      </c>
      <c r="AZ13" s="57">
        <f t="shared" si="1"/>
        <v>5</v>
      </c>
      <c r="BA13" s="57">
        <f t="shared" si="1"/>
        <v>2</v>
      </c>
      <c r="BB13" s="57">
        <f t="shared" si="1"/>
        <v>2</v>
      </c>
      <c r="BC13" s="57">
        <f t="shared" si="1"/>
        <v>2</v>
      </c>
      <c r="BD13" s="219">
        <f t="shared" si="1"/>
        <v>2</v>
      </c>
      <c r="BE13" s="219">
        <f t="shared" si="1"/>
        <v>4</v>
      </c>
      <c r="BF13" s="188">
        <f t="shared" si="1"/>
        <v>4</v>
      </c>
      <c r="BG13" s="284">
        <f t="shared" si="2"/>
        <v>4</v>
      </c>
      <c r="BH13" s="221">
        <f t="shared" si="3"/>
        <v>6</v>
      </c>
      <c r="BI13" s="221">
        <f t="shared" si="3"/>
        <v>6</v>
      </c>
      <c r="BJ13" s="221">
        <f t="shared" si="4"/>
        <v>7</v>
      </c>
      <c r="BK13" s="221">
        <f t="shared" si="5"/>
        <v>6</v>
      </c>
      <c r="BL13" s="221">
        <f t="shared" si="6"/>
        <v>8</v>
      </c>
      <c r="BM13" s="221">
        <f t="shared" si="7"/>
        <v>15</v>
      </c>
      <c r="BN13" s="221">
        <f t="shared" si="8"/>
        <v>15</v>
      </c>
      <c r="BO13" s="221">
        <f t="shared" si="9"/>
        <v>14</v>
      </c>
      <c r="BP13" s="221">
        <f t="shared" si="10"/>
        <v>15</v>
      </c>
      <c r="BQ13" s="221">
        <f t="shared" si="11"/>
        <v>12</v>
      </c>
      <c r="BR13" s="302">
        <f t="shared" si="12"/>
        <v>17</v>
      </c>
      <c r="BS13" s="338">
        <f t="shared" si="13"/>
        <v>17</v>
      </c>
      <c r="BT13" s="221">
        <f t="shared" si="13"/>
        <v>16</v>
      </c>
      <c r="BU13" s="221">
        <f t="shared" si="13"/>
        <v>14</v>
      </c>
      <c r="BV13" s="221">
        <f t="shared" si="13"/>
        <v>13</v>
      </c>
      <c r="BW13" s="221">
        <f t="shared" si="13"/>
        <v>11</v>
      </c>
      <c r="BX13" s="221">
        <f t="shared" si="13"/>
        <v>-2</v>
      </c>
      <c r="BY13" s="221">
        <f t="shared" si="14"/>
        <v>-9</v>
      </c>
      <c r="BZ13" s="221">
        <f t="shared" si="15"/>
        <v>-9</v>
      </c>
      <c r="CA13" s="221">
        <f t="shared" si="15"/>
        <v>-9</v>
      </c>
      <c r="CB13" s="221">
        <f t="shared" si="15"/>
        <v>-11</v>
      </c>
      <c r="CC13" s="221">
        <f t="shared" si="15"/>
        <v>-7</v>
      </c>
      <c r="CD13" s="302">
        <f t="shared" si="15"/>
        <v>-13</v>
      </c>
    </row>
    <row r="14" spans="1:82" x14ac:dyDescent="0.25">
      <c r="A14" s="4"/>
      <c r="B14" s="35" t="s">
        <v>45</v>
      </c>
      <c r="C14" s="54">
        <f>24+3</f>
        <v>27</v>
      </c>
      <c r="D14" s="55">
        <f>25+3</f>
        <v>28</v>
      </c>
      <c r="E14" s="55">
        <v>28</v>
      </c>
      <c r="F14" s="55">
        <v>28</v>
      </c>
      <c r="G14" s="55">
        <v>29</v>
      </c>
      <c r="H14" s="55">
        <v>28</v>
      </c>
      <c r="I14" s="55">
        <v>28</v>
      </c>
      <c r="J14" s="55">
        <v>29</v>
      </c>
      <c r="K14" s="55">
        <v>29</v>
      </c>
      <c r="L14" s="55">
        <v>29</v>
      </c>
      <c r="M14" s="55">
        <v>29</v>
      </c>
      <c r="N14" s="151">
        <v>29</v>
      </c>
      <c r="O14" s="57">
        <v>29</v>
      </c>
      <c r="P14" s="55">
        <v>29</v>
      </c>
      <c r="Q14" s="55">
        <v>29</v>
      </c>
      <c r="R14" s="55">
        <v>28</v>
      </c>
      <c r="S14" s="55">
        <v>28</v>
      </c>
      <c r="T14" s="55">
        <v>28</v>
      </c>
      <c r="U14" s="55">
        <v>27</v>
      </c>
      <c r="V14" s="207">
        <v>27</v>
      </c>
      <c r="W14" s="207">
        <v>27</v>
      </c>
      <c r="X14" s="194">
        <v>27</v>
      </c>
      <c r="Y14" s="250">
        <v>27</v>
      </c>
      <c r="Z14" s="219">
        <v>27</v>
      </c>
      <c r="AA14" s="219">
        <v>27</v>
      </c>
      <c r="AB14" s="219">
        <v>27</v>
      </c>
      <c r="AC14" s="219">
        <v>27</v>
      </c>
      <c r="AD14" s="219">
        <v>27</v>
      </c>
      <c r="AE14" s="219">
        <v>27</v>
      </c>
      <c r="AF14" s="219">
        <v>27</v>
      </c>
      <c r="AG14" s="219">
        <v>27</v>
      </c>
      <c r="AH14" s="219">
        <v>27</v>
      </c>
      <c r="AI14" s="219">
        <v>27</v>
      </c>
      <c r="AJ14" s="188">
        <v>27</v>
      </c>
      <c r="AK14" s="250">
        <v>26</v>
      </c>
      <c r="AL14" s="219">
        <v>26</v>
      </c>
      <c r="AM14" s="219">
        <v>26</v>
      </c>
      <c r="AN14" s="219">
        <v>26</v>
      </c>
      <c r="AO14" s="219">
        <v>26</v>
      </c>
      <c r="AP14" s="219">
        <v>26</v>
      </c>
      <c r="AQ14" s="219">
        <v>28</v>
      </c>
      <c r="AR14" s="219">
        <v>29</v>
      </c>
      <c r="AS14" s="219">
        <v>27</v>
      </c>
      <c r="AT14" s="219">
        <v>27</v>
      </c>
      <c r="AU14" s="219">
        <v>27</v>
      </c>
      <c r="AV14" s="188">
        <v>27</v>
      </c>
      <c r="AW14" s="57">
        <f t="shared" si="0"/>
        <v>-2</v>
      </c>
      <c r="AX14" s="57">
        <f t="shared" si="0"/>
        <v>-1</v>
      </c>
      <c r="AY14" s="57">
        <f t="shared" si="1"/>
        <v>-1</v>
      </c>
      <c r="AZ14" s="57">
        <f t="shared" si="1"/>
        <v>0</v>
      </c>
      <c r="BA14" s="57">
        <f t="shared" si="1"/>
        <v>1</v>
      </c>
      <c r="BB14" s="57">
        <f t="shared" si="1"/>
        <v>0</v>
      </c>
      <c r="BC14" s="57">
        <f t="shared" si="1"/>
        <v>1</v>
      </c>
      <c r="BD14" s="219">
        <f t="shared" si="1"/>
        <v>2</v>
      </c>
      <c r="BE14" s="219">
        <f t="shared" si="1"/>
        <v>2</v>
      </c>
      <c r="BF14" s="188">
        <f t="shared" si="1"/>
        <v>2</v>
      </c>
      <c r="BG14" s="284">
        <f t="shared" si="2"/>
        <v>2</v>
      </c>
      <c r="BH14" s="221">
        <f t="shared" si="3"/>
        <v>2</v>
      </c>
      <c r="BI14" s="221">
        <f t="shared" si="3"/>
        <v>2</v>
      </c>
      <c r="BJ14" s="221">
        <f t="shared" si="4"/>
        <v>2</v>
      </c>
      <c r="BK14" s="221">
        <f t="shared" si="5"/>
        <v>2</v>
      </c>
      <c r="BL14" s="221">
        <f t="shared" si="6"/>
        <v>1</v>
      </c>
      <c r="BM14" s="221">
        <f t="shared" si="7"/>
        <v>1</v>
      </c>
      <c r="BN14" s="221">
        <f t="shared" si="8"/>
        <v>1</v>
      </c>
      <c r="BO14" s="221">
        <f t="shared" si="9"/>
        <v>0</v>
      </c>
      <c r="BP14" s="221">
        <f t="shared" si="10"/>
        <v>0</v>
      </c>
      <c r="BQ14" s="221">
        <f t="shared" si="11"/>
        <v>0</v>
      </c>
      <c r="BR14" s="302">
        <f t="shared" si="12"/>
        <v>0</v>
      </c>
      <c r="BS14" s="338">
        <f t="shared" si="13"/>
        <v>1</v>
      </c>
      <c r="BT14" s="221">
        <f t="shared" si="13"/>
        <v>1</v>
      </c>
      <c r="BU14" s="221">
        <f t="shared" si="13"/>
        <v>1</v>
      </c>
      <c r="BV14" s="221">
        <f t="shared" si="13"/>
        <v>1</v>
      </c>
      <c r="BW14" s="221">
        <f t="shared" si="13"/>
        <v>1</v>
      </c>
      <c r="BX14" s="221">
        <f t="shared" si="13"/>
        <v>1</v>
      </c>
      <c r="BY14" s="221">
        <f t="shared" si="14"/>
        <v>-1</v>
      </c>
      <c r="BZ14" s="221">
        <f t="shared" si="15"/>
        <v>-2</v>
      </c>
      <c r="CA14" s="221">
        <f t="shared" si="15"/>
        <v>0</v>
      </c>
      <c r="CB14" s="221">
        <f t="shared" si="15"/>
        <v>0</v>
      </c>
      <c r="CC14" s="221">
        <f t="shared" si="15"/>
        <v>0</v>
      </c>
      <c r="CD14" s="302">
        <f t="shared" si="15"/>
        <v>0</v>
      </c>
    </row>
    <row r="15" spans="1:82" ht="15.75" thickBot="1" x14ac:dyDescent="0.3">
      <c r="A15" s="4"/>
      <c r="B15" s="37" t="s">
        <v>46</v>
      </c>
      <c r="C15" s="110">
        <f t="shared" ref="C15:V15" si="16">SUM(C10:C14)</f>
        <v>16073</v>
      </c>
      <c r="D15" s="59">
        <f t="shared" si="16"/>
        <v>16053</v>
      </c>
      <c r="E15" s="59">
        <f t="shared" si="16"/>
        <v>16019</v>
      </c>
      <c r="F15" s="59">
        <f t="shared" si="16"/>
        <v>16009</v>
      </c>
      <c r="G15" s="59">
        <f t="shared" si="16"/>
        <v>15998</v>
      </c>
      <c r="H15" s="59">
        <f t="shared" si="16"/>
        <v>15966</v>
      </c>
      <c r="I15" s="59">
        <f t="shared" si="16"/>
        <v>15979</v>
      </c>
      <c r="J15" s="59">
        <f t="shared" si="16"/>
        <v>16037</v>
      </c>
      <c r="K15" s="59">
        <f t="shared" si="16"/>
        <v>16120</v>
      </c>
      <c r="L15" s="59">
        <f t="shared" si="16"/>
        <v>16172</v>
      </c>
      <c r="M15" s="59">
        <f t="shared" si="16"/>
        <v>16169</v>
      </c>
      <c r="N15" s="168">
        <f t="shared" si="16"/>
        <v>16180</v>
      </c>
      <c r="O15" s="59">
        <f t="shared" si="16"/>
        <v>16188</v>
      </c>
      <c r="P15" s="59">
        <f t="shared" si="16"/>
        <v>16184</v>
      </c>
      <c r="Q15" s="59">
        <f t="shared" si="16"/>
        <v>16164</v>
      </c>
      <c r="R15" s="59">
        <f t="shared" si="16"/>
        <v>16139</v>
      </c>
      <c r="S15" s="59">
        <f t="shared" si="16"/>
        <v>16156</v>
      </c>
      <c r="T15" s="59">
        <f t="shared" si="16"/>
        <v>16164</v>
      </c>
      <c r="U15" s="59">
        <f t="shared" si="16"/>
        <v>16183</v>
      </c>
      <c r="V15" s="208">
        <f t="shared" si="16"/>
        <v>16222</v>
      </c>
      <c r="W15" s="208">
        <v>16270</v>
      </c>
      <c r="X15" s="168">
        <v>16285</v>
      </c>
      <c r="Y15" s="251">
        <v>16283</v>
      </c>
      <c r="Z15" s="208">
        <v>16283</v>
      </c>
      <c r="AA15" s="208">
        <v>16282</v>
      </c>
      <c r="AB15" s="208">
        <f>SUM(AB10:AB14)</f>
        <v>16273</v>
      </c>
      <c r="AC15" s="208">
        <v>16248</v>
      </c>
      <c r="AD15" s="208">
        <v>16214</v>
      </c>
      <c r="AE15" s="208">
        <v>16228</v>
      </c>
      <c r="AF15" s="208">
        <v>16213</v>
      </c>
      <c r="AG15" s="208">
        <v>16196</v>
      </c>
      <c r="AH15" s="208">
        <v>16218</v>
      </c>
      <c r="AI15" s="208">
        <v>16278</v>
      </c>
      <c r="AJ15" s="153">
        <v>16310</v>
      </c>
      <c r="AK15" s="251">
        <v>16343</v>
      </c>
      <c r="AL15" s="329">
        <v>16354</v>
      </c>
      <c r="AM15" s="329">
        <v>16338</v>
      </c>
      <c r="AN15" s="329">
        <v>16306</v>
      </c>
      <c r="AO15" s="329">
        <v>16262</v>
      </c>
      <c r="AP15" s="329">
        <v>16231</v>
      </c>
      <c r="AQ15" s="329">
        <v>16240</v>
      </c>
      <c r="AR15" s="329">
        <v>16240</v>
      </c>
      <c r="AS15" s="329">
        <v>16267</v>
      </c>
      <c r="AT15" s="329">
        <v>16267</v>
      </c>
      <c r="AU15" s="329">
        <v>16371</v>
      </c>
      <c r="AV15" s="153">
        <v>16417</v>
      </c>
      <c r="AW15" s="59">
        <f>SUM(AW10:AW14)</f>
        <v>-115</v>
      </c>
      <c r="AX15" s="59">
        <f>SUM(AX10:AX14)</f>
        <v>-131</v>
      </c>
      <c r="AY15" s="59">
        <f t="shared" ref="AY15:BB15" si="17">SUM(AY10:AY14)</f>
        <v>-145</v>
      </c>
      <c r="AZ15" s="59">
        <f t="shared" si="17"/>
        <v>-130</v>
      </c>
      <c r="BA15" s="59">
        <f t="shared" si="17"/>
        <v>-158</v>
      </c>
      <c r="BB15" s="59">
        <f t="shared" si="17"/>
        <v>-198</v>
      </c>
      <c r="BC15" s="59">
        <f>SUM(BC10:BC14)</f>
        <v>-204</v>
      </c>
      <c r="BD15" s="208">
        <f t="shared" ref="BD15:BF15" si="18">SUM(BD10:BD14)</f>
        <v>-185</v>
      </c>
      <c r="BE15" s="208">
        <f t="shared" si="18"/>
        <v>-150</v>
      </c>
      <c r="BF15" s="153">
        <f t="shared" si="18"/>
        <v>-113</v>
      </c>
      <c r="BG15" s="251">
        <f t="shared" ref="BG15:BH15" si="19">SUM(BG10:BG14)</f>
        <v>-114</v>
      </c>
      <c r="BH15" s="228">
        <f t="shared" si="19"/>
        <v>-103</v>
      </c>
      <c r="BI15" s="228">
        <f t="shared" ref="BI15:BR15" si="20">SUM(BI10:BI14)</f>
        <v>-94</v>
      </c>
      <c r="BJ15" s="228">
        <f t="shared" si="20"/>
        <v>-89</v>
      </c>
      <c r="BK15" s="228">
        <f t="shared" si="20"/>
        <v>-84</v>
      </c>
      <c r="BL15" s="228">
        <f t="shared" si="20"/>
        <v>-75</v>
      </c>
      <c r="BM15" s="228">
        <f t="shared" si="20"/>
        <v>-72</v>
      </c>
      <c r="BN15" s="228">
        <f t="shared" si="20"/>
        <v>-49</v>
      </c>
      <c r="BO15" s="228">
        <f t="shared" si="20"/>
        <v>-13</v>
      </c>
      <c r="BP15" s="208">
        <f t="shared" si="20"/>
        <v>4</v>
      </c>
      <c r="BQ15" s="329">
        <f t="shared" si="20"/>
        <v>-8</v>
      </c>
      <c r="BR15" s="146">
        <f t="shared" si="20"/>
        <v>-25</v>
      </c>
      <c r="BS15" s="110">
        <f t="shared" ref="BS15:BT15" si="21">SUM(BS10:BS14)</f>
        <v>-60</v>
      </c>
      <c r="BT15" s="329">
        <f t="shared" si="21"/>
        <v>-71</v>
      </c>
      <c r="BU15" s="329">
        <f t="shared" ref="BU15:BW15" si="22">SUM(BU10:BU14)</f>
        <v>-56</v>
      </c>
      <c r="BV15" s="329">
        <f t="shared" si="22"/>
        <v>-33</v>
      </c>
      <c r="BW15" s="329">
        <f t="shared" si="22"/>
        <v>-14</v>
      </c>
      <c r="BX15" s="329">
        <f t="shared" ref="BX15:BZ15" si="23">SUM(BX10:BX14)</f>
        <v>-17</v>
      </c>
      <c r="BY15" s="329">
        <f t="shared" si="23"/>
        <v>-12</v>
      </c>
      <c r="BZ15" s="329">
        <f t="shared" si="23"/>
        <v>-27</v>
      </c>
      <c r="CA15" s="329">
        <f t="shared" ref="CA15:CB15" si="24">SUM(CA10:CA14)</f>
        <v>-71</v>
      </c>
      <c r="CB15" s="329">
        <f t="shared" si="24"/>
        <v>-99</v>
      </c>
      <c r="CC15" s="329">
        <f t="shared" ref="CC15:CD15" si="25">SUM(CC10:CC14)</f>
        <v>-93</v>
      </c>
      <c r="CD15" s="146">
        <f t="shared" si="25"/>
        <v>-107</v>
      </c>
    </row>
    <row r="16" spans="1:82" x14ac:dyDescent="0.25">
      <c r="A16" s="4">
        <f>+A9+1</f>
        <v>2</v>
      </c>
      <c r="B16" s="41" t="s">
        <v>18</v>
      </c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193"/>
      <c r="O16" s="63"/>
      <c r="P16" s="61"/>
      <c r="Q16" s="61"/>
      <c r="R16" s="61"/>
      <c r="S16" s="61"/>
      <c r="T16" s="61"/>
      <c r="U16" s="61"/>
      <c r="V16" s="209"/>
      <c r="W16" s="209"/>
      <c r="X16" s="150"/>
      <c r="Y16" s="25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157"/>
      <c r="AK16" s="25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157"/>
      <c r="AW16" s="63"/>
      <c r="AX16" s="64"/>
      <c r="AY16" s="65"/>
      <c r="AZ16" s="65"/>
      <c r="BA16" s="65"/>
      <c r="BB16" s="65"/>
      <c r="BC16" s="65"/>
      <c r="BD16" s="226"/>
      <c r="BE16" s="226"/>
      <c r="BF16" s="157"/>
      <c r="BG16" s="286"/>
      <c r="BH16" s="222"/>
      <c r="BI16" s="222"/>
      <c r="BJ16" s="222"/>
      <c r="BK16" s="222"/>
      <c r="BL16" s="222"/>
      <c r="BM16" s="222"/>
      <c r="BN16" s="222"/>
      <c r="BO16" s="222"/>
      <c r="BP16" s="222"/>
      <c r="BQ16" s="222"/>
      <c r="BR16" s="128"/>
      <c r="BS16" s="339"/>
      <c r="BT16" s="222"/>
      <c r="BU16" s="222"/>
      <c r="BV16" s="222"/>
      <c r="BW16" s="222"/>
      <c r="BX16" s="222"/>
      <c r="BY16" s="222"/>
      <c r="BZ16" s="222"/>
      <c r="CA16" s="222"/>
      <c r="CB16" s="222"/>
      <c r="CC16" s="222"/>
      <c r="CD16" s="128"/>
    </row>
    <row r="17" spans="1:82" x14ac:dyDescent="0.25">
      <c r="A17" s="4"/>
      <c r="B17" s="35" t="s">
        <v>41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151"/>
      <c r="O17" s="69">
        <v>4423</v>
      </c>
      <c r="P17" s="67">
        <v>4532</v>
      </c>
      <c r="Q17" s="67">
        <v>4425</v>
      </c>
      <c r="R17" s="67">
        <v>4217</v>
      </c>
      <c r="S17" s="67">
        <v>4025</v>
      </c>
      <c r="T17" s="67">
        <v>3899</v>
      </c>
      <c r="U17" s="67">
        <v>3786</v>
      </c>
      <c r="V17" s="210">
        <v>3475</v>
      </c>
      <c r="W17" s="210">
        <v>3266</v>
      </c>
      <c r="X17" s="151">
        <v>3362</v>
      </c>
      <c r="Y17" s="253">
        <v>3540</v>
      </c>
      <c r="Z17" s="201">
        <v>4089</v>
      </c>
      <c r="AA17" s="201">
        <v>3968</v>
      </c>
      <c r="AB17" s="201">
        <v>4308</v>
      </c>
      <c r="AC17" s="201">
        <v>4252</v>
      </c>
      <c r="AD17" s="201">
        <v>4310</v>
      </c>
      <c r="AE17" s="201">
        <v>3734</v>
      </c>
      <c r="AF17" s="201">
        <v>3582</v>
      </c>
      <c r="AG17" s="201">
        <v>3531</v>
      </c>
      <c r="AH17" s="201">
        <v>3277</v>
      </c>
      <c r="AI17" s="201">
        <v>2986</v>
      </c>
      <c r="AJ17" s="152">
        <v>3046</v>
      </c>
      <c r="AK17" s="253">
        <v>3322</v>
      </c>
      <c r="AL17" s="201">
        <v>3792</v>
      </c>
      <c r="AM17" s="201">
        <v>3768</v>
      </c>
      <c r="AN17" s="201">
        <v>3915</v>
      </c>
      <c r="AO17" s="201">
        <v>3738</v>
      </c>
      <c r="AP17" s="201">
        <v>3635</v>
      </c>
      <c r="AQ17" s="201">
        <v>3440</v>
      </c>
      <c r="AR17" s="201">
        <v>3202</v>
      </c>
      <c r="AS17" s="201">
        <v>3204</v>
      </c>
      <c r="AT17" s="201">
        <v>2931</v>
      </c>
      <c r="AU17" s="201">
        <v>2573</v>
      </c>
      <c r="AV17" s="152">
        <v>1524</v>
      </c>
      <c r="AW17" s="69" t="str">
        <f t="shared" ref="AW17:BF21" si="26">IF(C17=0,"0",C17-O17)</f>
        <v>0</v>
      </c>
      <c r="AX17" s="69" t="str">
        <f t="shared" si="26"/>
        <v>0</v>
      </c>
      <c r="AY17" s="69" t="str">
        <f t="shared" si="26"/>
        <v>0</v>
      </c>
      <c r="AZ17" s="69" t="str">
        <f t="shared" si="26"/>
        <v>0</v>
      </c>
      <c r="BA17" s="67" t="str">
        <f t="shared" si="26"/>
        <v>0</v>
      </c>
      <c r="BB17" s="69" t="str">
        <f t="shared" si="26"/>
        <v>0</v>
      </c>
      <c r="BC17" s="69" t="str">
        <f t="shared" si="26"/>
        <v>0</v>
      </c>
      <c r="BD17" s="201" t="str">
        <f t="shared" si="26"/>
        <v>0</v>
      </c>
      <c r="BE17" s="201" t="str">
        <f t="shared" si="26"/>
        <v>0</v>
      </c>
      <c r="BF17" s="152" t="str">
        <f t="shared" si="26"/>
        <v>0</v>
      </c>
      <c r="BG17" s="284" t="str">
        <f t="shared" ref="BG17:BG21" si="27">IF(M17=0,"0",M17-Y17)</f>
        <v>0</v>
      </c>
      <c r="BH17" s="221" t="str">
        <f t="shared" ref="BH17:BI21" si="28">IF(N17=0,"0",N17-Z17)</f>
        <v>0</v>
      </c>
      <c r="BI17" s="221">
        <f t="shared" si="28"/>
        <v>455</v>
      </c>
      <c r="BJ17" s="221">
        <f t="shared" ref="BJ17:BJ21" si="29">IF(P17=0,"0",P17-AB17)</f>
        <v>224</v>
      </c>
      <c r="BK17" s="221">
        <f t="shared" ref="BK17:BK21" si="30">IF(Q17=0,"0",Q17-AC17)</f>
        <v>173</v>
      </c>
      <c r="BL17" s="221">
        <f t="shared" ref="BL17:BL21" si="31">IF(R17=0,"0",R17-AD17)</f>
        <v>-93</v>
      </c>
      <c r="BM17" s="221">
        <f t="shared" ref="BM17:BM21" si="32">IF(S17=0,"0",S17-AE17)</f>
        <v>291</v>
      </c>
      <c r="BN17" s="221">
        <f t="shared" ref="BN17:BN21" si="33">IF(T17=0,"0",T17-AF17)</f>
        <v>317</v>
      </c>
      <c r="BO17" s="221">
        <f t="shared" ref="BO17:BO21" si="34">IF(U17=0,"0",U17-AG17)</f>
        <v>255</v>
      </c>
      <c r="BP17" s="221">
        <f t="shared" ref="BP17:BP21" si="35">IF(V17=0,"0",V17-AH17)</f>
        <v>198</v>
      </c>
      <c r="BQ17" s="221">
        <f t="shared" ref="BQ17:BQ21" si="36">IF(W17=0,"0",W17-AI17)</f>
        <v>280</v>
      </c>
      <c r="BR17" s="302">
        <f t="shared" ref="BR17:BR21" si="37">IF(X17=0,"0",X17-AJ17)</f>
        <v>316</v>
      </c>
      <c r="BS17" s="338">
        <f t="shared" ref="BS17:BX21" si="38">IF(AK17=0,"0",Y17-AK17)</f>
        <v>218</v>
      </c>
      <c r="BT17" s="221">
        <f t="shared" si="38"/>
        <v>297</v>
      </c>
      <c r="BU17" s="221">
        <f t="shared" si="38"/>
        <v>200</v>
      </c>
      <c r="BV17" s="221">
        <f t="shared" si="38"/>
        <v>393</v>
      </c>
      <c r="BW17" s="221">
        <f t="shared" si="38"/>
        <v>514</v>
      </c>
      <c r="BX17" s="221">
        <f t="shared" si="38"/>
        <v>675</v>
      </c>
      <c r="BY17" s="221">
        <f t="shared" ref="BY17:BY21" si="39">IF(AQ17=0,"0",AE17-AQ17)</f>
        <v>294</v>
      </c>
      <c r="BZ17" s="221">
        <f t="shared" ref="BZ17:CD21" si="40">IF(AR17=0,"0",AF17-AR17)</f>
        <v>380</v>
      </c>
      <c r="CA17" s="221">
        <f t="shared" si="40"/>
        <v>327</v>
      </c>
      <c r="CB17" s="221">
        <f t="shared" si="40"/>
        <v>346</v>
      </c>
      <c r="CC17" s="221">
        <f t="shared" si="40"/>
        <v>413</v>
      </c>
      <c r="CD17" s="302">
        <f t="shared" si="40"/>
        <v>1522</v>
      </c>
    </row>
    <row r="18" spans="1:82" x14ac:dyDescent="0.25">
      <c r="A18" s="4"/>
      <c r="B18" s="35" t="s">
        <v>42</v>
      </c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151"/>
      <c r="O18" s="69">
        <v>2314</v>
      </c>
      <c r="P18" s="67">
        <v>2336</v>
      </c>
      <c r="Q18" s="67">
        <v>2295</v>
      </c>
      <c r="R18" s="67">
        <v>1993</v>
      </c>
      <c r="S18" s="67">
        <v>1658</v>
      </c>
      <c r="T18" s="67">
        <v>1788</v>
      </c>
      <c r="U18" s="67">
        <v>1873</v>
      </c>
      <c r="V18" s="210">
        <v>2020</v>
      </c>
      <c r="W18" s="210">
        <v>1997</v>
      </c>
      <c r="X18" s="151">
        <v>2054</v>
      </c>
      <c r="Y18" s="253">
        <v>2167</v>
      </c>
      <c r="Z18" s="201">
        <v>2364</v>
      </c>
      <c r="AA18" s="201">
        <v>2399</v>
      </c>
      <c r="AB18" s="201">
        <v>2537</v>
      </c>
      <c r="AC18" s="201">
        <v>2525</v>
      </c>
      <c r="AD18" s="201">
        <v>2022</v>
      </c>
      <c r="AE18" s="201">
        <v>2306</v>
      </c>
      <c r="AF18" s="201">
        <v>2324</v>
      </c>
      <c r="AG18" s="201">
        <v>2300</v>
      </c>
      <c r="AH18" s="201">
        <v>2134</v>
      </c>
      <c r="AI18" s="201">
        <v>2152</v>
      </c>
      <c r="AJ18" s="152">
        <v>1817</v>
      </c>
      <c r="AK18" s="253">
        <v>2167</v>
      </c>
      <c r="AL18" s="201">
        <v>2407</v>
      </c>
      <c r="AM18" s="201">
        <v>2534</v>
      </c>
      <c r="AN18" s="201">
        <v>2652</v>
      </c>
      <c r="AO18" s="201">
        <v>2780</v>
      </c>
      <c r="AP18" s="201">
        <v>2590</v>
      </c>
      <c r="AQ18" s="201">
        <v>2453</v>
      </c>
      <c r="AR18" s="201">
        <v>2478</v>
      </c>
      <c r="AS18" s="201">
        <v>2476</v>
      </c>
      <c r="AT18" s="201">
        <v>2309</v>
      </c>
      <c r="AU18" s="201">
        <v>2306</v>
      </c>
      <c r="AV18" s="152">
        <v>2283</v>
      </c>
      <c r="AW18" s="69" t="str">
        <f t="shared" si="26"/>
        <v>0</v>
      </c>
      <c r="AX18" s="69" t="str">
        <f t="shared" si="26"/>
        <v>0</v>
      </c>
      <c r="AY18" s="69" t="str">
        <f t="shared" si="26"/>
        <v>0</v>
      </c>
      <c r="AZ18" s="69" t="str">
        <f t="shared" si="26"/>
        <v>0</v>
      </c>
      <c r="BA18" s="67" t="str">
        <f t="shared" si="26"/>
        <v>0</v>
      </c>
      <c r="BB18" s="69" t="str">
        <f t="shared" si="26"/>
        <v>0</v>
      </c>
      <c r="BC18" s="69" t="str">
        <f t="shared" si="26"/>
        <v>0</v>
      </c>
      <c r="BD18" s="201" t="str">
        <f t="shared" si="26"/>
        <v>0</v>
      </c>
      <c r="BE18" s="201" t="str">
        <f t="shared" si="26"/>
        <v>0</v>
      </c>
      <c r="BF18" s="152" t="str">
        <f t="shared" si="26"/>
        <v>0</v>
      </c>
      <c r="BG18" s="284" t="str">
        <f t="shared" si="27"/>
        <v>0</v>
      </c>
      <c r="BH18" s="221" t="str">
        <f t="shared" si="28"/>
        <v>0</v>
      </c>
      <c r="BI18" s="221">
        <f t="shared" si="28"/>
        <v>-85</v>
      </c>
      <c r="BJ18" s="221">
        <f t="shared" si="29"/>
        <v>-201</v>
      </c>
      <c r="BK18" s="221">
        <f t="shared" si="30"/>
        <v>-230</v>
      </c>
      <c r="BL18" s="221">
        <f t="shared" si="31"/>
        <v>-29</v>
      </c>
      <c r="BM18" s="221">
        <f t="shared" si="32"/>
        <v>-648</v>
      </c>
      <c r="BN18" s="221">
        <f t="shared" si="33"/>
        <v>-536</v>
      </c>
      <c r="BO18" s="221">
        <f t="shared" si="34"/>
        <v>-427</v>
      </c>
      <c r="BP18" s="221">
        <f t="shared" si="35"/>
        <v>-114</v>
      </c>
      <c r="BQ18" s="221">
        <f t="shared" si="36"/>
        <v>-155</v>
      </c>
      <c r="BR18" s="302">
        <f t="shared" si="37"/>
        <v>237</v>
      </c>
      <c r="BS18" s="338">
        <f t="shared" si="38"/>
        <v>0</v>
      </c>
      <c r="BT18" s="221">
        <f t="shared" si="38"/>
        <v>-43</v>
      </c>
      <c r="BU18" s="221">
        <f t="shared" si="38"/>
        <v>-135</v>
      </c>
      <c r="BV18" s="221">
        <f t="shared" si="38"/>
        <v>-115</v>
      </c>
      <c r="BW18" s="221">
        <f t="shared" si="38"/>
        <v>-255</v>
      </c>
      <c r="BX18" s="221">
        <f t="shared" si="38"/>
        <v>-568</v>
      </c>
      <c r="BY18" s="221">
        <f t="shared" si="39"/>
        <v>-147</v>
      </c>
      <c r="BZ18" s="221">
        <f t="shared" si="40"/>
        <v>-154</v>
      </c>
      <c r="CA18" s="221">
        <f t="shared" si="40"/>
        <v>-176</v>
      </c>
      <c r="CB18" s="221">
        <f t="shared" si="40"/>
        <v>-175</v>
      </c>
      <c r="CC18" s="221">
        <f t="shared" si="40"/>
        <v>-154</v>
      </c>
      <c r="CD18" s="302">
        <f t="shared" si="40"/>
        <v>-466</v>
      </c>
    </row>
    <row r="19" spans="1:82" x14ac:dyDescent="0.25">
      <c r="A19" s="4"/>
      <c r="B19" s="35" t="s">
        <v>43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151"/>
      <c r="O19" s="69">
        <v>282</v>
      </c>
      <c r="P19" s="67">
        <v>382</v>
      </c>
      <c r="Q19" s="67">
        <v>325</v>
      </c>
      <c r="R19" s="67">
        <v>280</v>
      </c>
      <c r="S19" s="67">
        <v>270</v>
      </c>
      <c r="T19" s="67">
        <v>263</v>
      </c>
      <c r="U19" s="67">
        <v>251</v>
      </c>
      <c r="V19" s="210">
        <v>222</v>
      </c>
      <c r="W19" s="210">
        <v>241</v>
      </c>
      <c r="X19" s="151">
        <v>238</v>
      </c>
      <c r="Y19" s="253">
        <v>232</v>
      </c>
      <c r="Z19" s="201">
        <v>253</v>
      </c>
      <c r="AA19" s="201">
        <v>227</v>
      </c>
      <c r="AB19" s="201">
        <v>267</v>
      </c>
      <c r="AC19" s="201">
        <v>240</v>
      </c>
      <c r="AD19" s="201">
        <v>235</v>
      </c>
      <c r="AE19" s="201">
        <v>230</v>
      </c>
      <c r="AF19" s="201">
        <v>215</v>
      </c>
      <c r="AG19" s="201">
        <v>207</v>
      </c>
      <c r="AH19" s="201">
        <v>211</v>
      </c>
      <c r="AI19" s="201">
        <v>229</v>
      </c>
      <c r="AJ19" s="152">
        <v>223</v>
      </c>
      <c r="AK19" s="253">
        <v>269</v>
      </c>
      <c r="AL19" s="201">
        <v>301</v>
      </c>
      <c r="AM19" s="201">
        <v>282</v>
      </c>
      <c r="AN19" s="201">
        <v>256</v>
      </c>
      <c r="AO19" s="201">
        <v>269</v>
      </c>
      <c r="AP19" s="201">
        <v>251</v>
      </c>
      <c r="AQ19" s="201">
        <v>248</v>
      </c>
      <c r="AR19" s="201">
        <v>255</v>
      </c>
      <c r="AS19" s="201">
        <v>244</v>
      </c>
      <c r="AT19" s="201">
        <v>286</v>
      </c>
      <c r="AU19" s="201">
        <v>252</v>
      </c>
      <c r="AV19" s="152">
        <v>99</v>
      </c>
      <c r="AW19" s="69" t="str">
        <f t="shared" si="26"/>
        <v>0</v>
      </c>
      <c r="AX19" s="69" t="str">
        <f t="shared" si="26"/>
        <v>0</v>
      </c>
      <c r="AY19" s="69" t="str">
        <f t="shared" si="26"/>
        <v>0</v>
      </c>
      <c r="AZ19" s="69" t="str">
        <f t="shared" si="26"/>
        <v>0</v>
      </c>
      <c r="BA19" s="67" t="str">
        <f t="shared" si="26"/>
        <v>0</v>
      </c>
      <c r="BB19" s="69" t="str">
        <f t="shared" si="26"/>
        <v>0</v>
      </c>
      <c r="BC19" s="69" t="str">
        <f t="shared" si="26"/>
        <v>0</v>
      </c>
      <c r="BD19" s="201" t="str">
        <f t="shared" si="26"/>
        <v>0</v>
      </c>
      <c r="BE19" s="201" t="str">
        <f t="shared" si="26"/>
        <v>0</v>
      </c>
      <c r="BF19" s="152" t="str">
        <f t="shared" si="26"/>
        <v>0</v>
      </c>
      <c r="BG19" s="284" t="str">
        <f t="shared" si="27"/>
        <v>0</v>
      </c>
      <c r="BH19" s="221" t="str">
        <f t="shared" si="28"/>
        <v>0</v>
      </c>
      <c r="BI19" s="221">
        <f t="shared" si="28"/>
        <v>55</v>
      </c>
      <c r="BJ19" s="221">
        <f t="shared" si="29"/>
        <v>115</v>
      </c>
      <c r="BK19" s="221">
        <f t="shared" si="30"/>
        <v>85</v>
      </c>
      <c r="BL19" s="221">
        <f t="shared" si="31"/>
        <v>45</v>
      </c>
      <c r="BM19" s="221">
        <f t="shared" si="32"/>
        <v>40</v>
      </c>
      <c r="BN19" s="221">
        <f t="shared" si="33"/>
        <v>48</v>
      </c>
      <c r="BO19" s="221">
        <f t="shared" si="34"/>
        <v>44</v>
      </c>
      <c r="BP19" s="221">
        <f t="shared" si="35"/>
        <v>11</v>
      </c>
      <c r="BQ19" s="221">
        <f t="shared" si="36"/>
        <v>12</v>
      </c>
      <c r="BR19" s="302">
        <f t="shared" si="37"/>
        <v>15</v>
      </c>
      <c r="BS19" s="338">
        <f t="shared" si="38"/>
        <v>-37</v>
      </c>
      <c r="BT19" s="221">
        <f t="shared" si="38"/>
        <v>-48</v>
      </c>
      <c r="BU19" s="221">
        <f t="shared" si="38"/>
        <v>-55</v>
      </c>
      <c r="BV19" s="221">
        <f t="shared" si="38"/>
        <v>11</v>
      </c>
      <c r="BW19" s="221">
        <f t="shared" si="38"/>
        <v>-29</v>
      </c>
      <c r="BX19" s="221">
        <f t="shared" si="38"/>
        <v>-16</v>
      </c>
      <c r="BY19" s="221">
        <f t="shared" si="39"/>
        <v>-18</v>
      </c>
      <c r="BZ19" s="221">
        <f t="shared" si="40"/>
        <v>-40</v>
      </c>
      <c r="CA19" s="221">
        <f t="shared" si="40"/>
        <v>-37</v>
      </c>
      <c r="CB19" s="221">
        <f t="shared" si="40"/>
        <v>-75</v>
      </c>
      <c r="CC19" s="221">
        <f t="shared" si="40"/>
        <v>-23</v>
      </c>
      <c r="CD19" s="302">
        <f t="shared" si="40"/>
        <v>124</v>
      </c>
    </row>
    <row r="20" spans="1:82" x14ac:dyDescent="0.25">
      <c r="A20" s="4"/>
      <c r="B20" s="35" t="s">
        <v>44</v>
      </c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151"/>
      <c r="O20" s="69">
        <v>47</v>
      </c>
      <c r="P20" s="67">
        <v>65</v>
      </c>
      <c r="Q20" s="67">
        <v>52</v>
      </c>
      <c r="R20" s="67">
        <v>52</v>
      </c>
      <c r="S20" s="67">
        <v>42</v>
      </c>
      <c r="T20" s="67">
        <v>45</v>
      </c>
      <c r="U20" s="67">
        <v>40</v>
      </c>
      <c r="V20" s="210">
        <v>30</v>
      </c>
      <c r="W20" s="210">
        <v>35</v>
      </c>
      <c r="X20" s="151">
        <v>34</v>
      </c>
      <c r="Y20" s="253">
        <v>33</v>
      </c>
      <c r="Z20" s="201">
        <v>37</v>
      </c>
      <c r="AA20" s="201">
        <v>29</v>
      </c>
      <c r="AB20" s="201">
        <v>40</v>
      </c>
      <c r="AC20" s="201">
        <v>45</v>
      </c>
      <c r="AD20" s="201">
        <v>30</v>
      </c>
      <c r="AE20" s="201">
        <v>42</v>
      </c>
      <c r="AF20" s="201">
        <v>37</v>
      </c>
      <c r="AG20" s="201">
        <v>31</v>
      </c>
      <c r="AH20" s="201">
        <v>37</v>
      </c>
      <c r="AI20" s="201">
        <v>32</v>
      </c>
      <c r="AJ20" s="152">
        <v>40</v>
      </c>
      <c r="AK20" s="253">
        <v>45</v>
      </c>
      <c r="AL20" s="201">
        <v>51</v>
      </c>
      <c r="AM20" s="201">
        <v>43</v>
      </c>
      <c r="AN20" s="201">
        <v>40</v>
      </c>
      <c r="AO20" s="201">
        <v>34</v>
      </c>
      <c r="AP20" s="201">
        <v>38</v>
      </c>
      <c r="AQ20" s="201">
        <v>35</v>
      </c>
      <c r="AR20" s="201">
        <v>30</v>
      </c>
      <c r="AS20" s="201">
        <v>36</v>
      </c>
      <c r="AT20" s="201">
        <v>39</v>
      </c>
      <c r="AU20" s="201">
        <v>44</v>
      </c>
      <c r="AV20" s="152">
        <v>14</v>
      </c>
      <c r="AW20" s="69" t="str">
        <f t="shared" si="26"/>
        <v>0</v>
      </c>
      <c r="AX20" s="69" t="str">
        <f t="shared" si="26"/>
        <v>0</v>
      </c>
      <c r="AY20" s="69" t="str">
        <f t="shared" si="26"/>
        <v>0</v>
      </c>
      <c r="AZ20" s="69" t="str">
        <f t="shared" si="26"/>
        <v>0</v>
      </c>
      <c r="BA20" s="67" t="str">
        <f t="shared" si="26"/>
        <v>0</v>
      </c>
      <c r="BB20" s="69" t="str">
        <f t="shared" si="26"/>
        <v>0</v>
      </c>
      <c r="BC20" s="69" t="str">
        <f t="shared" si="26"/>
        <v>0</v>
      </c>
      <c r="BD20" s="201" t="str">
        <f t="shared" si="26"/>
        <v>0</v>
      </c>
      <c r="BE20" s="201" t="str">
        <f t="shared" si="26"/>
        <v>0</v>
      </c>
      <c r="BF20" s="152" t="str">
        <f t="shared" si="26"/>
        <v>0</v>
      </c>
      <c r="BG20" s="284" t="str">
        <f t="shared" si="27"/>
        <v>0</v>
      </c>
      <c r="BH20" s="221" t="str">
        <f t="shared" si="28"/>
        <v>0</v>
      </c>
      <c r="BI20" s="221">
        <f t="shared" si="28"/>
        <v>18</v>
      </c>
      <c r="BJ20" s="221">
        <f t="shared" si="29"/>
        <v>25</v>
      </c>
      <c r="BK20" s="221">
        <f t="shared" si="30"/>
        <v>7</v>
      </c>
      <c r="BL20" s="221">
        <f t="shared" si="31"/>
        <v>22</v>
      </c>
      <c r="BM20" s="221">
        <f t="shared" si="32"/>
        <v>0</v>
      </c>
      <c r="BN20" s="221">
        <f t="shared" si="33"/>
        <v>8</v>
      </c>
      <c r="BO20" s="221">
        <f t="shared" si="34"/>
        <v>9</v>
      </c>
      <c r="BP20" s="221">
        <f t="shared" si="35"/>
        <v>-7</v>
      </c>
      <c r="BQ20" s="221">
        <f t="shared" si="36"/>
        <v>3</v>
      </c>
      <c r="BR20" s="302">
        <f t="shared" si="37"/>
        <v>-6</v>
      </c>
      <c r="BS20" s="338">
        <f t="shared" si="38"/>
        <v>-12</v>
      </c>
      <c r="BT20" s="221">
        <f t="shared" si="38"/>
        <v>-14</v>
      </c>
      <c r="BU20" s="221">
        <f t="shared" si="38"/>
        <v>-14</v>
      </c>
      <c r="BV20" s="221">
        <f t="shared" si="38"/>
        <v>0</v>
      </c>
      <c r="BW20" s="221">
        <f t="shared" si="38"/>
        <v>11</v>
      </c>
      <c r="BX20" s="221">
        <f t="shared" si="38"/>
        <v>-8</v>
      </c>
      <c r="BY20" s="221">
        <f t="shared" si="39"/>
        <v>7</v>
      </c>
      <c r="BZ20" s="221">
        <f t="shared" si="40"/>
        <v>7</v>
      </c>
      <c r="CA20" s="221">
        <f t="shared" si="40"/>
        <v>-5</v>
      </c>
      <c r="CB20" s="221">
        <f t="shared" si="40"/>
        <v>-2</v>
      </c>
      <c r="CC20" s="221">
        <f t="shared" si="40"/>
        <v>-12</v>
      </c>
      <c r="CD20" s="302">
        <f t="shared" si="40"/>
        <v>26</v>
      </c>
    </row>
    <row r="21" spans="1:82" x14ac:dyDescent="0.25">
      <c r="A21" s="4"/>
      <c r="B21" s="35" t="s">
        <v>45</v>
      </c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151"/>
      <c r="O21" s="69">
        <v>9</v>
      </c>
      <c r="P21" s="67">
        <v>9</v>
      </c>
      <c r="Q21" s="67">
        <v>4</v>
      </c>
      <c r="R21" s="67">
        <v>5</v>
      </c>
      <c r="S21" s="67">
        <v>4</v>
      </c>
      <c r="T21" s="67">
        <v>3</v>
      </c>
      <c r="U21" s="67">
        <v>3</v>
      </c>
      <c r="V21" s="210">
        <v>4</v>
      </c>
      <c r="W21" s="210">
        <v>5</v>
      </c>
      <c r="X21" s="151">
        <v>4</v>
      </c>
      <c r="Y21" s="253">
        <v>5</v>
      </c>
      <c r="Z21" s="201">
        <v>5</v>
      </c>
      <c r="AA21" s="201">
        <v>5</v>
      </c>
      <c r="AB21" s="201">
        <v>7</v>
      </c>
      <c r="AC21" s="201">
        <v>11</v>
      </c>
      <c r="AD21" s="201">
        <v>6</v>
      </c>
      <c r="AE21" s="201">
        <v>7</v>
      </c>
      <c r="AF21" s="201">
        <v>9</v>
      </c>
      <c r="AG21" s="201">
        <v>7</v>
      </c>
      <c r="AH21" s="201">
        <v>8</v>
      </c>
      <c r="AI21" s="201">
        <v>8</v>
      </c>
      <c r="AJ21" s="152">
        <v>10</v>
      </c>
      <c r="AK21" s="253">
        <v>7</v>
      </c>
      <c r="AL21" s="201">
        <v>7</v>
      </c>
      <c r="AM21" s="201">
        <v>7</v>
      </c>
      <c r="AN21" s="201">
        <v>6</v>
      </c>
      <c r="AO21" s="201">
        <v>6</v>
      </c>
      <c r="AP21" s="201">
        <v>7</v>
      </c>
      <c r="AQ21" s="201">
        <v>8</v>
      </c>
      <c r="AR21" s="201">
        <v>6</v>
      </c>
      <c r="AS21" s="201">
        <v>5</v>
      </c>
      <c r="AT21" s="201">
        <v>8</v>
      </c>
      <c r="AU21" s="201">
        <v>6</v>
      </c>
      <c r="AV21" s="152">
        <v>4</v>
      </c>
      <c r="AW21" s="69" t="str">
        <f t="shared" si="26"/>
        <v>0</v>
      </c>
      <c r="AX21" s="69" t="str">
        <f t="shared" si="26"/>
        <v>0</v>
      </c>
      <c r="AY21" s="69" t="str">
        <f t="shared" si="26"/>
        <v>0</v>
      </c>
      <c r="AZ21" s="69" t="str">
        <f t="shared" si="26"/>
        <v>0</v>
      </c>
      <c r="BA21" s="67" t="str">
        <f t="shared" si="26"/>
        <v>0</v>
      </c>
      <c r="BB21" s="69" t="str">
        <f t="shared" si="26"/>
        <v>0</v>
      </c>
      <c r="BC21" s="69" t="str">
        <f t="shared" si="26"/>
        <v>0</v>
      </c>
      <c r="BD21" s="201" t="str">
        <f t="shared" si="26"/>
        <v>0</v>
      </c>
      <c r="BE21" s="201" t="str">
        <f t="shared" si="26"/>
        <v>0</v>
      </c>
      <c r="BF21" s="152" t="str">
        <f t="shared" si="26"/>
        <v>0</v>
      </c>
      <c r="BG21" s="284" t="str">
        <f t="shared" si="27"/>
        <v>0</v>
      </c>
      <c r="BH21" s="221" t="str">
        <f t="shared" si="28"/>
        <v>0</v>
      </c>
      <c r="BI21" s="221">
        <f t="shared" si="28"/>
        <v>4</v>
      </c>
      <c r="BJ21" s="221">
        <f t="shared" si="29"/>
        <v>2</v>
      </c>
      <c r="BK21" s="221">
        <f t="shared" si="30"/>
        <v>-7</v>
      </c>
      <c r="BL21" s="221">
        <f t="shared" si="31"/>
        <v>-1</v>
      </c>
      <c r="BM21" s="221">
        <f t="shared" si="32"/>
        <v>-3</v>
      </c>
      <c r="BN21" s="221">
        <f t="shared" si="33"/>
        <v>-6</v>
      </c>
      <c r="BO21" s="221">
        <f t="shared" si="34"/>
        <v>-4</v>
      </c>
      <c r="BP21" s="221">
        <f t="shared" si="35"/>
        <v>-4</v>
      </c>
      <c r="BQ21" s="221">
        <f t="shared" si="36"/>
        <v>-3</v>
      </c>
      <c r="BR21" s="302">
        <f t="shared" si="37"/>
        <v>-6</v>
      </c>
      <c r="BS21" s="338">
        <f t="shared" si="38"/>
        <v>-2</v>
      </c>
      <c r="BT21" s="221">
        <f t="shared" si="38"/>
        <v>-2</v>
      </c>
      <c r="BU21" s="221">
        <f t="shared" si="38"/>
        <v>-2</v>
      </c>
      <c r="BV21" s="221">
        <f t="shared" si="38"/>
        <v>1</v>
      </c>
      <c r="BW21" s="221">
        <f t="shared" si="38"/>
        <v>5</v>
      </c>
      <c r="BX21" s="221">
        <f t="shared" si="38"/>
        <v>-1</v>
      </c>
      <c r="BY21" s="221">
        <f t="shared" si="39"/>
        <v>-1</v>
      </c>
      <c r="BZ21" s="221">
        <f t="shared" si="40"/>
        <v>3</v>
      </c>
      <c r="CA21" s="221">
        <f t="shared" si="40"/>
        <v>2</v>
      </c>
      <c r="CB21" s="221">
        <f t="shared" si="40"/>
        <v>0</v>
      </c>
      <c r="CC21" s="221">
        <f t="shared" si="40"/>
        <v>2</v>
      </c>
      <c r="CD21" s="302">
        <f t="shared" si="40"/>
        <v>6</v>
      </c>
    </row>
    <row r="22" spans="1:82" x14ac:dyDescent="0.25">
      <c r="B22" s="35" t="s">
        <v>46</v>
      </c>
      <c r="C22" s="118">
        <v>6864</v>
      </c>
      <c r="D22" s="69">
        <v>7141</v>
      </c>
      <c r="E22" s="69">
        <v>7050</v>
      </c>
      <c r="F22" s="69">
        <v>6928</v>
      </c>
      <c r="G22" s="69">
        <v>6391</v>
      </c>
      <c r="H22" s="69">
        <v>6284</v>
      </c>
      <c r="I22" s="69">
        <v>5947</v>
      </c>
      <c r="J22" s="69">
        <v>5348</v>
      </c>
      <c r="K22" s="69">
        <v>5655</v>
      </c>
      <c r="L22" s="69">
        <v>5585</v>
      </c>
      <c r="M22" s="69">
        <v>6036</v>
      </c>
      <c r="N22" s="151">
        <v>6698</v>
      </c>
      <c r="O22" s="69">
        <f t="shared" ref="O22:V22" si="41">SUM(O17:O21)</f>
        <v>7075</v>
      </c>
      <c r="P22" s="69">
        <f t="shared" si="41"/>
        <v>7324</v>
      </c>
      <c r="Q22" s="69">
        <f t="shared" si="41"/>
        <v>7101</v>
      </c>
      <c r="R22" s="69">
        <f t="shared" si="41"/>
        <v>6547</v>
      </c>
      <c r="S22" s="69">
        <f t="shared" si="41"/>
        <v>5999</v>
      </c>
      <c r="T22" s="69">
        <f t="shared" si="41"/>
        <v>5998</v>
      </c>
      <c r="U22" s="69">
        <f t="shared" si="41"/>
        <v>5953</v>
      </c>
      <c r="V22" s="201">
        <f t="shared" si="41"/>
        <v>5751</v>
      </c>
      <c r="W22" s="201">
        <v>5544</v>
      </c>
      <c r="X22" s="151">
        <v>5692</v>
      </c>
      <c r="Y22" s="253">
        <v>5977</v>
      </c>
      <c r="Z22" s="201">
        <v>6748</v>
      </c>
      <c r="AA22" s="201">
        <v>6628</v>
      </c>
      <c r="AB22" s="201">
        <v>7159</v>
      </c>
      <c r="AC22" s="201">
        <v>7073</v>
      </c>
      <c r="AD22" s="201">
        <v>6603</v>
      </c>
      <c r="AE22" s="201">
        <v>6319</v>
      </c>
      <c r="AF22" s="201">
        <v>6167</v>
      </c>
      <c r="AG22" s="201">
        <v>6076</v>
      </c>
      <c r="AH22" s="201">
        <v>5667</v>
      </c>
      <c r="AI22" s="201">
        <v>5407</v>
      </c>
      <c r="AJ22" s="152">
        <v>5136</v>
      </c>
      <c r="AK22" s="253">
        <v>5810</v>
      </c>
      <c r="AL22" s="201">
        <v>6558</v>
      </c>
      <c r="AM22" s="201">
        <v>6634</v>
      </c>
      <c r="AN22" s="201">
        <v>6869</v>
      </c>
      <c r="AO22" s="201">
        <v>6827</v>
      </c>
      <c r="AP22" s="201">
        <v>6521</v>
      </c>
      <c r="AQ22" s="201">
        <v>6184</v>
      </c>
      <c r="AR22" s="201">
        <v>5971</v>
      </c>
      <c r="AS22" s="201">
        <v>5965</v>
      </c>
      <c r="AT22" s="201">
        <v>5573</v>
      </c>
      <c r="AU22" s="201">
        <v>5181</v>
      </c>
      <c r="AV22" s="152">
        <v>3924</v>
      </c>
      <c r="AW22" s="69">
        <f t="shared" ref="AW22:BE22" si="42">IF(C22=0,"0",C22-O22)</f>
        <v>-211</v>
      </c>
      <c r="AX22" s="69">
        <f t="shared" si="42"/>
        <v>-183</v>
      </c>
      <c r="AY22" s="69">
        <f t="shared" si="42"/>
        <v>-51</v>
      </c>
      <c r="AZ22" s="69">
        <f t="shared" si="42"/>
        <v>381</v>
      </c>
      <c r="BA22" s="67">
        <f t="shared" si="42"/>
        <v>392</v>
      </c>
      <c r="BB22" s="69">
        <f t="shared" si="42"/>
        <v>286</v>
      </c>
      <c r="BC22" s="69">
        <f t="shared" si="42"/>
        <v>-6</v>
      </c>
      <c r="BD22" s="201">
        <f t="shared" si="42"/>
        <v>-403</v>
      </c>
      <c r="BE22" s="201">
        <f t="shared" si="42"/>
        <v>111</v>
      </c>
      <c r="BF22" s="152">
        <f>IF(X22=0,"0",L22-X22)</f>
        <v>-107</v>
      </c>
      <c r="BG22" s="284">
        <f>IF(Y22=0,"0",M22-Y22)</f>
        <v>59</v>
      </c>
      <c r="BH22" s="221">
        <f>IF(Z22=0,"0",N22-Z22)</f>
        <v>-50</v>
      </c>
      <c r="BI22" s="221">
        <f>SUM(BI17:BI21)</f>
        <v>447</v>
      </c>
      <c r="BJ22" s="221">
        <f t="shared" ref="BJ22:BR22" si="43">SUM(BJ17:BJ21)</f>
        <v>165</v>
      </c>
      <c r="BK22" s="221">
        <f t="shared" si="43"/>
        <v>28</v>
      </c>
      <c r="BL22" s="221">
        <f t="shared" si="43"/>
        <v>-56</v>
      </c>
      <c r="BM22" s="221">
        <f t="shared" si="43"/>
        <v>-320</v>
      </c>
      <c r="BN22" s="221">
        <f t="shared" si="43"/>
        <v>-169</v>
      </c>
      <c r="BO22" s="221">
        <f t="shared" si="43"/>
        <v>-123</v>
      </c>
      <c r="BP22" s="221">
        <f t="shared" si="43"/>
        <v>84</v>
      </c>
      <c r="BQ22" s="221">
        <f t="shared" si="43"/>
        <v>137</v>
      </c>
      <c r="BR22" s="302">
        <f t="shared" si="43"/>
        <v>556</v>
      </c>
      <c r="BS22" s="338">
        <f t="shared" ref="BS22:BT22" si="44">SUM(BS17:BS21)</f>
        <v>167</v>
      </c>
      <c r="BT22" s="221">
        <f t="shared" si="44"/>
        <v>190</v>
      </c>
      <c r="BU22" s="221">
        <f t="shared" ref="BU22:BW22" si="45">SUM(BU17:BU21)</f>
        <v>-6</v>
      </c>
      <c r="BV22" s="221">
        <f t="shared" si="45"/>
        <v>290</v>
      </c>
      <c r="BW22" s="221">
        <f t="shared" si="45"/>
        <v>246</v>
      </c>
      <c r="BX22" s="221">
        <f t="shared" ref="BX22:BZ22" si="46">SUM(BX17:BX21)</f>
        <v>82</v>
      </c>
      <c r="BY22" s="221">
        <f t="shared" si="46"/>
        <v>135</v>
      </c>
      <c r="BZ22" s="221">
        <f t="shared" si="46"/>
        <v>196</v>
      </c>
      <c r="CA22" s="221">
        <f t="shared" ref="CA22:CB22" si="47">SUM(CA17:CA21)</f>
        <v>111</v>
      </c>
      <c r="CB22" s="221">
        <f t="shared" si="47"/>
        <v>94</v>
      </c>
      <c r="CC22" s="221">
        <f t="shared" ref="CC22:CD22" si="48">SUM(CC17:CC21)</f>
        <v>226</v>
      </c>
      <c r="CD22" s="302">
        <f t="shared" si="48"/>
        <v>1212</v>
      </c>
    </row>
    <row r="23" spans="1:82" x14ac:dyDescent="0.25">
      <c r="A23" s="4">
        <f>+A16+1</f>
        <v>3</v>
      </c>
      <c r="B23" s="42" t="s">
        <v>21</v>
      </c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151"/>
      <c r="O23" s="69"/>
      <c r="P23" s="67"/>
      <c r="Q23" s="67"/>
      <c r="R23" s="67"/>
      <c r="S23" s="67"/>
      <c r="T23" s="67"/>
      <c r="U23" s="67"/>
      <c r="V23" s="210"/>
      <c r="W23" s="210"/>
      <c r="X23" s="151"/>
      <c r="Y23" s="253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151"/>
      <c r="AK23" s="253"/>
      <c r="AL23" s="210"/>
      <c r="AM23" s="210"/>
      <c r="AN23" s="210"/>
      <c r="AO23" s="210"/>
      <c r="AP23" s="210"/>
      <c r="AQ23" s="210"/>
      <c r="AR23" s="210"/>
      <c r="AS23" s="210"/>
      <c r="AT23" s="210"/>
      <c r="AU23" s="210"/>
      <c r="AV23" s="151"/>
      <c r="AW23" s="238"/>
      <c r="AX23" s="70"/>
      <c r="AY23" s="71"/>
      <c r="AZ23" s="71"/>
      <c r="BA23" s="71"/>
      <c r="BB23" s="71"/>
      <c r="BC23" s="71"/>
      <c r="BD23" s="236"/>
      <c r="BE23" s="236"/>
      <c r="BF23" s="151"/>
      <c r="BG23" s="291"/>
      <c r="BH23" s="190"/>
      <c r="BI23" s="190"/>
      <c r="BJ23" s="190"/>
      <c r="BK23" s="190"/>
      <c r="BL23" s="190"/>
      <c r="BM23" s="190"/>
      <c r="BN23" s="190"/>
      <c r="BO23" s="190"/>
      <c r="BP23" s="190"/>
      <c r="BQ23" s="330"/>
      <c r="BR23" s="125"/>
      <c r="BS23" s="126"/>
      <c r="BT23" s="330"/>
      <c r="BU23" s="330"/>
      <c r="BV23" s="330"/>
      <c r="BW23" s="330"/>
      <c r="BX23" s="330"/>
      <c r="BY23" s="330"/>
      <c r="BZ23" s="330"/>
      <c r="CA23" s="330"/>
      <c r="CB23" s="330"/>
      <c r="CC23" s="330"/>
      <c r="CD23" s="125"/>
    </row>
    <row r="24" spans="1:82" x14ac:dyDescent="0.25">
      <c r="B24" s="35" t="s">
        <v>41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151"/>
      <c r="O24" s="69">
        <v>2042</v>
      </c>
      <c r="P24" s="67">
        <v>1670</v>
      </c>
      <c r="Q24" s="67">
        <v>1311</v>
      </c>
      <c r="R24" s="67">
        <v>1112</v>
      </c>
      <c r="S24" s="67">
        <v>1091</v>
      </c>
      <c r="T24" s="67">
        <v>1144</v>
      </c>
      <c r="U24" s="67">
        <v>1119</v>
      </c>
      <c r="V24" s="210">
        <v>1001</v>
      </c>
      <c r="W24" s="210">
        <v>945</v>
      </c>
      <c r="X24" s="151">
        <v>1036</v>
      </c>
      <c r="Y24" s="253">
        <v>1333</v>
      </c>
      <c r="Z24" s="201">
        <v>1786</v>
      </c>
      <c r="AA24" s="201">
        <v>1494</v>
      </c>
      <c r="AB24" s="201">
        <v>1435</v>
      </c>
      <c r="AC24" s="201">
        <v>1088</v>
      </c>
      <c r="AD24" s="201">
        <v>1016</v>
      </c>
      <c r="AE24" s="201">
        <v>1096</v>
      </c>
      <c r="AF24" s="201">
        <v>1173</v>
      </c>
      <c r="AG24" s="201">
        <v>1279</v>
      </c>
      <c r="AH24" s="201">
        <v>1217</v>
      </c>
      <c r="AI24" s="201">
        <v>1083</v>
      </c>
      <c r="AJ24" s="152">
        <v>1275</v>
      </c>
      <c r="AK24" s="253">
        <v>1683</v>
      </c>
      <c r="AL24" s="201">
        <v>2156</v>
      </c>
      <c r="AM24" s="201">
        <v>1715</v>
      </c>
      <c r="AN24" s="201">
        <v>1718</v>
      </c>
      <c r="AO24" s="201">
        <v>1503</v>
      </c>
      <c r="AP24" s="201">
        <v>1391</v>
      </c>
      <c r="AQ24" s="201">
        <v>1354</v>
      </c>
      <c r="AR24" s="201">
        <v>1329</v>
      </c>
      <c r="AS24" s="201">
        <v>1507</v>
      </c>
      <c r="AT24" s="201">
        <v>1389</v>
      </c>
      <c r="AU24" s="201">
        <v>1170</v>
      </c>
      <c r="AV24" s="152">
        <v>350</v>
      </c>
      <c r="AW24" s="69" t="str">
        <f t="shared" ref="AW24:BF28" si="49">IF(C24=0,"0",C24-O24)</f>
        <v>0</v>
      </c>
      <c r="AX24" s="69" t="str">
        <f t="shared" si="49"/>
        <v>0</v>
      </c>
      <c r="AY24" s="69" t="str">
        <f t="shared" si="49"/>
        <v>0</v>
      </c>
      <c r="AZ24" s="69" t="str">
        <f t="shared" si="49"/>
        <v>0</v>
      </c>
      <c r="BA24" s="67" t="str">
        <f t="shared" si="49"/>
        <v>0</v>
      </c>
      <c r="BB24" s="69" t="str">
        <f t="shared" si="49"/>
        <v>0</v>
      </c>
      <c r="BC24" s="69" t="str">
        <f t="shared" si="49"/>
        <v>0</v>
      </c>
      <c r="BD24" s="201" t="str">
        <f t="shared" si="49"/>
        <v>0</v>
      </c>
      <c r="BE24" s="201" t="str">
        <f t="shared" si="49"/>
        <v>0</v>
      </c>
      <c r="BF24" s="152" t="str">
        <f t="shared" si="49"/>
        <v>0</v>
      </c>
      <c r="BG24" s="284" t="str">
        <f t="shared" ref="BG24:BG28" si="50">IF(M24=0,"0",M24-Y24)</f>
        <v>0</v>
      </c>
      <c r="BH24" s="221" t="str">
        <f t="shared" ref="BH24:BI28" si="51">IF(N24=0,"0",N24-Z24)</f>
        <v>0</v>
      </c>
      <c r="BI24" s="221">
        <f t="shared" si="51"/>
        <v>548</v>
      </c>
      <c r="BJ24" s="221">
        <f t="shared" ref="BJ24:BJ28" si="52">IF(P24=0,"0",P24-AB24)</f>
        <v>235</v>
      </c>
      <c r="BK24" s="221">
        <f t="shared" ref="BK24:BK28" si="53">IF(Q24=0,"0",Q24-AC24)</f>
        <v>223</v>
      </c>
      <c r="BL24" s="221">
        <f t="shared" ref="BL24:BL28" si="54">IF(R24=0,"0",R24-AD24)</f>
        <v>96</v>
      </c>
      <c r="BM24" s="221">
        <f t="shared" ref="BM24:BM28" si="55">IF(S24=0,"0",S24-AE24)</f>
        <v>-5</v>
      </c>
      <c r="BN24" s="221">
        <f t="shared" ref="BN24:BN28" si="56">IF(T24=0,"0",T24-AF24)</f>
        <v>-29</v>
      </c>
      <c r="BO24" s="221">
        <f t="shared" ref="BO24:BO28" si="57">IF(U24=0,"0",U24-AG24)</f>
        <v>-160</v>
      </c>
      <c r="BP24" s="221">
        <f t="shared" ref="BP24:BP28" si="58">IF(V24=0,"0",V24-AH24)</f>
        <v>-216</v>
      </c>
      <c r="BQ24" s="221">
        <f t="shared" ref="BQ24:BQ28" si="59">IF(W24=0,"0",W24-AI24)</f>
        <v>-138</v>
      </c>
      <c r="BR24" s="302">
        <f t="shared" ref="BR24:BR28" si="60">IF(X24=0,"0",X24-AJ24)</f>
        <v>-239</v>
      </c>
      <c r="BS24" s="338">
        <f t="shared" ref="BS24:BX28" si="61">IF(AK24=0,"0",Y24-AK24)</f>
        <v>-350</v>
      </c>
      <c r="BT24" s="221">
        <f t="shared" si="61"/>
        <v>-370</v>
      </c>
      <c r="BU24" s="221">
        <f t="shared" si="61"/>
        <v>-221</v>
      </c>
      <c r="BV24" s="221">
        <f t="shared" si="61"/>
        <v>-283</v>
      </c>
      <c r="BW24" s="221">
        <f t="shared" si="61"/>
        <v>-415</v>
      </c>
      <c r="BX24" s="221">
        <f t="shared" si="61"/>
        <v>-375</v>
      </c>
      <c r="BY24" s="221">
        <f t="shared" ref="BY24:BY28" si="62">IF(AQ24=0,"0",AE24-AQ24)</f>
        <v>-258</v>
      </c>
      <c r="BZ24" s="221">
        <f t="shared" ref="BZ24:CD28" si="63">IF(AR24=0,"0",AF24-AR24)</f>
        <v>-156</v>
      </c>
      <c r="CA24" s="221">
        <f t="shared" si="63"/>
        <v>-228</v>
      </c>
      <c r="CB24" s="221">
        <f t="shared" si="63"/>
        <v>-172</v>
      </c>
      <c r="CC24" s="221">
        <f t="shared" si="63"/>
        <v>-87</v>
      </c>
      <c r="CD24" s="302">
        <f t="shared" si="63"/>
        <v>925</v>
      </c>
    </row>
    <row r="25" spans="1:82" x14ac:dyDescent="0.25">
      <c r="B25" s="35" t="s">
        <v>42</v>
      </c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151"/>
      <c r="O25" s="69">
        <v>358</v>
      </c>
      <c r="P25" s="67">
        <v>287</v>
      </c>
      <c r="Q25" s="67">
        <v>195</v>
      </c>
      <c r="R25" s="67">
        <v>187</v>
      </c>
      <c r="S25" s="67">
        <v>147</v>
      </c>
      <c r="T25" s="67">
        <v>199</v>
      </c>
      <c r="U25" s="67">
        <v>296</v>
      </c>
      <c r="V25" s="210">
        <v>251</v>
      </c>
      <c r="W25" s="210">
        <v>202</v>
      </c>
      <c r="X25" s="151">
        <v>276</v>
      </c>
      <c r="Y25" s="253">
        <v>365</v>
      </c>
      <c r="Z25" s="201">
        <v>451</v>
      </c>
      <c r="AA25" s="201">
        <v>392</v>
      </c>
      <c r="AB25" s="201">
        <v>396</v>
      </c>
      <c r="AC25" s="201">
        <v>284</v>
      </c>
      <c r="AD25" s="201">
        <v>214</v>
      </c>
      <c r="AE25" s="201">
        <v>245</v>
      </c>
      <c r="AF25" s="201">
        <v>309</v>
      </c>
      <c r="AG25" s="201">
        <v>270</v>
      </c>
      <c r="AH25" s="201">
        <v>301</v>
      </c>
      <c r="AI25" s="201">
        <v>298</v>
      </c>
      <c r="AJ25" s="152">
        <v>218</v>
      </c>
      <c r="AK25" s="253">
        <v>534</v>
      </c>
      <c r="AL25" s="201">
        <v>499</v>
      </c>
      <c r="AM25" s="201">
        <v>505</v>
      </c>
      <c r="AN25" s="201">
        <v>399</v>
      </c>
      <c r="AO25" s="201">
        <v>427</v>
      </c>
      <c r="AP25" s="201">
        <v>303</v>
      </c>
      <c r="AQ25" s="201">
        <v>326</v>
      </c>
      <c r="AR25" s="201">
        <v>377</v>
      </c>
      <c r="AS25" s="201">
        <v>404</v>
      </c>
      <c r="AT25" s="201">
        <v>381</v>
      </c>
      <c r="AU25" s="201">
        <v>407</v>
      </c>
      <c r="AV25" s="152">
        <v>278</v>
      </c>
      <c r="AW25" s="69" t="str">
        <f t="shared" si="49"/>
        <v>0</v>
      </c>
      <c r="AX25" s="69" t="str">
        <f t="shared" si="49"/>
        <v>0</v>
      </c>
      <c r="AY25" s="69" t="str">
        <f t="shared" si="49"/>
        <v>0</v>
      </c>
      <c r="AZ25" s="69" t="str">
        <f t="shared" si="49"/>
        <v>0</v>
      </c>
      <c r="BA25" s="67" t="str">
        <f t="shared" si="49"/>
        <v>0</v>
      </c>
      <c r="BB25" s="69" t="str">
        <f t="shared" si="49"/>
        <v>0</v>
      </c>
      <c r="BC25" s="69" t="str">
        <f t="shared" si="49"/>
        <v>0</v>
      </c>
      <c r="BD25" s="201" t="str">
        <f t="shared" si="49"/>
        <v>0</v>
      </c>
      <c r="BE25" s="201" t="str">
        <f t="shared" si="49"/>
        <v>0</v>
      </c>
      <c r="BF25" s="152" t="str">
        <f t="shared" si="49"/>
        <v>0</v>
      </c>
      <c r="BG25" s="284" t="str">
        <f t="shared" si="50"/>
        <v>0</v>
      </c>
      <c r="BH25" s="221" t="str">
        <f t="shared" si="51"/>
        <v>0</v>
      </c>
      <c r="BI25" s="221">
        <f t="shared" si="51"/>
        <v>-34</v>
      </c>
      <c r="BJ25" s="221">
        <f t="shared" si="52"/>
        <v>-109</v>
      </c>
      <c r="BK25" s="221">
        <f t="shared" si="53"/>
        <v>-89</v>
      </c>
      <c r="BL25" s="221">
        <f t="shared" si="54"/>
        <v>-27</v>
      </c>
      <c r="BM25" s="221">
        <f t="shared" si="55"/>
        <v>-98</v>
      </c>
      <c r="BN25" s="221">
        <f t="shared" si="56"/>
        <v>-110</v>
      </c>
      <c r="BO25" s="221">
        <f t="shared" si="57"/>
        <v>26</v>
      </c>
      <c r="BP25" s="221">
        <f t="shared" si="58"/>
        <v>-50</v>
      </c>
      <c r="BQ25" s="221">
        <f t="shared" si="59"/>
        <v>-96</v>
      </c>
      <c r="BR25" s="302">
        <f t="shared" si="60"/>
        <v>58</v>
      </c>
      <c r="BS25" s="338">
        <f t="shared" si="61"/>
        <v>-169</v>
      </c>
      <c r="BT25" s="221">
        <f t="shared" si="61"/>
        <v>-48</v>
      </c>
      <c r="BU25" s="221">
        <f t="shared" si="61"/>
        <v>-113</v>
      </c>
      <c r="BV25" s="221">
        <f t="shared" si="61"/>
        <v>-3</v>
      </c>
      <c r="BW25" s="221">
        <f t="shared" si="61"/>
        <v>-143</v>
      </c>
      <c r="BX25" s="221">
        <f t="shared" si="61"/>
        <v>-89</v>
      </c>
      <c r="BY25" s="221">
        <f t="shared" si="62"/>
        <v>-81</v>
      </c>
      <c r="BZ25" s="221">
        <f t="shared" si="63"/>
        <v>-68</v>
      </c>
      <c r="CA25" s="221">
        <f t="shared" si="63"/>
        <v>-134</v>
      </c>
      <c r="CB25" s="221">
        <f t="shared" si="63"/>
        <v>-80</v>
      </c>
      <c r="CC25" s="221">
        <f t="shared" si="63"/>
        <v>-109</v>
      </c>
      <c r="CD25" s="302">
        <f t="shared" si="63"/>
        <v>-60</v>
      </c>
    </row>
    <row r="26" spans="1:82" x14ac:dyDescent="0.25">
      <c r="B26" s="35" t="s">
        <v>43</v>
      </c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151"/>
      <c r="O26" s="69">
        <v>182</v>
      </c>
      <c r="P26" s="67">
        <v>202</v>
      </c>
      <c r="Q26" s="67">
        <v>118</v>
      </c>
      <c r="R26" s="67">
        <v>103</v>
      </c>
      <c r="S26" s="67">
        <v>107</v>
      </c>
      <c r="T26" s="67">
        <v>102</v>
      </c>
      <c r="U26" s="67">
        <v>86</v>
      </c>
      <c r="V26" s="210">
        <v>105</v>
      </c>
      <c r="W26" s="210">
        <v>125</v>
      </c>
      <c r="X26" s="151">
        <v>117</v>
      </c>
      <c r="Y26" s="253">
        <v>123</v>
      </c>
      <c r="Z26" s="201">
        <v>150</v>
      </c>
      <c r="AA26" s="201">
        <v>122</v>
      </c>
      <c r="AB26" s="201">
        <v>159</v>
      </c>
      <c r="AC26" s="201">
        <v>110</v>
      </c>
      <c r="AD26" s="201">
        <v>109</v>
      </c>
      <c r="AE26" s="201">
        <v>102</v>
      </c>
      <c r="AF26" s="201">
        <v>106</v>
      </c>
      <c r="AG26" s="201">
        <v>109</v>
      </c>
      <c r="AH26" s="201">
        <v>116</v>
      </c>
      <c r="AI26" s="201">
        <v>134</v>
      </c>
      <c r="AJ26" s="152">
        <v>143</v>
      </c>
      <c r="AK26" s="253">
        <v>181</v>
      </c>
      <c r="AL26" s="201">
        <v>216</v>
      </c>
      <c r="AM26" s="201">
        <v>163</v>
      </c>
      <c r="AN26" s="201">
        <v>137</v>
      </c>
      <c r="AO26" s="201">
        <v>148</v>
      </c>
      <c r="AP26" s="201">
        <v>127</v>
      </c>
      <c r="AQ26" s="201">
        <v>140</v>
      </c>
      <c r="AR26" s="201">
        <v>150</v>
      </c>
      <c r="AS26" s="201">
        <v>152</v>
      </c>
      <c r="AT26" s="201">
        <v>181</v>
      </c>
      <c r="AU26" s="201">
        <v>159</v>
      </c>
      <c r="AV26" s="152">
        <v>50</v>
      </c>
      <c r="AW26" s="69" t="str">
        <f t="shared" si="49"/>
        <v>0</v>
      </c>
      <c r="AX26" s="69" t="str">
        <f t="shared" si="49"/>
        <v>0</v>
      </c>
      <c r="AY26" s="69" t="str">
        <f t="shared" si="49"/>
        <v>0</v>
      </c>
      <c r="AZ26" s="69" t="str">
        <f t="shared" si="49"/>
        <v>0</v>
      </c>
      <c r="BA26" s="67" t="str">
        <f t="shared" si="49"/>
        <v>0</v>
      </c>
      <c r="BB26" s="69" t="str">
        <f t="shared" si="49"/>
        <v>0</v>
      </c>
      <c r="BC26" s="69" t="str">
        <f t="shared" si="49"/>
        <v>0</v>
      </c>
      <c r="BD26" s="201" t="str">
        <f t="shared" si="49"/>
        <v>0</v>
      </c>
      <c r="BE26" s="201" t="str">
        <f t="shared" si="49"/>
        <v>0</v>
      </c>
      <c r="BF26" s="152" t="str">
        <f t="shared" si="49"/>
        <v>0</v>
      </c>
      <c r="BG26" s="284" t="str">
        <f t="shared" si="50"/>
        <v>0</v>
      </c>
      <c r="BH26" s="221" t="str">
        <f t="shared" si="51"/>
        <v>0</v>
      </c>
      <c r="BI26" s="221">
        <f t="shared" si="51"/>
        <v>60</v>
      </c>
      <c r="BJ26" s="221">
        <f t="shared" si="52"/>
        <v>43</v>
      </c>
      <c r="BK26" s="221">
        <f t="shared" si="53"/>
        <v>8</v>
      </c>
      <c r="BL26" s="221">
        <f t="shared" si="54"/>
        <v>-6</v>
      </c>
      <c r="BM26" s="221">
        <f t="shared" si="55"/>
        <v>5</v>
      </c>
      <c r="BN26" s="221">
        <f t="shared" si="56"/>
        <v>-4</v>
      </c>
      <c r="BO26" s="221">
        <f t="shared" si="57"/>
        <v>-23</v>
      </c>
      <c r="BP26" s="221">
        <f t="shared" si="58"/>
        <v>-11</v>
      </c>
      <c r="BQ26" s="221">
        <f t="shared" si="59"/>
        <v>-9</v>
      </c>
      <c r="BR26" s="302">
        <f t="shared" si="60"/>
        <v>-26</v>
      </c>
      <c r="BS26" s="338">
        <f t="shared" si="61"/>
        <v>-58</v>
      </c>
      <c r="BT26" s="221">
        <f t="shared" si="61"/>
        <v>-66</v>
      </c>
      <c r="BU26" s="221">
        <f t="shared" si="61"/>
        <v>-41</v>
      </c>
      <c r="BV26" s="221">
        <f t="shared" si="61"/>
        <v>22</v>
      </c>
      <c r="BW26" s="221">
        <f t="shared" si="61"/>
        <v>-38</v>
      </c>
      <c r="BX26" s="221">
        <f t="shared" si="61"/>
        <v>-18</v>
      </c>
      <c r="BY26" s="221">
        <f t="shared" si="62"/>
        <v>-38</v>
      </c>
      <c r="BZ26" s="221">
        <f t="shared" si="63"/>
        <v>-44</v>
      </c>
      <c r="CA26" s="221">
        <f t="shared" si="63"/>
        <v>-43</v>
      </c>
      <c r="CB26" s="221">
        <f t="shared" si="63"/>
        <v>-65</v>
      </c>
      <c r="CC26" s="221">
        <f t="shared" si="63"/>
        <v>-25</v>
      </c>
      <c r="CD26" s="302">
        <f t="shared" si="63"/>
        <v>93</v>
      </c>
    </row>
    <row r="27" spans="1:82" x14ac:dyDescent="0.25">
      <c r="B27" s="35" t="s">
        <v>44</v>
      </c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151"/>
      <c r="O27" s="69">
        <v>37</v>
      </c>
      <c r="P27" s="67">
        <v>37</v>
      </c>
      <c r="Q27" s="67">
        <v>28</v>
      </c>
      <c r="R27" s="67">
        <v>27</v>
      </c>
      <c r="S27" s="67">
        <v>26</v>
      </c>
      <c r="T27" s="67">
        <v>22</v>
      </c>
      <c r="U27" s="67">
        <v>27</v>
      </c>
      <c r="V27" s="210">
        <v>27</v>
      </c>
      <c r="W27" s="210">
        <v>31</v>
      </c>
      <c r="X27" s="151">
        <v>28</v>
      </c>
      <c r="Y27" s="253">
        <v>24</v>
      </c>
      <c r="Z27" s="201">
        <v>29</v>
      </c>
      <c r="AA27" s="201">
        <v>19</v>
      </c>
      <c r="AB27" s="201">
        <v>28</v>
      </c>
      <c r="AC27" s="201">
        <v>26</v>
      </c>
      <c r="AD27" s="201">
        <v>16</v>
      </c>
      <c r="AE27" s="201">
        <v>25</v>
      </c>
      <c r="AF27" s="201">
        <v>21</v>
      </c>
      <c r="AG27" s="201">
        <v>25</v>
      </c>
      <c r="AH27" s="201">
        <v>28</v>
      </c>
      <c r="AI27" s="201">
        <v>26</v>
      </c>
      <c r="AJ27" s="152">
        <v>28</v>
      </c>
      <c r="AK27" s="253">
        <v>32</v>
      </c>
      <c r="AL27" s="201">
        <v>41</v>
      </c>
      <c r="AM27" s="201">
        <v>32</v>
      </c>
      <c r="AN27" s="201">
        <v>27</v>
      </c>
      <c r="AO27" s="201">
        <v>25</v>
      </c>
      <c r="AP27" s="201">
        <v>27</v>
      </c>
      <c r="AQ27" s="201">
        <v>28</v>
      </c>
      <c r="AR27" s="201">
        <v>19</v>
      </c>
      <c r="AS27" s="201">
        <v>27</v>
      </c>
      <c r="AT27" s="201">
        <v>26</v>
      </c>
      <c r="AU27" s="201">
        <v>30</v>
      </c>
      <c r="AV27" s="152">
        <v>8</v>
      </c>
      <c r="AW27" s="69" t="str">
        <f t="shared" si="49"/>
        <v>0</v>
      </c>
      <c r="AX27" s="69" t="str">
        <f t="shared" si="49"/>
        <v>0</v>
      </c>
      <c r="AY27" s="69" t="str">
        <f t="shared" si="49"/>
        <v>0</v>
      </c>
      <c r="AZ27" s="69" t="str">
        <f t="shared" si="49"/>
        <v>0</v>
      </c>
      <c r="BA27" s="67" t="str">
        <f t="shared" si="49"/>
        <v>0</v>
      </c>
      <c r="BB27" s="69" t="str">
        <f t="shared" si="49"/>
        <v>0</v>
      </c>
      <c r="BC27" s="69" t="str">
        <f t="shared" si="49"/>
        <v>0</v>
      </c>
      <c r="BD27" s="201" t="str">
        <f t="shared" si="49"/>
        <v>0</v>
      </c>
      <c r="BE27" s="201" t="str">
        <f t="shared" si="49"/>
        <v>0</v>
      </c>
      <c r="BF27" s="152" t="str">
        <f t="shared" si="49"/>
        <v>0</v>
      </c>
      <c r="BG27" s="284" t="str">
        <f t="shared" si="50"/>
        <v>0</v>
      </c>
      <c r="BH27" s="221" t="str">
        <f t="shared" si="51"/>
        <v>0</v>
      </c>
      <c r="BI27" s="221">
        <f t="shared" si="51"/>
        <v>18</v>
      </c>
      <c r="BJ27" s="221">
        <f t="shared" si="52"/>
        <v>9</v>
      </c>
      <c r="BK27" s="221">
        <f t="shared" si="53"/>
        <v>2</v>
      </c>
      <c r="BL27" s="221">
        <f t="shared" si="54"/>
        <v>11</v>
      </c>
      <c r="BM27" s="221">
        <f t="shared" si="55"/>
        <v>1</v>
      </c>
      <c r="BN27" s="221">
        <f t="shared" si="56"/>
        <v>1</v>
      </c>
      <c r="BO27" s="221">
        <f t="shared" si="57"/>
        <v>2</v>
      </c>
      <c r="BP27" s="221">
        <f t="shared" si="58"/>
        <v>-1</v>
      </c>
      <c r="BQ27" s="221">
        <f t="shared" si="59"/>
        <v>5</v>
      </c>
      <c r="BR27" s="302">
        <f t="shared" si="60"/>
        <v>0</v>
      </c>
      <c r="BS27" s="338">
        <f t="shared" si="61"/>
        <v>-8</v>
      </c>
      <c r="BT27" s="221">
        <f t="shared" si="61"/>
        <v>-12</v>
      </c>
      <c r="BU27" s="221">
        <f t="shared" si="61"/>
        <v>-13</v>
      </c>
      <c r="BV27" s="221">
        <f t="shared" si="61"/>
        <v>1</v>
      </c>
      <c r="BW27" s="221">
        <f t="shared" si="61"/>
        <v>1</v>
      </c>
      <c r="BX27" s="221">
        <f t="shared" si="61"/>
        <v>-11</v>
      </c>
      <c r="BY27" s="221">
        <f t="shared" si="62"/>
        <v>-3</v>
      </c>
      <c r="BZ27" s="221">
        <f t="shared" si="63"/>
        <v>2</v>
      </c>
      <c r="CA27" s="221">
        <f t="shared" si="63"/>
        <v>-2</v>
      </c>
      <c r="CB27" s="221">
        <f t="shared" si="63"/>
        <v>2</v>
      </c>
      <c r="CC27" s="221">
        <f t="shared" si="63"/>
        <v>-4</v>
      </c>
      <c r="CD27" s="302">
        <f t="shared" si="63"/>
        <v>20</v>
      </c>
    </row>
    <row r="28" spans="1:82" x14ac:dyDescent="0.25">
      <c r="B28" s="35" t="s">
        <v>45</v>
      </c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151"/>
      <c r="O28" s="69">
        <v>4</v>
      </c>
      <c r="P28" s="67">
        <v>6</v>
      </c>
      <c r="Q28" s="67">
        <v>3</v>
      </c>
      <c r="R28" s="67">
        <v>5</v>
      </c>
      <c r="S28" s="67">
        <v>4</v>
      </c>
      <c r="T28" s="67">
        <v>3</v>
      </c>
      <c r="U28" s="67">
        <v>3</v>
      </c>
      <c r="V28" s="210">
        <v>4</v>
      </c>
      <c r="W28" s="210">
        <v>4</v>
      </c>
      <c r="X28" s="151">
        <v>4</v>
      </c>
      <c r="Y28" s="253">
        <v>5</v>
      </c>
      <c r="Z28" s="201">
        <v>4</v>
      </c>
      <c r="AA28" s="201">
        <v>5</v>
      </c>
      <c r="AB28" s="201">
        <v>6</v>
      </c>
      <c r="AC28" s="201">
        <v>8</v>
      </c>
      <c r="AD28" s="201">
        <v>3</v>
      </c>
      <c r="AE28" s="201">
        <v>4</v>
      </c>
      <c r="AF28" s="201">
        <v>6</v>
      </c>
      <c r="AG28" s="201">
        <v>3</v>
      </c>
      <c r="AH28" s="201">
        <v>4</v>
      </c>
      <c r="AI28" s="201">
        <v>5</v>
      </c>
      <c r="AJ28" s="152">
        <v>7</v>
      </c>
      <c r="AK28" s="253">
        <v>5</v>
      </c>
      <c r="AL28" s="201">
        <v>4</v>
      </c>
      <c r="AM28" s="201">
        <v>5</v>
      </c>
      <c r="AN28" s="201">
        <v>2</v>
      </c>
      <c r="AO28" s="201">
        <v>4</v>
      </c>
      <c r="AP28" s="201">
        <v>4</v>
      </c>
      <c r="AQ28" s="201">
        <v>4</v>
      </c>
      <c r="AR28" s="201">
        <v>3</v>
      </c>
      <c r="AS28" s="201">
        <v>2</v>
      </c>
      <c r="AT28" s="201">
        <v>7</v>
      </c>
      <c r="AU28" s="201">
        <v>1</v>
      </c>
      <c r="AV28" s="152">
        <v>4</v>
      </c>
      <c r="AW28" s="69" t="str">
        <f t="shared" si="49"/>
        <v>0</v>
      </c>
      <c r="AX28" s="69" t="str">
        <f t="shared" si="49"/>
        <v>0</v>
      </c>
      <c r="AY28" s="69" t="str">
        <f t="shared" si="49"/>
        <v>0</v>
      </c>
      <c r="AZ28" s="69" t="str">
        <f t="shared" si="49"/>
        <v>0</v>
      </c>
      <c r="BA28" s="67" t="str">
        <f t="shared" si="49"/>
        <v>0</v>
      </c>
      <c r="BB28" s="69" t="str">
        <f t="shared" si="49"/>
        <v>0</v>
      </c>
      <c r="BC28" s="69" t="str">
        <f t="shared" si="49"/>
        <v>0</v>
      </c>
      <c r="BD28" s="201" t="str">
        <f t="shared" si="49"/>
        <v>0</v>
      </c>
      <c r="BE28" s="201" t="str">
        <f t="shared" si="49"/>
        <v>0</v>
      </c>
      <c r="BF28" s="152" t="str">
        <f t="shared" si="49"/>
        <v>0</v>
      </c>
      <c r="BG28" s="284" t="str">
        <f t="shared" si="50"/>
        <v>0</v>
      </c>
      <c r="BH28" s="221" t="str">
        <f t="shared" si="51"/>
        <v>0</v>
      </c>
      <c r="BI28" s="221">
        <f t="shared" si="51"/>
        <v>-1</v>
      </c>
      <c r="BJ28" s="221">
        <f t="shared" si="52"/>
        <v>0</v>
      </c>
      <c r="BK28" s="221">
        <f t="shared" si="53"/>
        <v>-5</v>
      </c>
      <c r="BL28" s="221">
        <f t="shared" si="54"/>
        <v>2</v>
      </c>
      <c r="BM28" s="221">
        <f t="shared" si="55"/>
        <v>0</v>
      </c>
      <c r="BN28" s="221">
        <f t="shared" si="56"/>
        <v>-3</v>
      </c>
      <c r="BO28" s="221">
        <f t="shared" si="57"/>
        <v>0</v>
      </c>
      <c r="BP28" s="221">
        <f t="shared" si="58"/>
        <v>0</v>
      </c>
      <c r="BQ28" s="221">
        <f t="shared" si="59"/>
        <v>-1</v>
      </c>
      <c r="BR28" s="302">
        <f t="shared" si="60"/>
        <v>-3</v>
      </c>
      <c r="BS28" s="338">
        <f t="shared" si="61"/>
        <v>0</v>
      </c>
      <c r="BT28" s="221">
        <f t="shared" si="61"/>
        <v>0</v>
      </c>
      <c r="BU28" s="221">
        <f t="shared" si="61"/>
        <v>0</v>
      </c>
      <c r="BV28" s="221">
        <f t="shared" si="61"/>
        <v>4</v>
      </c>
      <c r="BW28" s="221">
        <f t="shared" si="61"/>
        <v>4</v>
      </c>
      <c r="BX28" s="221">
        <f t="shared" si="61"/>
        <v>-1</v>
      </c>
      <c r="BY28" s="221">
        <f t="shared" si="62"/>
        <v>0</v>
      </c>
      <c r="BZ28" s="221">
        <f t="shared" si="63"/>
        <v>3</v>
      </c>
      <c r="CA28" s="221">
        <f t="shared" si="63"/>
        <v>1</v>
      </c>
      <c r="CB28" s="221">
        <f t="shared" si="63"/>
        <v>-3</v>
      </c>
      <c r="CC28" s="221">
        <f t="shared" si="63"/>
        <v>4</v>
      </c>
      <c r="CD28" s="302">
        <f t="shared" si="63"/>
        <v>3</v>
      </c>
    </row>
    <row r="29" spans="1:82" x14ac:dyDescent="0.25">
      <c r="B29" s="35" t="s">
        <v>46</v>
      </c>
      <c r="C29" s="118">
        <v>2489</v>
      </c>
      <c r="D29" s="69">
        <v>2511</v>
      </c>
      <c r="E29" s="69">
        <v>2248</v>
      </c>
      <c r="F29" s="69">
        <v>2038</v>
      </c>
      <c r="G29" s="69">
        <v>1671</v>
      </c>
      <c r="H29" s="69">
        <v>1791</v>
      </c>
      <c r="I29" s="69">
        <v>1793</v>
      </c>
      <c r="J29" s="69">
        <v>1592</v>
      </c>
      <c r="K29" s="69">
        <v>1991</v>
      </c>
      <c r="L29" s="69">
        <v>1962</v>
      </c>
      <c r="M29" s="69">
        <v>2445</v>
      </c>
      <c r="N29" s="152">
        <v>2913</v>
      </c>
      <c r="O29" s="69">
        <f t="shared" ref="O29:V29" si="64">SUM(O24:O28)</f>
        <v>2623</v>
      </c>
      <c r="P29" s="69">
        <f t="shared" si="64"/>
        <v>2202</v>
      </c>
      <c r="Q29" s="69">
        <f t="shared" si="64"/>
        <v>1655</v>
      </c>
      <c r="R29" s="69">
        <f t="shared" si="64"/>
        <v>1434</v>
      </c>
      <c r="S29" s="69">
        <f t="shared" si="64"/>
        <v>1375</v>
      </c>
      <c r="T29" s="69">
        <f t="shared" si="64"/>
        <v>1470</v>
      </c>
      <c r="U29" s="69">
        <f t="shared" si="64"/>
        <v>1531</v>
      </c>
      <c r="V29" s="201">
        <f t="shared" si="64"/>
        <v>1388</v>
      </c>
      <c r="W29" s="201">
        <v>1307</v>
      </c>
      <c r="X29" s="152">
        <v>1461</v>
      </c>
      <c r="Y29" s="253">
        <v>1850</v>
      </c>
      <c r="Z29" s="201">
        <v>2420</v>
      </c>
      <c r="AA29" s="201">
        <v>2032</v>
      </c>
      <c r="AB29" s="201">
        <v>2024</v>
      </c>
      <c r="AC29" s="201">
        <v>1516</v>
      </c>
      <c r="AD29" s="201">
        <v>1358</v>
      </c>
      <c r="AE29" s="201">
        <v>1472</v>
      </c>
      <c r="AF29" s="201">
        <v>1615</v>
      </c>
      <c r="AG29" s="201">
        <v>1686</v>
      </c>
      <c r="AH29" s="201">
        <v>1666</v>
      </c>
      <c r="AI29" s="201">
        <v>1546</v>
      </c>
      <c r="AJ29" s="152">
        <v>1671</v>
      </c>
      <c r="AK29" s="253">
        <v>2435</v>
      </c>
      <c r="AL29" s="201">
        <v>2916</v>
      </c>
      <c r="AM29" s="201">
        <v>2420</v>
      </c>
      <c r="AN29" s="201">
        <v>2283</v>
      </c>
      <c r="AO29" s="201">
        <v>2107</v>
      </c>
      <c r="AP29" s="201">
        <v>1852</v>
      </c>
      <c r="AQ29" s="201">
        <v>1852</v>
      </c>
      <c r="AR29" s="201">
        <v>1878</v>
      </c>
      <c r="AS29" s="201">
        <v>2092</v>
      </c>
      <c r="AT29" s="201">
        <v>1984</v>
      </c>
      <c r="AU29" s="201">
        <v>1767</v>
      </c>
      <c r="AV29" s="152">
        <v>690</v>
      </c>
      <c r="AW29" s="69">
        <f t="shared" ref="AW29:BE29" si="65">IF(C29=0,"0",C29-O29)</f>
        <v>-134</v>
      </c>
      <c r="AX29" s="69">
        <f t="shared" si="65"/>
        <v>309</v>
      </c>
      <c r="AY29" s="69">
        <f t="shared" si="65"/>
        <v>593</v>
      </c>
      <c r="AZ29" s="69">
        <f t="shared" si="65"/>
        <v>604</v>
      </c>
      <c r="BA29" s="67">
        <f t="shared" si="65"/>
        <v>296</v>
      </c>
      <c r="BB29" s="69">
        <f t="shared" si="65"/>
        <v>321</v>
      </c>
      <c r="BC29" s="69">
        <f t="shared" si="65"/>
        <v>262</v>
      </c>
      <c r="BD29" s="201">
        <f t="shared" si="65"/>
        <v>204</v>
      </c>
      <c r="BE29" s="201">
        <f t="shared" si="65"/>
        <v>684</v>
      </c>
      <c r="BF29" s="152">
        <f>IF(X29=0,"0",L29-X29)</f>
        <v>501</v>
      </c>
      <c r="BG29" s="284">
        <f>IF(Y29=0,"0",M29-Y29)</f>
        <v>595</v>
      </c>
      <c r="BH29" s="221">
        <f>IF(Z29=0,"0",N29-Z29)</f>
        <v>493</v>
      </c>
      <c r="BI29" s="221">
        <f>SUM(BI24:BI28)</f>
        <v>591</v>
      </c>
      <c r="BJ29" s="221">
        <f t="shared" ref="BJ29:BR29" si="66">SUM(BJ24:BJ28)</f>
        <v>178</v>
      </c>
      <c r="BK29" s="221">
        <f t="shared" si="66"/>
        <v>139</v>
      </c>
      <c r="BL29" s="221">
        <f t="shared" si="66"/>
        <v>76</v>
      </c>
      <c r="BM29" s="221">
        <f t="shared" si="66"/>
        <v>-97</v>
      </c>
      <c r="BN29" s="221">
        <f t="shared" si="66"/>
        <v>-145</v>
      </c>
      <c r="BO29" s="221">
        <f t="shared" si="66"/>
        <v>-155</v>
      </c>
      <c r="BP29" s="221">
        <f t="shared" si="66"/>
        <v>-278</v>
      </c>
      <c r="BQ29" s="221">
        <f t="shared" si="66"/>
        <v>-239</v>
      </c>
      <c r="BR29" s="302">
        <f t="shared" si="66"/>
        <v>-210</v>
      </c>
      <c r="BS29" s="338">
        <f t="shared" ref="BS29:BT29" si="67">SUM(BS24:BS28)</f>
        <v>-585</v>
      </c>
      <c r="BT29" s="221">
        <f t="shared" si="67"/>
        <v>-496</v>
      </c>
      <c r="BU29" s="221">
        <f t="shared" ref="BU29:BW29" si="68">SUM(BU24:BU28)</f>
        <v>-388</v>
      </c>
      <c r="BV29" s="221">
        <f t="shared" si="68"/>
        <v>-259</v>
      </c>
      <c r="BW29" s="221">
        <f t="shared" si="68"/>
        <v>-591</v>
      </c>
      <c r="BX29" s="221">
        <f t="shared" ref="BX29:BZ29" si="69">SUM(BX24:BX28)</f>
        <v>-494</v>
      </c>
      <c r="BY29" s="221">
        <f t="shared" si="69"/>
        <v>-380</v>
      </c>
      <c r="BZ29" s="221">
        <f t="shared" si="69"/>
        <v>-263</v>
      </c>
      <c r="CA29" s="221">
        <f t="shared" ref="CA29:CB29" si="70">SUM(CA24:CA28)</f>
        <v>-406</v>
      </c>
      <c r="CB29" s="221">
        <f t="shared" si="70"/>
        <v>-318</v>
      </c>
      <c r="CC29" s="221">
        <f t="shared" ref="CC29:CD29" si="71">SUM(CC24:CC28)</f>
        <v>-221</v>
      </c>
      <c r="CD29" s="302">
        <f t="shared" si="71"/>
        <v>981</v>
      </c>
    </row>
    <row r="30" spans="1:82" x14ac:dyDescent="0.25">
      <c r="A30" s="4">
        <f>+A23+1</f>
        <v>4</v>
      </c>
      <c r="B30" s="42" t="s">
        <v>22</v>
      </c>
      <c r="C30" s="11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152"/>
      <c r="O30" s="69"/>
      <c r="P30" s="69"/>
      <c r="Q30" s="69"/>
      <c r="R30" s="69"/>
      <c r="S30" s="69"/>
      <c r="T30" s="69"/>
      <c r="U30" s="69"/>
      <c r="V30" s="201"/>
      <c r="W30" s="201"/>
      <c r="X30" s="152"/>
      <c r="Y30" s="253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152"/>
      <c r="AK30" s="253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152"/>
      <c r="AW30" s="69"/>
      <c r="AX30" s="69"/>
      <c r="AY30" s="69"/>
      <c r="AZ30" s="69"/>
      <c r="BA30" s="67"/>
      <c r="BB30" s="69"/>
      <c r="BC30" s="69"/>
      <c r="BD30" s="201"/>
      <c r="BE30" s="201"/>
      <c r="BF30" s="152"/>
      <c r="BG30" s="284"/>
      <c r="BH30" s="221"/>
      <c r="BI30" s="221"/>
      <c r="BJ30" s="221"/>
      <c r="BK30" s="221"/>
      <c r="BL30" s="221"/>
      <c r="BM30" s="221"/>
      <c r="BN30" s="221"/>
      <c r="BO30" s="221"/>
      <c r="BP30" s="221"/>
      <c r="BQ30" s="221"/>
      <c r="BR30" s="302"/>
      <c r="BS30" s="338"/>
      <c r="BT30" s="221"/>
      <c r="BU30" s="221"/>
      <c r="BV30" s="221"/>
      <c r="BW30" s="221"/>
      <c r="BX30" s="221"/>
      <c r="BY30" s="221"/>
      <c r="BZ30" s="221"/>
      <c r="CA30" s="221"/>
      <c r="CB30" s="221"/>
      <c r="CC30" s="221"/>
      <c r="CD30" s="302"/>
    </row>
    <row r="31" spans="1:82" x14ac:dyDescent="0.25">
      <c r="A31" s="4"/>
      <c r="B31" s="35" t="s">
        <v>41</v>
      </c>
      <c r="C31" s="11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152"/>
      <c r="O31" s="69">
        <v>1072</v>
      </c>
      <c r="P31" s="69">
        <v>1140</v>
      </c>
      <c r="Q31" s="69">
        <v>1040</v>
      </c>
      <c r="R31" s="69">
        <v>761</v>
      </c>
      <c r="S31" s="69">
        <v>635</v>
      </c>
      <c r="T31" s="69">
        <v>514</v>
      </c>
      <c r="U31" s="69">
        <v>547</v>
      </c>
      <c r="V31" s="201">
        <v>504</v>
      </c>
      <c r="W31" s="201">
        <v>413</v>
      </c>
      <c r="X31" s="152">
        <v>424</v>
      </c>
      <c r="Y31" s="253">
        <v>397</v>
      </c>
      <c r="Z31" s="201">
        <v>500</v>
      </c>
      <c r="AA31" s="201">
        <v>761</v>
      </c>
      <c r="AB31" s="201">
        <v>1010</v>
      </c>
      <c r="AC31" s="201">
        <v>999</v>
      </c>
      <c r="AD31" s="201">
        <v>679</v>
      </c>
      <c r="AE31" s="201">
        <v>481</v>
      </c>
      <c r="AF31" s="201">
        <v>425</v>
      </c>
      <c r="AG31" s="201">
        <v>444</v>
      </c>
      <c r="AH31" s="201">
        <v>464</v>
      </c>
      <c r="AI31" s="201">
        <v>433</v>
      </c>
      <c r="AJ31" s="152">
        <v>425</v>
      </c>
      <c r="AK31" s="253">
        <v>414</v>
      </c>
      <c r="AL31" s="201">
        <v>577</v>
      </c>
      <c r="AM31" s="201">
        <v>946</v>
      </c>
      <c r="AN31" s="201">
        <v>940</v>
      </c>
      <c r="AO31" s="201">
        <v>799</v>
      </c>
      <c r="AP31" s="201">
        <v>649</v>
      </c>
      <c r="AQ31" s="201">
        <v>527</v>
      </c>
      <c r="AR31" s="201">
        <v>469</v>
      </c>
      <c r="AS31" s="201">
        <v>462</v>
      </c>
      <c r="AT31" s="201">
        <v>450</v>
      </c>
      <c r="AU31" s="201">
        <v>400</v>
      </c>
      <c r="AV31" s="152">
        <v>179</v>
      </c>
      <c r="AW31" s="69" t="str">
        <f t="shared" ref="AW31:BF35" si="72">IF(C31=0,"0",C31-O31)</f>
        <v>0</v>
      </c>
      <c r="AX31" s="69" t="str">
        <f t="shared" si="72"/>
        <v>0</v>
      </c>
      <c r="AY31" s="69" t="str">
        <f t="shared" si="72"/>
        <v>0</v>
      </c>
      <c r="AZ31" s="69" t="str">
        <f t="shared" si="72"/>
        <v>0</v>
      </c>
      <c r="BA31" s="67" t="str">
        <f t="shared" si="72"/>
        <v>0</v>
      </c>
      <c r="BB31" s="69" t="str">
        <f t="shared" si="72"/>
        <v>0</v>
      </c>
      <c r="BC31" s="69" t="str">
        <f t="shared" si="72"/>
        <v>0</v>
      </c>
      <c r="BD31" s="201" t="str">
        <f t="shared" si="72"/>
        <v>0</v>
      </c>
      <c r="BE31" s="201" t="str">
        <f t="shared" si="72"/>
        <v>0</v>
      </c>
      <c r="BF31" s="152" t="str">
        <f t="shared" si="72"/>
        <v>0</v>
      </c>
      <c r="BG31" s="284" t="str">
        <f t="shared" ref="BG31:BG35" si="73">IF(M31=0,"0",M31-Y31)</f>
        <v>0</v>
      </c>
      <c r="BH31" s="221" t="str">
        <f t="shared" ref="BH31:BI35" si="74">IF(N31=0,"0",N31-Z31)</f>
        <v>0</v>
      </c>
      <c r="BI31" s="221">
        <f t="shared" si="74"/>
        <v>311</v>
      </c>
      <c r="BJ31" s="221">
        <f t="shared" ref="BJ31:BJ35" si="75">IF(P31=0,"0",P31-AB31)</f>
        <v>130</v>
      </c>
      <c r="BK31" s="221">
        <f t="shared" ref="BK31:BK35" si="76">IF(Q31=0,"0",Q31-AC31)</f>
        <v>41</v>
      </c>
      <c r="BL31" s="221">
        <f t="shared" ref="BL31:BL35" si="77">IF(R31=0,"0",R31-AD31)</f>
        <v>82</v>
      </c>
      <c r="BM31" s="221">
        <f t="shared" ref="BM31:BM35" si="78">IF(S31=0,"0",S31-AE31)</f>
        <v>154</v>
      </c>
      <c r="BN31" s="221">
        <f t="shared" ref="BN31:BN35" si="79">IF(T31=0,"0",T31-AF31)</f>
        <v>89</v>
      </c>
      <c r="BO31" s="221">
        <f t="shared" ref="BO31:BO35" si="80">IF(U31=0,"0",U31-AG31)</f>
        <v>103</v>
      </c>
      <c r="BP31" s="221">
        <f t="shared" ref="BP31:BP35" si="81">IF(V31=0,"0",V31-AH31)</f>
        <v>40</v>
      </c>
      <c r="BQ31" s="221">
        <f t="shared" ref="BQ31:BQ35" si="82">IF(W31=0,"0",W31-AI31)</f>
        <v>-20</v>
      </c>
      <c r="BR31" s="302">
        <f t="shared" ref="BR31:BR35" si="83">IF(X31=0,"0",X31-AJ31)</f>
        <v>-1</v>
      </c>
      <c r="BS31" s="338">
        <f t="shared" ref="BS31:BX35" si="84">IF(AK31=0,"0",Y31-AK31)</f>
        <v>-17</v>
      </c>
      <c r="BT31" s="221">
        <f t="shared" si="84"/>
        <v>-77</v>
      </c>
      <c r="BU31" s="221">
        <f t="shared" si="84"/>
        <v>-185</v>
      </c>
      <c r="BV31" s="221">
        <f t="shared" si="84"/>
        <v>70</v>
      </c>
      <c r="BW31" s="221">
        <f t="shared" si="84"/>
        <v>200</v>
      </c>
      <c r="BX31" s="221">
        <f t="shared" si="84"/>
        <v>30</v>
      </c>
      <c r="BY31" s="221">
        <f t="shared" ref="BY31:BY35" si="85">IF(AQ31=0,"0",AE31-AQ31)</f>
        <v>-46</v>
      </c>
      <c r="BZ31" s="221">
        <f t="shared" ref="BZ31:CD35" si="86">IF(AR31=0,"0",AF31-AR31)</f>
        <v>-44</v>
      </c>
      <c r="CA31" s="221">
        <f t="shared" si="86"/>
        <v>-18</v>
      </c>
      <c r="CB31" s="221">
        <f t="shared" si="86"/>
        <v>14</v>
      </c>
      <c r="CC31" s="221">
        <f t="shared" si="86"/>
        <v>33</v>
      </c>
      <c r="CD31" s="302">
        <f t="shared" si="86"/>
        <v>246</v>
      </c>
    </row>
    <row r="32" spans="1:82" x14ac:dyDescent="0.25">
      <c r="A32" s="4"/>
      <c r="B32" s="35" t="s">
        <v>42</v>
      </c>
      <c r="C32" s="11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152"/>
      <c r="O32" s="69">
        <v>354</v>
      </c>
      <c r="P32" s="69">
        <v>305</v>
      </c>
      <c r="Q32" s="69">
        <v>259</v>
      </c>
      <c r="R32" s="69">
        <v>205</v>
      </c>
      <c r="S32" s="69">
        <v>173</v>
      </c>
      <c r="T32" s="69">
        <v>123</v>
      </c>
      <c r="U32" s="69">
        <v>131</v>
      </c>
      <c r="V32" s="201">
        <v>208</v>
      </c>
      <c r="W32" s="201">
        <v>161</v>
      </c>
      <c r="X32" s="152">
        <v>141</v>
      </c>
      <c r="Y32" s="253">
        <v>184</v>
      </c>
      <c r="Z32" s="201">
        <v>250</v>
      </c>
      <c r="AA32" s="201">
        <v>310</v>
      </c>
      <c r="AB32" s="201">
        <v>310</v>
      </c>
      <c r="AC32" s="201">
        <v>310</v>
      </c>
      <c r="AD32" s="201">
        <v>171</v>
      </c>
      <c r="AE32" s="201">
        <v>191</v>
      </c>
      <c r="AF32" s="201">
        <v>165</v>
      </c>
      <c r="AG32" s="201">
        <v>200</v>
      </c>
      <c r="AH32" s="201">
        <v>164</v>
      </c>
      <c r="AI32" s="201">
        <v>224</v>
      </c>
      <c r="AJ32" s="152">
        <v>179</v>
      </c>
      <c r="AK32" s="253">
        <v>175</v>
      </c>
      <c r="AL32" s="201">
        <v>425</v>
      </c>
      <c r="AM32" s="201">
        <v>401</v>
      </c>
      <c r="AN32" s="201">
        <v>470</v>
      </c>
      <c r="AO32" s="201">
        <v>350</v>
      </c>
      <c r="AP32" s="201">
        <v>263</v>
      </c>
      <c r="AQ32" s="201">
        <v>210</v>
      </c>
      <c r="AR32" s="201">
        <v>212</v>
      </c>
      <c r="AS32" s="201">
        <v>239</v>
      </c>
      <c r="AT32" s="201">
        <v>253</v>
      </c>
      <c r="AU32" s="201">
        <v>248</v>
      </c>
      <c r="AV32" s="152">
        <v>213</v>
      </c>
      <c r="AW32" s="69" t="str">
        <f t="shared" si="72"/>
        <v>0</v>
      </c>
      <c r="AX32" s="69" t="str">
        <f t="shared" si="72"/>
        <v>0</v>
      </c>
      <c r="AY32" s="69" t="str">
        <f t="shared" si="72"/>
        <v>0</v>
      </c>
      <c r="AZ32" s="69" t="str">
        <f t="shared" si="72"/>
        <v>0</v>
      </c>
      <c r="BA32" s="67" t="str">
        <f t="shared" si="72"/>
        <v>0</v>
      </c>
      <c r="BB32" s="69" t="str">
        <f t="shared" si="72"/>
        <v>0</v>
      </c>
      <c r="BC32" s="69" t="str">
        <f t="shared" si="72"/>
        <v>0</v>
      </c>
      <c r="BD32" s="201" t="str">
        <f t="shared" si="72"/>
        <v>0</v>
      </c>
      <c r="BE32" s="201" t="str">
        <f t="shared" si="72"/>
        <v>0</v>
      </c>
      <c r="BF32" s="152" t="str">
        <f t="shared" si="72"/>
        <v>0</v>
      </c>
      <c r="BG32" s="284" t="str">
        <f t="shared" si="73"/>
        <v>0</v>
      </c>
      <c r="BH32" s="221" t="str">
        <f t="shared" si="74"/>
        <v>0</v>
      </c>
      <c r="BI32" s="221">
        <f t="shared" si="74"/>
        <v>44</v>
      </c>
      <c r="BJ32" s="221">
        <f t="shared" si="75"/>
        <v>-5</v>
      </c>
      <c r="BK32" s="221">
        <f t="shared" si="76"/>
        <v>-51</v>
      </c>
      <c r="BL32" s="221">
        <f t="shared" si="77"/>
        <v>34</v>
      </c>
      <c r="BM32" s="221">
        <f t="shared" si="78"/>
        <v>-18</v>
      </c>
      <c r="BN32" s="221">
        <f t="shared" si="79"/>
        <v>-42</v>
      </c>
      <c r="BO32" s="221">
        <f t="shared" si="80"/>
        <v>-69</v>
      </c>
      <c r="BP32" s="221">
        <f t="shared" si="81"/>
        <v>44</v>
      </c>
      <c r="BQ32" s="221">
        <f t="shared" si="82"/>
        <v>-63</v>
      </c>
      <c r="BR32" s="302">
        <f t="shared" si="83"/>
        <v>-38</v>
      </c>
      <c r="BS32" s="338">
        <f t="shared" si="84"/>
        <v>9</v>
      </c>
      <c r="BT32" s="221">
        <f t="shared" si="84"/>
        <v>-175</v>
      </c>
      <c r="BU32" s="221">
        <f t="shared" si="84"/>
        <v>-91</v>
      </c>
      <c r="BV32" s="221">
        <f t="shared" si="84"/>
        <v>-160</v>
      </c>
      <c r="BW32" s="221">
        <f t="shared" si="84"/>
        <v>-40</v>
      </c>
      <c r="BX32" s="221">
        <f t="shared" si="84"/>
        <v>-92</v>
      </c>
      <c r="BY32" s="221">
        <f t="shared" si="85"/>
        <v>-19</v>
      </c>
      <c r="BZ32" s="221">
        <f t="shared" si="86"/>
        <v>-47</v>
      </c>
      <c r="CA32" s="221">
        <f t="shared" si="86"/>
        <v>-39</v>
      </c>
      <c r="CB32" s="221">
        <f t="shared" si="86"/>
        <v>-89</v>
      </c>
      <c r="CC32" s="221">
        <f t="shared" si="86"/>
        <v>-24</v>
      </c>
      <c r="CD32" s="302">
        <f t="shared" si="86"/>
        <v>-34</v>
      </c>
    </row>
    <row r="33" spans="1:82" x14ac:dyDescent="0.25">
      <c r="A33" s="4"/>
      <c r="B33" s="35" t="s">
        <v>43</v>
      </c>
      <c r="C33" s="11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52"/>
      <c r="O33" s="69">
        <v>54</v>
      </c>
      <c r="P33" s="69">
        <v>102</v>
      </c>
      <c r="Q33" s="69">
        <v>85</v>
      </c>
      <c r="R33" s="69">
        <v>30</v>
      </c>
      <c r="S33" s="69">
        <v>33</v>
      </c>
      <c r="T33" s="69">
        <v>38</v>
      </c>
      <c r="U33" s="69">
        <v>40</v>
      </c>
      <c r="V33" s="201">
        <v>18</v>
      </c>
      <c r="W33" s="201">
        <v>26</v>
      </c>
      <c r="X33" s="152">
        <v>28</v>
      </c>
      <c r="Y33" s="253">
        <v>27</v>
      </c>
      <c r="Z33" s="201">
        <v>28</v>
      </c>
      <c r="AA33" s="201">
        <v>34</v>
      </c>
      <c r="AB33" s="201">
        <v>37</v>
      </c>
      <c r="AC33" s="201">
        <v>42</v>
      </c>
      <c r="AD33" s="201">
        <v>21</v>
      </c>
      <c r="AE33" s="201">
        <v>29</v>
      </c>
      <c r="AF33" s="201">
        <v>22</v>
      </c>
      <c r="AG33" s="201">
        <v>18</v>
      </c>
      <c r="AH33" s="201">
        <v>26</v>
      </c>
      <c r="AI33" s="201">
        <v>24</v>
      </c>
      <c r="AJ33" s="152">
        <v>17</v>
      </c>
      <c r="AK33" s="253">
        <v>32</v>
      </c>
      <c r="AL33" s="201">
        <v>37</v>
      </c>
      <c r="AM33" s="201">
        <v>60</v>
      </c>
      <c r="AN33" s="201">
        <v>55</v>
      </c>
      <c r="AO33" s="201">
        <v>58</v>
      </c>
      <c r="AP33" s="201">
        <v>49</v>
      </c>
      <c r="AQ33" s="201">
        <v>31</v>
      </c>
      <c r="AR33" s="201">
        <v>40</v>
      </c>
      <c r="AS33" s="201">
        <v>31</v>
      </c>
      <c r="AT33" s="201">
        <v>45</v>
      </c>
      <c r="AU33" s="201">
        <v>39</v>
      </c>
      <c r="AV33" s="152">
        <v>10</v>
      </c>
      <c r="AW33" s="69" t="str">
        <f t="shared" si="72"/>
        <v>0</v>
      </c>
      <c r="AX33" s="69" t="str">
        <f t="shared" si="72"/>
        <v>0</v>
      </c>
      <c r="AY33" s="69" t="str">
        <f t="shared" si="72"/>
        <v>0</v>
      </c>
      <c r="AZ33" s="69" t="str">
        <f t="shared" si="72"/>
        <v>0</v>
      </c>
      <c r="BA33" s="67" t="str">
        <f t="shared" si="72"/>
        <v>0</v>
      </c>
      <c r="BB33" s="69" t="str">
        <f t="shared" si="72"/>
        <v>0</v>
      </c>
      <c r="BC33" s="69" t="str">
        <f t="shared" si="72"/>
        <v>0</v>
      </c>
      <c r="BD33" s="201" t="str">
        <f t="shared" si="72"/>
        <v>0</v>
      </c>
      <c r="BE33" s="201" t="str">
        <f t="shared" si="72"/>
        <v>0</v>
      </c>
      <c r="BF33" s="152" t="str">
        <f t="shared" si="72"/>
        <v>0</v>
      </c>
      <c r="BG33" s="284" t="str">
        <f t="shared" si="73"/>
        <v>0</v>
      </c>
      <c r="BH33" s="221" t="str">
        <f t="shared" si="74"/>
        <v>0</v>
      </c>
      <c r="BI33" s="221">
        <f t="shared" si="74"/>
        <v>20</v>
      </c>
      <c r="BJ33" s="221">
        <f t="shared" si="75"/>
        <v>65</v>
      </c>
      <c r="BK33" s="221">
        <f t="shared" si="76"/>
        <v>43</v>
      </c>
      <c r="BL33" s="221">
        <f t="shared" si="77"/>
        <v>9</v>
      </c>
      <c r="BM33" s="221">
        <f t="shared" si="78"/>
        <v>4</v>
      </c>
      <c r="BN33" s="221">
        <f t="shared" si="79"/>
        <v>16</v>
      </c>
      <c r="BO33" s="221">
        <f t="shared" si="80"/>
        <v>22</v>
      </c>
      <c r="BP33" s="221">
        <f t="shared" si="81"/>
        <v>-8</v>
      </c>
      <c r="BQ33" s="221">
        <f t="shared" si="82"/>
        <v>2</v>
      </c>
      <c r="BR33" s="302">
        <f t="shared" si="83"/>
        <v>11</v>
      </c>
      <c r="BS33" s="338">
        <f t="shared" si="84"/>
        <v>-5</v>
      </c>
      <c r="BT33" s="221">
        <f t="shared" si="84"/>
        <v>-9</v>
      </c>
      <c r="BU33" s="221">
        <f t="shared" si="84"/>
        <v>-26</v>
      </c>
      <c r="BV33" s="221">
        <f t="shared" si="84"/>
        <v>-18</v>
      </c>
      <c r="BW33" s="221">
        <f t="shared" si="84"/>
        <v>-16</v>
      </c>
      <c r="BX33" s="221">
        <f t="shared" si="84"/>
        <v>-28</v>
      </c>
      <c r="BY33" s="221">
        <f t="shared" si="85"/>
        <v>-2</v>
      </c>
      <c r="BZ33" s="221">
        <f t="shared" si="86"/>
        <v>-18</v>
      </c>
      <c r="CA33" s="221">
        <f t="shared" si="86"/>
        <v>-13</v>
      </c>
      <c r="CB33" s="221">
        <f t="shared" si="86"/>
        <v>-19</v>
      </c>
      <c r="CC33" s="221">
        <f t="shared" si="86"/>
        <v>-15</v>
      </c>
      <c r="CD33" s="302">
        <f t="shared" si="86"/>
        <v>7</v>
      </c>
    </row>
    <row r="34" spans="1:82" x14ac:dyDescent="0.25">
      <c r="A34" s="4"/>
      <c r="B34" s="35" t="s">
        <v>44</v>
      </c>
      <c r="C34" s="11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152"/>
      <c r="O34" s="69">
        <v>5</v>
      </c>
      <c r="P34" s="69">
        <v>23</v>
      </c>
      <c r="Q34" s="69">
        <v>12</v>
      </c>
      <c r="R34" s="69">
        <v>10</v>
      </c>
      <c r="S34" s="69">
        <v>5</v>
      </c>
      <c r="T34" s="69">
        <v>14</v>
      </c>
      <c r="U34" s="69">
        <v>9</v>
      </c>
      <c r="V34" s="201">
        <v>0</v>
      </c>
      <c r="W34" s="201">
        <v>2</v>
      </c>
      <c r="X34" s="152">
        <v>2</v>
      </c>
      <c r="Y34" s="253">
        <v>6</v>
      </c>
      <c r="Z34" s="201">
        <v>5</v>
      </c>
      <c r="AA34" s="201">
        <v>7</v>
      </c>
      <c r="AB34" s="201">
        <v>7</v>
      </c>
      <c r="AC34" s="201">
        <v>13</v>
      </c>
      <c r="AD34" s="201">
        <v>4</v>
      </c>
      <c r="AE34" s="201">
        <v>7</v>
      </c>
      <c r="AF34" s="201">
        <v>13</v>
      </c>
      <c r="AG34" s="201">
        <v>4</v>
      </c>
      <c r="AH34" s="201">
        <v>6</v>
      </c>
      <c r="AI34" s="201">
        <v>4</v>
      </c>
      <c r="AJ34" s="152">
        <v>10</v>
      </c>
      <c r="AK34" s="253">
        <v>10</v>
      </c>
      <c r="AL34" s="201">
        <v>6</v>
      </c>
      <c r="AM34" s="201">
        <v>8</v>
      </c>
      <c r="AN34" s="201">
        <v>8</v>
      </c>
      <c r="AO34" s="201">
        <v>6</v>
      </c>
      <c r="AP34" s="201">
        <v>7</v>
      </c>
      <c r="AQ34" s="201">
        <v>4</v>
      </c>
      <c r="AR34" s="201">
        <v>9</v>
      </c>
      <c r="AS34" s="201">
        <v>4</v>
      </c>
      <c r="AT34" s="201">
        <v>7</v>
      </c>
      <c r="AU34" s="201">
        <v>9</v>
      </c>
      <c r="AV34" s="152">
        <v>2</v>
      </c>
      <c r="AW34" s="69" t="str">
        <f t="shared" si="72"/>
        <v>0</v>
      </c>
      <c r="AX34" s="69" t="str">
        <f t="shared" si="72"/>
        <v>0</v>
      </c>
      <c r="AY34" s="69" t="str">
        <f t="shared" si="72"/>
        <v>0</v>
      </c>
      <c r="AZ34" s="69" t="str">
        <f t="shared" si="72"/>
        <v>0</v>
      </c>
      <c r="BA34" s="67" t="str">
        <f t="shared" si="72"/>
        <v>0</v>
      </c>
      <c r="BB34" s="69" t="str">
        <f t="shared" si="72"/>
        <v>0</v>
      </c>
      <c r="BC34" s="69" t="str">
        <f t="shared" si="72"/>
        <v>0</v>
      </c>
      <c r="BD34" s="201" t="str">
        <f t="shared" si="72"/>
        <v>0</v>
      </c>
      <c r="BE34" s="201" t="str">
        <f t="shared" si="72"/>
        <v>0</v>
      </c>
      <c r="BF34" s="152" t="str">
        <f t="shared" si="72"/>
        <v>0</v>
      </c>
      <c r="BG34" s="284" t="str">
        <f t="shared" si="73"/>
        <v>0</v>
      </c>
      <c r="BH34" s="221" t="str">
        <f t="shared" si="74"/>
        <v>0</v>
      </c>
      <c r="BI34" s="221">
        <f t="shared" si="74"/>
        <v>-2</v>
      </c>
      <c r="BJ34" s="221">
        <f t="shared" si="75"/>
        <v>16</v>
      </c>
      <c r="BK34" s="221">
        <f t="shared" si="76"/>
        <v>-1</v>
      </c>
      <c r="BL34" s="221">
        <f t="shared" si="77"/>
        <v>6</v>
      </c>
      <c r="BM34" s="221">
        <f t="shared" si="78"/>
        <v>-2</v>
      </c>
      <c r="BN34" s="221">
        <f t="shared" si="79"/>
        <v>1</v>
      </c>
      <c r="BO34" s="221">
        <f t="shared" si="80"/>
        <v>5</v>
      </c>
      <c r="BP34" s="221" t="str">
        <f t="shared" si="81"/>
        <v>0</v>
      </c>
      <c r="BQ34" s="221">
        <f t="shared" si="82"/>
        <v>-2</v>
      </c>
      <c r="BR34" s="302">
        <f t="shared" si="83"/>
        <v>-8</v>
      </c>
      <c r="BS34" s="338">
        <f t="shared" si="84"/>
        <v>-4</v>
      </c>
      <c r="BT34" s="221">
        <f t="shared" si="84"/>
        <v>-1</v>
      </c>
      <c r="BU34" s="221">
        <f t="shared" si="84"/>
        <v>-1</v>
      </c>
      <c r="BV34" s="221">
        <f t="shared" si="84"/>
        <v>-1</v>
      </c>
      <c r="BW34" s="221">
        <f t="shared" si="84"/>
        <v>7</v>
      </c>
      <c r="BX34" s="221">
        <f t="shared" si="84"/>
        <v>-3</v>
      </c>
      <c r="BY34" s="221">
        <f t="shared" si="85"/>
        <v>3</v>
      </c>
      <c r="BZ34" s="221">
        <f t="shared" si="86"/>
        <v>4</v>
      </c>
      <c r="CA34" s="221">
        <f t="shared" si="86"/>
        <v>0</v>
      </c>
      <c r="CB34" s="221">
        <f t="shared" si="86"/>
        <v>-1</v>
      </c>
      <c r="CC34" s="221">
        <f t="shared" si="86"/>
        <v>-5</v>
      </c>
      <c r="CD34" s="302">
        <f t="shared" si="86"/>
        <v>8</v>
      </c>
    </row>
    <row r="35" spans="1:82" x14ac:dyDescent="0.25">
      <c r="A35" s="4"/>
      <c r="B35" s="35" t="s">
        <v>45</v>
      </c>
      <c r="C35" s="11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152"/>
      <c r="O35" s="69">
        <v>4</v>
      </c>
      <c r="P35" s="69">
        <v>3</v>
      </c>
      <c r="Q35" s="69">
        <v>1</v>
      </c>
      <c r="R35" s="69">
        <v>0</v>
      </c>
      <c r="S35" s="69">
        <v>0</v>
      </c>
      <c r="T35" s="69">
        <v>0</v>
      </c>
      <c r="U35" s="69">
        <v>0</v>
      </c>
      <c r="V35" s="201">
        <v>0</v>
      </c>
      <c r="W35" s="201">
        <v>1</v>
      </c>
      <c r="X35" s="152">
        <v>0</v>
      </c>
      <c r="Y35" s="253">
        <v>0</v>
      </c>
      <c r="Z35" s="201">
        <v>1</v>
      </c>
      <c r="AA35" s="201">
        <v>0</v>
      </c>
      <c r="AB35" s="201">
        <v>1</v>
      </c>
      <c r="AC35" s="201">
        <v>2</v>
      </c>
      <c r="AD35" s="201">
        <v>3</v>
      </c>
      <c r="AE35" s="201">
        <v>2</v>
      </c>
      <c r="AF35" s="201">
        <v>2</v>
      </c>
      <c r="AG35" s="201">
        <v>3</v>
      </c>
      <c r="AH35" s="201">
        <v>1</v>
      </c>
      <c r="AI35" s="201">
        <v>1</v>
      </c>
      <c r="AJ35" s="152">
        <v>2</v>
      </c>
      <c r="AK35" s="253">
        <v>1</v>
      </c>
      <c r="AL35" s="201">
        <v>3</v>
      </c>
      <c r="AM35" s="201">
        <v>2</v>
      </c>
      <c r="AN35" s="201">
        <v>4</v>
      </c>
      <c r="AO35" s="201">
        <v>1</v>
      </c>
      <c r="AP35" s="201">
        <v>2</v>
      </c>
      <c r="AQ35" s="201">
        <v>3</v>
      </c>
      <c r="AR35" s="201">
        <v>2</v>
      </c>
      <c r="AS35" s="201">
        <v>3</v>
      </c>
      <c r="AT35" s="201">
        <v>1</v>
      </c>
      <c r="AU35" s="201">
        <v>5</v>
      </c>
      <c r="AV35" s="152">
        <v>0</v>
      </c>
      <c r="AW35" s="69" t="str">
        <f t="shared" si="72"/>
        <v>0</v>
      </c>
      <c r="AX35" s="69" t="str">
        <f t="shared" si="72"/>
        <v>0</v>
      </c>
      <c r="AY35" s="69" t="str">
        <f t="shared" si="72"/>
        <v>0</v>
      </c>
      <c r="AZ35" s="69" t="str">
        <f t="shared" si="72"/>
        <v>0</v>
      </c>
      <c r="BA35" s="67" t="str">
        <f t="shared" si="72"/>
        <v>0</v>
      </c>
      <c r="BB35" s="69" t="str">
        <f t="shared" si="72"/>
        <v>0</v>
      </c>
      <c r="BC35" s="69" t="str">
        <f t="shared" si="72"/>
        <v>0</v>
      </c>
      <c r="BD35" s="201" t="str">
        <f t="shared" si="72"/>
        <v>0</v>
      </c>
      <c r="BE35" s="201" t="str">
        <f t="shared" si="72"/>
        <v>0</v>
      </c>
      <c r="BF35" s="152" t="str">
        <f t="shared" si="72"/>
        <v>0</v>
      </c>
      <c r="BG35" s="284" t="str">
        <f t="shared" si="73"/>
        <v>0</v>
      </c>
      <c r="BH35" s="221" t="str">
        <f t="shared" si="74"/>
        <v>0</v>
      </c>
      <c r="BI35" s="221">
        <f t="shared" si="74"/>
        <v>4</v>
      </c>
      <c r="BJ35" s="221">
        <f t="shared" si="75"/>
        <v>2</v>
      </c>
      <c r="BK35" s="221">
        <f t="shared" si="76"/>
        <v>-1</v>
      </c>
      <c r="BL35" s="221" t="str">
        <f t="shared" si="77"/>
        <v>0</v>
      </c>
      <c r="BM35" s="221" t="str">
        <f t="shared" si="78"/>
        <v>0</v>
      </c>
      <c r="BN35" s="221" t="str">
        <f t="shared" si="79"/>
        <v>0</v>
      </c>
      <c r="BO35" s="221" t="str">
        <f t="shared" si="80"/>
        <v>0</v>
      </c>
      <c r="BP35" s="221" t="str">
        <f t="shared" si="81"/>
        <v>0</v>
      </c>
      <c r="BQ35" s="221">
        <f t="shared" si="82"/>
        <v>0</v>
      </c>
      <c r="BR35" s="302" t="str">
        <f t="shared" si="83"/>
        <v>0</v>
      </c>
      <c r="BS35" s="338">
        <f t="shared" si="84"/>
        <v>-1</v>
      </c>
      <c r="BT35" s="221">
        <f t="shared" si="84"/>
        <v>-2</v>
      </c>
      <c r="BU35" s="221">
        <f t="shared" si="84"/>
        <v>-2</v>
      </c>
      <c r="BV35" s="221">
        <f t="shared" si="84"/>
        <v>-3</v>
      </c>
      <c r="BW35" s="221">
        <f t="shared" si="84"/>
        <v>1</v>
      </c>
      <c r="BX35" s="221">
        <f t="shared" si="84"/>
        <v>1</v>
      </c>
      <c r="BY35" s="221">
        <f t="shared" si="85"/>
        <v>-1</v>
      </c>
      <c r="BZ35" s="221">
        <f t="shared" si="86"/>
        <v>0</v>
      </c>
      <c r="CA35" s="221">
        <f t="shared" si="86"/>
        <v>0</v>
      </c>
      <c r="CB35" s="221">
        <f t="shared" si="86"/>
        <v>0</v>
      </c>
      <c r="CC35" s="221">
        <f t="shared" si="86"/>
        <v>-4</v>
      </c>
      <c r="CD35" s="302" t="str">
        <f t="shared" si="86"/>
        <v>0</v>
      </c>
    </row>
    <row r="36" spans="1:82" x14ac:dyDescent="0.25">
      <c r="A36" s="4"/>
      <c r="B36" s="35" t="s">
        <v>46</v>
      </c>
      <c r="C36" s="118">
        <v>1384</v>
      </c>
      <c r="D36" s="69">
        <v>1444</v>
      </c>
      <c r="E36" s="69">
        <v>1469</v>
      </c>
      <c r="F36" s="69">
        <v>1235</v>
      </c>
      <c r="G36" s="69">
        <v>1064</v>
      </c>
      <c r="H36" s="69">
        <v>807</v>
      </c>
      <c r="I36" s="69">
        <v>801</v>
      </c>
      <c r="J36" s="69">
        <v>820</v>
      </c>
      <c r="K36" s="69">
        <v>712</v>
      </c>
      <c r="L36" s="69">
        <v>852</v>
      </c>
      <c r="M36" s="69">
        <v>825</v>
      </c>
      <c r="N36" s="152">
        <v>1155</v>
      </c>
      <c r="O36" s="69">
        <f t="shared" ref="O36:V36" si="87">SUM(O31:O35)</f>
        <v>1489</v>
      </c>
      <c r="P36" s="69">
        <f t="shared" si="87"/>
        <v>1573</v>
      </c>
      <c r="Q36" s="69">
        <f t="shared" si="87"/>
        <v>1397</v>
      </c>
      <c r="R36" s="69">
        <f t="shared" si="87"/>
        <v>1006</v>
      </c>
      <c r="S36" s="69">
        <f t="shared" si="87"/>
        <v>846</v>
      </c>
      <c r="T36" s="69">
        <f t="shared" si="87"/>
        <v>689</v>
      </c>
      <c r="U36" s="69">
        <f t="shared" si="87"/>
        <v>727</v>
      </c>
      <c r="V36" s="201">
        <f t="shared" si="87"/>
        <v>730</v>
      </c>
      <c r="W36" s="201">
        <v>603</v>
      </c>
      <c r="X36" s="152">
        <v>595</v>
      </c>
      <c r="Y36" s="253">
        <v>614</v>
      </c>
      <c r="Z36" s="201">
        <v>784</v>
      </c>
      <c r="AA36" s="201">
        <v>1112</v>
      </c>
      <c r="AB36" s="201">
        <v>1365</v>
      </c>
      <c r="AC36" s="201">
        <v>1366</v>
      </c>
      <c r="AD36" s="201">
        <v>878</v>
      </c>
      <c r="AE36" s="201">
        <v>710</v>
      </c>
      <c r="AF36" s="201">
        <v>627</v>
      </c>
      <c r="AG36" s="201">
        <v>669</v>
      </c>
      <c r="AH36" s="201">
        <v>661</v>
      </c>
      <c r="AI36" s="201">
        <v>686</v>
      </c>
      <c r="AJ36" s="152">
        <v>633</v>
      </c>
      <c r="AK36" s="253">
        <v>632</v>
      </c>
      <c r="AL36" s="201">
        <v>1048</v>
      </c>
      <c r="AM36" s="201">
        <v>1417</v>
      </c>
      <c r="AN36" s="201">
        <v>1477</v>
      </c>
      <c r="AO36" s="201">
        <v>1214</v>
      </c>
      <c r="AP36" s="201">
        <v>970</v>
      </c>
      <c r="AQ36" s="201">
        <v>775</v>
      </c>
      <c r="AR36" s="201">
        <v>732</v>
      </c>
      <c r="AS36" s="201">
        <v>739</v>
      </c>
      <c r="AT36" s="201">
        <v>756</v>
      </c>
      <c r="AU36" s="201">
        <v>701</v>
      </c>
      <c r="AV36" s="152">
        <v>404</v>
      </c>
      <c r="AW36" s="69">
        <f t="shared" ref="AW36:BE36" si="88">IF(C36=0,"0",C36-O36)</f>
        <v>-105</v>
      </c>
      <c r="AX36" s="69">
        <f t="shared" si="88"/>
        <v>-129</v>
      </c>
      <c r="AY36" s="69">
        <f t="shared" si="88"/>
        <v>72</v>
      </c>
      <c r="AZ36" s="69">
        <f t="shared" si="88"/>
        <v>229</v>
      </c>
      <c r="BA36" s="67">
        <f t="shared" si="88"/>
        <v>218</v>
      </c>
      <c r="BB36" s="69">
        <f t="shared" si="88"/>
        <v>118</v>
      </c>
      <c r="BC36" s="69">
        <f t="shared" si="88"/>
        <v>74</v>
      </c>
      <c r="BD36" s="201">
        <f t="shared" si="88"/>
        <v>90</v>
      </c>
      <c r="BE36" s="201">
        <f t="shared" si="88"/>
        <v>109</v>
      </c>
      <c r="BF36" s="152">
        <f>IF(X36=0,"0",L36-X36)</f>
        <v>257</v>
      </c>
      <c r="BG36" s="284">
        <f>IF(Y36=0,"0",M36-Y36)</f>
        <v>211</v>
      </c>
      <c r="BH36" s="221">
        <f>IF(Z36=0,"0",N36-Z36)</f>
        <v>371</v>
      </c>
      <c r="BI36" s="221">
        <f>SUM(BI31:BI35)</f>
        <v>377</v>
      </c>
      <c r="BJ36" s="221">
        <f t="shared" ref="BJ36:BR36" si="89">SUM(BJ31:BJ35)</f>
        <v>208</v>
      </c>
      <c r="BK36" s="221">
        <f t="shared" si="89"/>
        <v>31</v>
      </c>
      <c r="BL36" s="221">
        <f t="shared" si="89"/>
        <v>131</v>
      </c>
      <c r="BM36" s="221">
        <f t="shared" si="89"/>
        <v>138</v>
      </c>
      <c r="BN36" s="221">
        <f t="shared" si="89"/>
        <v>64</v>
      </c>
      <c r="BO36" s="221">
        <f t="shared" si="89"/>
        <v>61</v>
      </c>
      <c r="BP36" s="221">
        <f t="shared" si="89"/>
        <v>76</v>
      </c>
      <c r="BQ36" s="221">
        <f t="shared" si="89"/>
        <v>-83</v>
      </c>
      <c r="BR36" s="302">
        <f t="shared" si="89"/>
        <v>-36</v>
      </c>
      <c r="BS36" s="338">
        <f t="shared" ref="BS36:BT36" si="90">SUM(BS31:BS35)</f>
        <v>-18</v>
      </c>
      <c r="BT36" s="221">
        <f t="shared" si="90"/>
        <v>-264</v>
      </c>
      <c r="BU36" s="221">
        <f t="shared" ref="BU36:BW36" si="91">SUM(BU31:BU35)</f>
        <v>-305</v>
      </c>
      <c r="BV36" s="221">
        <f t="shared" si="91"/>
        <v>-112</v>
      </c>
      <c r="BW36" s="221">
        <f t="shared" si="91"/>
        <v>152</v>
      </c>
      <c r="BX36" s="221">
        <f t="shared" ref="BX36:BZ36" si="92">SUM(BX31:BX35)</f>
        <v>-92</v>
      </c>
      <c r="BY36" s="221">
        <f t="shared" si="92"/>
        <v>-65</v>
      </c>
      <c r="BZ36" s="221">
        <f t="shared" si="92"/>
        <v>-105</v>
      </c>
      <c r="CA36" s="221">
        <f t="shared" ref="CA36:CB36" si="93">SUM(CA31:CA35)</f>
        <v>-70</v>
      </c>
      <c r="CB36" s="221">
        <f t="shared" si="93"/>
        <v>-95</v>
      </c>
      <c r="CC36" s="221">
        <f t="shared" ref="CC36:CD36" si="94">SUM(CC31:CC35)</f>
        <v>-15</v>
      </c>
      <c r="CD36" s="302">
        <f t="shared" si="94"/>
        <v>227</v>
      </c>
    </row>
    <row r="37" spans="1:82" x14ac:dyDescent="0.25">
      <c r="A37" s="4">
        <f>+A30+1</f>
        <v>5</v>
      </c>
      <c r="B37" s="42" t="s">
        <v>23</v>
      </c>
      <c r="C37" s="11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152"/>
      <c r="O37" s="69"/>
      <c r="P37" s="69"/>
      <c r="Q37" s="69"/>
      <c r="R37" s="69"/>
      <c r="S37" s="69"/>
      <c r="T37" s="69"/>
      <c r="U37" s="69"/>
      <c r="V37" s="201"/>
      <c r="W37" s="201"/>
      <c r="X37" s="152"/>
      <c r="Y37" s="253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152"/>
      <c r="AK37" s="253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152"/>
      <c r="AW37" s="69"/>
      <c r="AX37" s="69"/>
      <c r="AY37" s="69"/>
      <c r="AZ37" s="69"/>
      <c r="BA37" s="67"/>
      <c r="BB37" s="69"/>
      <c r="BC37" s="69"/>
      <c r="BD37" s="201"/>
      <c r="BE37" s="201"/>
      <c r="BF37" s="152"/>
      <c r="BG37" s="284"/>
      <c r="BH37" s="221"/>
      <c r="BI37" s="221"/>
      <c r="BJ37" s="221"/>
      <c r="BK37" s="221"/>
      <c r="BL37" s="221"/>
      <c r="BM37" s="221"/>
      <c r="BN37" s="221"/>
      <c r="BO37" s="221"/>
      <c r="BP37" s="221"/>
      <c r="BQ37" s="221"/>
      <c r="BR37" s="302"/>
      <c r="BS37" s="338"/>
      <c r="BT37" s="221"/>
      <c r="BU37" s="221"/>
      <c r="BV37" s="221"/>
      <c r="BW37" s="221"/>
      <c r="BX37" s="221"/>
      <c r="BY37" s="221"/>
      <c r="BZ37" s="221"/>
      <c r="CA37" s="221"/>
      <c r="CB37" s="221"/>
      <c r="CC37" s="221"/>
      <c r="CD37" s="302"/>
    </row>
    <row r="38" spans="1:82" x14ac:dyDescent="0.25">
      <c r="A38" s="4"/>
      <c r="B38" s="35" t="s">
        <v>41</v>
      </c>
      <c r="C38" s="11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152"/>
      <c r="O38" s="69">
        <v>1309</v>
      </c>
      <c r="P38" s="69">
        <v>1722</v>
      </c>
      <c r="Q38" s="69">
        <v>2074</v>
      </c>
      <c r="R38" s="69">
        <v>2344</v>
      </c>
      <c r="S38" s="69">
        <v>2299</v>
      </c>
      <c r="T38" s="69">
        <v>2241</v>
      </c>
      <c r="U38" s="69">
        <v>2120</v>
      </c>
      <c r="V38" s="201">
        <v>2142</v>
      </c>
      <c r="W38" s="201">
        <v>1908</v>
      </c>
      <c r="X38" s="152">
        <v>1902</v>
      </c>
      <c r="Y38" s="253">
        <v>1810</v>
      </c>
      <c r="Z38" s="201">
        <v>1803</v>
      </c>
      <c r="AA38" s="201">
        <v>1713</v>
      </c>
      <c r="AB38" s="201">
        <v>1863</v>
      </c>
      <c r="AC38" s="201">
        <v>2165</v>
      </c>
      <c r="AD38" s="201">
        <v>2615</v>
      </c>
      <c r="AE38" s="201">
        <v>2157</v>
      </c>
      <c r="AF38" s="201">
        <v>1984</v>
      </c>
      <c r="AG38" s="201">
        <v>1808</v>
      </c>
      <c r="AH38" s="201">
        <v>1596</v>
      </c>
      <c r="AI38" s="201">
        <v>1470</v>
      </c>
      <c r="AJ38" s="152">
        <v>1346</v>
      </c>
      <c r="AK38" s="253">
        <v>1225</v>
      </c>
      <c r="AL38" s="201">
        <v>1059</v>
      </c>
      <c r="AM38" s="201">
        <v>1107</v>
      </c>
      <c r="AN38" s="201">
        <v>1257</v>
      </c>
      <c r="AO38" s="201">
        <v>1436</v>
      </c>
      <c r="AP38" s="201">
        <v>1595</v>
      </c>
      <c r="AQ38" s="201">
        <v>1559</v>
      </c>
      <c r="AR38" s="201">
        <v>1404</v>
      </c>
      <c r="AS38" s="201">
        <v>1235</v>
      </c>
      <c r="AT38" s="201">
        <v>1092</v>
      </c>
      <c r="AU38" s="201">
        <v>1003</v>
      </c>
      <c r="AV38" s="152">
        <v>995</v>
      </c>
      <c r="AW38" s="69" t="str">
        <f t="shared" ref="AW38:BF42" si="95">IF(C38=0,"0",C38-O38)</f>
        <v>0</v>
      </c>
      <c r="AX38" s="69" t="str">
        <f t="shared" si="95"/>
        <v>0</v>
      </c>
      <c r="AY38" s="69" t="str">
        <f t="shared" si="95"/>
        <v>0</v>
      </c>
      <c r="AZ38" s="69" t="str">
        <f t="shared" si="95"/>
        <v>0</v>
      </c>
      <c r="BA38" s="67" t="str">
        <f t="shared" si="95"/>
        <v>0</v>
      </c>
      <c r="BB38" s="69" t="str">
        <f t="shared" si="95"/>
        <v>0</v>
      </c>
      <c r="BC38" s="69" t="str">
        <f t="shared" si="95"/>
        <v>0</v>
      </c>
      <c r="BD38" s="201" t="str">
        <f t="shared" si="95"/>
        <v>0</v>
      </c>
      <c r="BE38" s="201" t="str">
        <f t="shared" si="95"/>
        <v>0</v>
      </c>
      <c r="BF38" s="152" t="str">
        <f t="shared" si="95"/>
        <v>0</v>
      </c>
      <c r="BG38" s="284" t="str">
        <f t="shared" ref="BG38:BG42" si="96">IF(M38=0,"0",M38-Y38)</f>
        <v>0</v>
      </c>
      <c r="BH38" s="221" t="str">
        <f t="shared" ref="BH38:BI42" si="97">IF(N38=0,"0",N38-Z38)</f>
        <v>0</v>
      </c>
      <c r="BI38" s="221">
        <f t="shared" si="97"/>
        <v>-404</v>
      </c>
      <c r="BJ38" s="221">
        <f t="shared" ref="BJ38:BJ42" si="98">IF(P38=0,"0",P38-AB38)</f>
        <v>-141</v>
      </c>
      <c r="BK38" s="221">
        <f t="shared" ref="BK38:BK42" si="99">IF(Q38=0,"0",Q38-AC38)</f>
        <v>-91</v>
      </c>
      <c r="BL38" s="221">
        <f t="shared" ref="BL38:BL42" si="100">IF(R38=0,"0",R38-AD38)</f>
        <v>-271</v>
      </c>
      <c r="BM38" s="221">
        <f t="shared" ref="BM38:BM42" si="101">IF(S38=0,"0",S38-AE38)</f>
        <v>142</v>
      </c>
      <c r="BN38" s="221">
        <f t="shared" ref="BN38:BN42" si="102">IF(T38=0,"0",T38-AF38)</f>
        <v>257</v>
      </c>
      <c r="BO38" s="221">
        <f t="shared" ref="BO38:BO42" si="103">IF(U38=0,"0",U38-AG38)</f>
        <v>312</v>
      </c>
      <c r="BP38" s="221">
        <f t="shared" ref="BP38:BP42" si="104">IF(V38=0,"0",V38-AH38)</f>
        <v>546</v>
      </c>
      <c r="BQ38" s="221">
        <f t="shared" ref="BQ38:BQ42" si="105">IF(W38=0,"0",W38-AI38)</f>
        <v>438</v>
      </c>
      <c r="BR38" s="302">
        <f t="shared" ref="BR38:BR42" si="106">IF(X38=0,"0",X38-AJ38)</f>
        <v>556</v>
      </c>
      <c r="BS38" s="338">
        <f t="shared" ref="BS38:BX42" si="107">IF(AK38=0,"0",Y38-AK38)</f>
        <v>585</v>
      </c>
      <c r="BT38" s="221">
        <f t="shared" si="107"/>
        <v>744</v>
      </c>
      <c r="BU38" s="221">
        <f t="shared" si="107"/>
        <v>606</v>
      </c>
      <c r="BV38" s="221">
        <f t="shared" si="107"/>
        <v>606</v>
      </c>
      <c r="BW38" s="221">
        <f t="shared" si="107"/>
        <v>729</v>
      </c>
      <c r="BX38" s="221">
        <f t="shared" si="107"/>
        <v>1020</v>
      </c>
      <c r="BY38" s="221">
        <f t="shared" ref="BY38:BY42" si="108">IF(AQ38=0,"0",AE38-AQ38)</f>
        <v>598</v>
      </c>
      <c r="BZ38" s="221">
        <f t="shared" ref="BZ38:CD42" si="109">IF(AR38=0,"0",AF38-AR38)</f>
        <v>580</v>
      </c>
      <c r="CA38" s="221">
        <f t="shared" si="109"/>
        <v>573</v>
      </c>
      <c r="CB38" s="221">
        <f t="shared" si="109"/>
        <v>504</v>
      </c>
      <c r="CC38" s="221">
        <f t="shared" si="109"/>
        <v>467</v>
      </c>
      <c r="CD38" s="302">
        <f t="shared" si="109"/>
        <v>351</v>
      </c>
    </row>
    <row r="39" spans="1:82" x14ac:dyDescent="0.25">
      <c r="A39" s="4"/>
      <c r="B39" s="35" t="s">
        <v>42</v>
      </c>
      <c r="C39" s="11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152"/>
      <c r="O39" s="69">
        <v>1602</v>
      </c>
      <c r="P39" s="69">
        <v>1744</v>
      </c>
      <c r="Q39" s="69">
        <v>1841</v>
      </c>
      <c r="R39" s="69">
        <v>1601</v>
      </c>
      <c r="S39" s="69">
        <v>1338</v>
      </c>
      <c r="T39" s="69">
        <v>1466</v>
      </c>
      <c r="U39" s="69">
        <v>1446</v>
      </c>
      <c r="V39" s="201">
        <v>1479</v>
      </c>
      <c r="W39" s="201">
        <v>1634</v>
      </c>
      <c r="X39" s="152">
        <v>1637</v>
      </c>
      <c r="Y39" s="253">
        <v>1618</v>
      </c>
      <c r="Z39" s="201">
        <v>1663</v>
      </c>
      <c r="AA39" s="201">
        <v>1697</v>
      </c>
      <c r="AB39" s="201">
        <v>1831</v>
      </c>
      <c r="AC39" s="201">
        <v>1931</v>
      </c>
      <c r="AD39" s="201">
        <v>1637</v>
      </c>
      <c r="AE39" s="201">
        <v>1870</v>
      </c>
      <c r="AF39" s="201">
        <v>1850</v>
      </c>
      <c r="AG39" s="201">
        <v>1830</v>
      </c>
      <c r="AH39" s="201">
        <v>1669</v>
      </c>
      <c r="AI39" s="201">
        <v>1630</v>
      </c>
      <c r="AJ39" s="152">
        <v>1420</v>
      </c>
      <c r="AK39" s="253">
        <v>1458</v>
      </c>
      <c r="AL39" s="201">
        <v>1483</v>
      </c>
      <c r="AM39" s="201">
        <v>1628</v>
      </c>
      <c r="AN39" s="201">
        <v>1783</v>
      </c>
      <c r="AO39" s="201">
        <v>2003</v>
      </c>
      <c r="AP39" s="201">
        <v>2024</v>
      </c>
      <c r="AQ39" s="201">
        <v>1917</v>
      </c>
      <c r="AR39" s="201">
        <v>1889</v>
      </c>
      <c r="AS39" s="201">
        <v>1833</v>
      </c>
      <c r="AT39" s="201">
        <v>1675</v>
      </c>
      <c r="AU39" s="201">
        <v>1651</v>
      </c>
      <c r="AV39" s="152">
        <v>1792</v>
      </c>
      <c r="AW39" s="69" t="str">
        <f t="shared" si="95"/>
        <v>0</v>
      </c>
      <c r="AX39" s="69" t="str">
        <f t="shared" si="95"/>
        <v>0</v>
      </c>
      <c r="AY39" s="69" t="str">
        <f t="shared" si="95"/>
        <v>0</v>
      </c>
      <c r="AZ39" s="69" t="str">
        <f t="shared" si="95"/>
        <v>0</v>
      </c>
      <c r="BA39" s="67" t="str">
        <f t="shared" si="95"/>
        <v>0</v>
      </c>
      <c r="BB39" s="69" t="str">
        <f t="shared" si="95"/>
        <v>0</v>
      </c>
      <c r="BC39" s="69" t="str">
        <f t="shared" si="95"/>
        <v>0</v>
      </c>
      <c r="BD39" s="201" t="str">
        <f t="shared" si="95"/>
        <v>0</v>
      </c>
      <c r="BE39" s="201" t="str">
        <f t="shared" si="95"/>
        <v>0</v>
      </c>
      <c r="BF39" s="152" t="str">
        <f t="shared" si="95"/>
        <v>0</v>
      </c>
      <c r="BG39" s="284" t="str">
        <f t="shared" si="96"/>
        <v>0</v>
      </c>
      <c r="BH39" s="221" t="str">
        <f t="shared" si="97"/>
        <v>0</v>
      </c>
      <c r="BI39" s="221">
        <f t="shared" si="97"/>
        <v>-95</v>
      </c>
      <c r="BJ39" s="221">
        <f t="shared" si="98"/>
        <v>-87</v>
      </c>
      <c r="BK39" s="221">
        <f t="shared" si="99"/>
        <v>-90</v>
      </c>
      <c r="BL39" s="221">
        <f t="shared" si="100"/>
        <v>-36</v>
      </c>
      <c r="BM39" s="221">
        <f t="shared" si="101"/>
        <v>-532</v>
      </c>
      <c r="BN39" s="221">
        <f t="shared" si="102"/>
        <v>-384</v>
      </c>
      <c r="BO39" s="221">
        <f t="shared" si="103"/>
        <v>-384</v>
      </c>
      <c r="BP39" s="221">
        <f t="shared" si="104"/>
        <v>-190</v>
      </c>
      <c r="BQ39" s="221">
        <f t="shared" si="105"/>
        <v>4</v>
      </c>
      <c r="BR39" s="302">
        <f t="shared" si="106"/>
        <v>217</v>
      </c>
      <c r="BS39" s="338">
        <f t="shared" si="107"/>
        <v>160</v>
      </c>
      <c r="BT39" s="221">
        <f t="shared" si="107"/>
        <v>180</v>
      </c>
      <c r="BU39" s="221">
        <f t="shared" si="107"/>
        <v>69</v>
      </c>
      <c r="BV39" s="221">
        <f t="shared" si="107"/>
        <v>48</v>
      </c>
      <c r="BW39" s="221">
        <f t="shared" si="107"/>
        <v>-72</v>
      </c>
      <c r="BX39" s="221">
        <f t="shared" si="107"/>
        <v>-387</v>
      </c>
      <c r="BY39" s="221">
        <f t="shared" si="108"/>
        <v>-47</v>
      </c>
      <c r="BZ39" s="221">
        <f t="shared" si="109"/>
        <v>-39</v>
      </c>
      <c r="CA39" s="221">
        <f t="shared" si="109"/>
        <v>-3</v>
      </c>
      <c r="CB39" s="221">
        <f t="shared" si="109"/>
        <v>-6</v>
      </c>
      <c r="CC39" s="221">
        <f t="shared" si="109"/>
        <v>-21</v>
      </c>
      <c r="CD39" s="302">
        <f t="shared" si="109"/>
        <v>-372</v>
      </c>
    </row>
    <row r="40" spans="1:82" x14ac:dyDescent="0.25">
      <c r="A40" s="4"/>
      <c r="B40" s="35" t="s">
        <v>43</v>
      </c>
      <c r="C40" s="11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52"/>
      <c r="O40" s="69">
        <v>46</v>
      </c>
      <c r="P40" s="69">
        <v>78</v>
      </c>
      <c r="Q40" s="69">
        <v>122</v>
      </c>
      <c r="R40" s="69">
        <v>147</v>
      </c>
      <c r="S40" s="69">
        <v>130</v>
      </c>
      <c r="T40" s="69">
        <v>123</v>
      </c>
      <c r="U40" s="69">
        <v>125</v>
      </c>
      <c r="V40" s="201">
        <v>111</v>
      </c>
      <c r="W40" s="201">
        <v>90</v>
      </c>
      <c r="X40" s="152">
        <v>93</v>
      </c>
      <c r="Y40" s="253">
        <v>82</v>
      </c>
      <c r="Z40" s="201">
        <v>75</v>
      </c>
      <c r="AA40" s="201">
        <v>71</v>
      </c>
      <c r="AB40" s="201">
        <v>71</v>
      </c>
      <c r="AC40" s="201">
        <v>88</v>
      </c>
      <c r="AD40" s="201">
        <v>105</v>
      </c>
      <c r="AE40" s="201">
        <v>99</v>
      </c>
      <c r="AF40" s="201">
        <v>87</v>
      </c>
      <c r="AG40" s="201">
        <v>80</v>
      </c>
      <c r="AH40" s="201">
        <v>69</v>
      </c>
      <c r="AI40" s="201">
        <v>71</v>
      </c>
      <c r="AJ40" s="152">
        <v>63</v>
      </c>
      <c r="AK40" s="253">
        <v>56</v>
      </c>
      <c r="AL40" s="201">
        <v>48</v>
      </c>
      <c r="AM40" s="201">
        <v>59</v>
      </c>
      <c r="AN40" s="201">
        <v>64</v>
      </c>
      <c r="AO40" s="201">
        <v>63</v>
      </c>
      <c r="AP40" s="201">
        <v>75</v>
      </c>
      <c r="AQ40" s="201">
        <v>77</v>
      </c>
      <c r="AR40" s="201">
        <v>65</v>
      </c>
      <c r="AS40" s="201">
        <v>61</v>
      </c>
      <c r="AT40" s="201">
        <v>60</v>
      </c>
      <c r="AU40" s="201">
        <v>54</v>
      </c>
      <c r="AV40" s="152">
        <v>39</v>
      </c>
      <c r="AW40" s="69" t="str">
        <f t="shared" si="95"/>
        <v>0</v>
      </c>
      <c r="AX40" s="69" t="str">
        <f t="shared" si="95"/>
        <v>0</v>
      </c>
      <c r="AY40" s="69" t="str">
        <f t="shared" si="95"/>
        <v>0</v>
      </c>
      <c r="AZ40" s="69" t="str">
        <f t="shared" si="95"/>
        <v>0</v>
      </c>
      <c r="BA40" s="67" t="str">
        <f t="shared" si="95"/>
        <v>0</v>
      </c>
      <c r="BB40" s="69" t="str">
        <f t="shared" si="95"/>
        <v>0</v>
      </c>
      <c r="BC40" s="69" t="str">
        <f t="shared" si="95"/>
        <v>0</v>
      </c>
      <c r="BD40" s="201" t="str">
        <f t="shared" si="95"/>
        <v>0</v>
      </c>
      <c r="BE40" s="201" t="str">
        <f t="shared" si="95"/>
        <v>0</v>
      </c>
      <c r="BF40" s="152" t="str">
        <f t="shared" si="95"/>
        <v>0</v>
      </c>
      <c r="BG40" s="284" t="str">
        <f t="shared" si="96"/>
        <v>0</v>
      </c>
      <c r="BH40" s="221" t="str">
        <f t="shared" si="97"/>
        <v>0</v>
      </c>
      <c r="BI40" s="221">
        <f t="shared" si="97"/>
        <v>-25</v>
      </c>
      <c r="BJ40" s="221">
        <f t="shared" si="98"/>
        <v>7</v>
      </c>
      <c r="BK40" s="221">
        <f t="shared" si="99"/>
        <v>34</v>
      </c>
      <c r="BL40" s="221">
        <f t="shared" si="100"/>
        <v>42</v>
      </c>
      <c r="BM40" s="221">
        <f t="shared" si="101"/>
        <v>31</v>
      </c>
      <c r="BN40" s="221">
        <f t="shared" si="102"/>
        <v>36</v>
      </c>
      <c r="BO40" s="221">
        <f t="shared" si="103"/>
        <v>45</v>
      </c>
      <c r="BP40" s="221">
        <f t="shared" si="104"/>
        <v>42</v>
      </c>
      <c r="BQ40" s="221">
        <f t="shared" si="105"/>
        <v>19</v>
      </c>
      <c r="BR40" s="302">
        <f t="shared" si="106"/>
        <v>30</v>
      </c>
      <c r="BS40" s="338">
        <f t="shared" si="107"/>
        <v>26</v>
      </c>
      <c r="BT40" s="221">
        <f t="shared" si="107"/>
        <v>27</v>
      </c>
      <c r="BU40" s="221">
        <f t="shared" si="107"/>
        <v>12</v>
      </c>
      <c r="BV40" s="221">
        <f t="shared" si="107"/>
        <v>7</v>
      </c>
      <c r="BW40" s="221">
        <f t="shared" si="107"/>
        <v>25</v>
      </c>
      <c r="BX40" s="221">
        <f t="shared" si="107"/>
        <v>30</v>
      </c>
      <c r="BY40" s="221">
        <f t="shared" si="108"/>
        <v>22</v>
      </c>
      <c r="BZ40" s="221">
        <f t="shared" si="109"/>
        <v>22</v>
      </c>
      <c r="CA40" s="221">
        <f t="shared" si="109"/>
        <v>19</v>
      </c>
      <c r="CB40" s="221">
        <f t="shared" si="109"/>
        <v>9</v>
      </c>
      <c r="CC40" s="221">
        <f t="shared" si="109"/>
        <v>17</v>
      </c>
      <c r="CD40" s="302">
        <f t="shared" si="109"/>
        <v>24</v>
      </c>
    </row>
    <row r="41" spans="1:82" x14ac:dyDescent="0.25">
      <c r="A41" s="4"/>
      <c r="B41" s="35" t="s">
        <v>44</v>
      </c>
      <c r="C41" s="11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152"/>
      <c r="O41" s="69">
        <v>5</v>
      </c>
      <c r="P41" s="69">
        <v>5</v>
      </c>
      <c r="Q41" s="69">
        <v>12</v>
      </c>
      <c r="R41" s="69">
        <v>15</v>
      </c>
      <c r="S41" s="69">
        <v>11</v>
      </c>
      <c r="T41" s="69">
        <v>9</v>
      </c>
      <c r="U41" s="69">
        <v>4</v>
      </c>
      <c r="V41" s="201">
        <v>3</v>
      </c>
      <c r="W41" s="201">
        <v>2</v>
      </c>
      <c r="X41" s="152">
        <v>4</v>
      </c>
      <c r="Y41" s="253">
        <v>3</v>
      </c>
      <c r="Z41" s="201">
        <v>3</v>
      </c>
      <c r="AA41" s="201">
        <v>3</v>
      </c>
      <c r="AB41" s="201">
        <v>5</v>
      </c>
      <c r="AC41" s="201">
        <v>6</v>
      </c>
      <c r="AD41" s="201">
        <v>10</v>
      </c>
      <c r="AE41" s="201">
        <v>10</v>
      </c>
      <c r="AF41" s="201">
        <v>3</v>
      </c>
      <c r="AG41" s="201">
        <v>2</v>
      </c>
      <c r="AH41" s="201">
        <v>3</v>
      </c>
      <c r="AI41" s="201">
        <v>2</v>
      </c>
      <c r="AJ41" s="152">
        <v>2</v>
      </c>
      <c r="AK41" s="253">
        <v>3</v>
      </c>
      <c r="AL41" s="201">
        <v>4</v>
      </c>
      <c r="AM41" s="201">
        <v>3</v>
      </c>
      <c r="AN41" s="201">
        <v>5</v>
      </c>
      <c r="AO41" s="201">
        <v>3</v>
      </c>
      <c r="AP41" s="201">
        <v>4</v>
      </c>
      <c r="AQ41" s="201">
        <v>3</v>
      </c>
      <c r="AR41" s="201">
        <v>2</v>
      </c>
      <c r="AS41" s="201">
        <v>5</v>
      </c>
      <c r="AT41" s="201">
        <v>6</v>
      </c>
      <c r="AU41" s="201">
        <v>5</v>
      </c>
      <c r="AV41" s="152">
        <v>4</v>
      </c>
      <c r="AW41" s="69" t="str">
        <f t="shared" si="95"/>
        <v>0</v>
      </c>
      <c r="AX41" s="69" t="str">
        <f t="shared" si="95"/>
        <v>0</v>
      </c>
      <c r="AY41" s="69" t="str">
        <f t="shared" si="95"/>
        <v>0</v>
      </c>
      <c r="AZ41" s="69" t="str">
        <f t="shared" si="95"/>
        <v>0</v>
      </c>
      <c r="BA41" s="67" t="str">
        <f t="shared" si="95"/>
        <v>0</v>
      </c>
      <c r="BB41" s="69" t="str">
        <f t="shared" si="95"/>
        <v>0</v>
      </c>
      <c r="BC41" s="69" t="str">
        <f t="shared" si="95"/>
        <v>0</v>
      </c>
      <c r="BD41" s="201" t="str">
        <f t="shared" si="95"/>
        <v>0</v>
      </c>
      <c r="BE41" s="201" t="str">
        <f t="shared" si="95"/>
        <v>0</v>
      </c>
      <c r="BF41" s="152" t="str">
        <f t="shared" si="95"/>
        <v>0</v>
      </c>
      <c r="BG41" s="284" t="str">
        <f t="shared" si="96"/>
        <v>0</v>
      </c>
      <c r="BH41" s="221" t="str">
        <f t="shared" si="97"/>
        <v>0</v>
      </c>
      <c r="BI41" s="221">
        <f t="shared" si="97"/>
        <v>2</v>
      </c>
      <c r="BJ41" s="221">
        <f t="shared" si="98"/>
        <v>0</v>
      </c>
      <c r="BK41" s="221">
        <f t="shared" si="99"/>
        <v>6</v>
      </c>
      <c r="BL41" s="221">
        <f t="shared" si="100"/>
        <v>5</v>
      </c>
      <c r="BM41" s="221">
        <f t="shared" si="101"/>
        <v>1</v>
      </c>
      <c r="BN41" s="221">
        <f t="shared" si="102"/>
        <v>6</v>
      </c>
      <c r="BO41" s="221">
        <f t="shared" si="103"/>
        <v>2</v>
      </c>
      <c r="BP41" s="221">
        <f t="shared" si="104"/>
        <v>0</v>
      </c>
      <c r="BQ41" s="221">
        <f t="shared" si="105"/>
        <v>0</v>
      </c>
      <c r="BR41" s="302">
        <f t="shared" si="106"/>
        <v>2</v>
      </c>
      <c r="BS41" s="338">
        <f t="shared" si="107"/>
        <v>0</v>
      </c>
      <c r="BT41" s="221">
        <f t="shared" si="107"/>
        <v>-1</v>
      </c>
      <c r="BU41" s="221">
        <f t="shared" si="107"/>
        <v>0</v>
      </c>
      <c r="BV41" s="221">
        <f t="shared" si="107"/>
        <v>0</v>
      </c>
      <c r="BW41" s="221">
        <f t="shared" si="107"/>
        <v>3</v>
      </c>
      <c r="BX41" s="221">
        <f t="shared" si="107"/>
        <v>6</v>
      </c>
      <c r="BY41" s="221">
        <f t="shared" si="108"/>
        <v>7</v>
      </c>
      <c r="BZ41" s="221">
        <f t="shared" si="109"/>
        <v>1</v>
      </c>
      <c r="CA41" s="221">
        <f t="shared" si="109"/>
        <v>-3</v>
      </c>
      <c r="CB41" s="221">
        <f t="shared" si="109"/>
        <v>-3</v>
      </c>
      <c r="CC41" s="221">
        <f t="shared" si="109"/>
        <v>-3</v>
      </c>
      <c r="CD41" s="302">
        <f t="shared" si="109"/>
        <v>-2</v>
      </c>
    </row>
    <row r="42" spans="1:82" x14ac:dyDescent="0.25">
      <c r="A42" s="4"/>
      <c r="B42" s="35" t="s">
        <v>45</v>
      </c>
      <c r="C42" s="11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152"/>
      <c r="O42" s="69">
        <v>1</v>
      </c>
      <c r="P42" s="69">
        <v>0</v>
      </c>
      <c r="Q42" s="69">
        <v>0</v>
      </c>
      <c r="R42" s="69">
        <v>0</v>
      </c>
      <c r="S42" s="69">
        <v>0</v>
      </c>
      <c r="T42" s="69">
        <v>0</v>
      </c>
      <c r="U42" s="69">
        <v>0</v>
      </c>
      <c r="V42" s="201">
        <v>0</v>
      </c>
      <c r="W42" s="201">
        <v>0</v>
      </c>
      <c r="X42" s="152">
        <v>0</v>
      </c>
      <c r="Y42" s="253">
        <v>0</v>
      </c>
      <c r="Z42" s="201">
        <v>0</v>
      </c>
      <c r="AA42" s="201">
        <v>0</v>
      </c>
      <c r="AB42" s="201">
        <v>0</v>
      </c>
      <c r="AC42" s="201">
        <v>1</v>
      </c>
      <c r="AD42" s="201">
        <v>0</v>
      </c>
      <c r="AE42" s="201">
        <v>1</v>
      </c>
      <c r="AF42" s="201">
        <v>1</v>
      </c>
      <c r="AG42" s="201">
        <v>1</v>
      </c>
      <c r="AH42" s="201">
        <v>3</v>
      </c>
      <c r="AI42" s="201">
        <v>2</v>
      </c>
      <c r="AJ42" s="152">
        <v>1</v>
      </c>
      <c r="AK42" s="253">
        <v>1</v>
      </c>
      <c r="AL42" s="201">
        <v>0</v>
      </c>
      <c r="AM42" s="201">
        <v>0</v>
      </c>
      <c r="AN42" s="201">
        <v>0</v>
      </c>
      <c r="AO42" s="201">
        <v>1</v>
      </c>
      <c r="AP42" s="201">
        <v>1</v>
      </c>
      <c r="AQ42" s="201">
        <v>1</v>
      </c>
      <c r="AR42" s="201">
        <v>1</v>
      </c>
      <c r="AS42" s="201">
        <v>0</v>
      </c>
      <c r="AT42" s="201">
        <v>0</v>
      </c>
      <c r="AU42" s="201">
        <v>0</v>
      </c>
      <c r="AV42" s="152">
        <v>0</v>
      </c>
      <c r="AW42" s="69" t="str">
        <f t="shared" si="95"/>
        <v>0</v>
      </c>
      <c r="AX42" s="69" t="str">
        <f t="shared" si="95"/>
        <v>0</v>
      </c>
      <c r="AY42" s="69" t="str">
        <f t="shared" si="95"/>
        <v>0</v>
      </c>
      <c r="AZ42" s="69" t="str">
        <f t="shared" si="95"/>
        <v>0</v>
      </c>
      <c r="BA42" s="67" t="str">
        <f t="shared" si="95"/>
        <v>0</v>
      </c>
      <c r="BB42" s="69" t="str">
        <f t="shared" si="95"/>
        <v>0</v>
      </c>
      <c r="BC42" s="69" t="str">
        <f t="shared" si="95"/>
        <v>0</v>
      </c>
      <c r="BD42" s="201" t="str">
        <f t="shared" si="95"/>
        <v>0</v>
      </c>
      <c r="BE42" s="201" t="str">
        <f t="shared" si="95"/>
        <v>0</v>
      </c>
      <c r="BF42" s="152" t="str">
        <f t="shared" si="95"/>
        <v>0</v>
      </c>
      <c r="BG42" s="284" t="str">
        <f t="shared" si="96"/>
        <v>0</v>
      </c>
      <c r="BH42" s="221" t="str">
        <f t="shared" si="97"/>
        <v>0</v>
      </c>
      <c r="BI42" s="221">
        <f t="shared" si="97"/>
        <v>1</v>
      </c>
      <c r="BJ42" s="221" t="str">
        <f t="shared" si="98"/>
        <v>0</v>
      </c>
      <c r="BK42" s="221" t="str">
        <f t="shared" si="99"/>
        <v>0</v>
      </c>
      <c r="BL42" s="221" t="str">
        <f t="shared" si="100"/>
        <v>0</v>
      </c>
      <c r="BM42" s="221" t="str">
        <f t="shared" si="101"/>
        <v>0</v>
      </c>
      <c r="BN42" s="221" t="str">
        <f t="shared" si="102"/>
        <v>0</v>
      </c>
      <c r="BO42" s="221" t="str">
        <f t="shared" si="103"/>
        <v>0</v>
      </c>
      <c r="BP42" s="221" t="str">
        <f t="shared" si="104"/>
        <v>0</v>
      </c>
      <c r="BQ42" s="221" t="str">
        <f t="shared" si="105"/>
        <v>0</v>
      </c>
      <c r="BR42" s="302" t="str">
        <f t="shared" si="106"/>
        <v>0</v>
      </c>
      <c r="BS42" s="338">
        <f t="shared" si="107"/>
        <v>-1</v>
      </c>
      <c r="BT42" s="221" t="str">
        <f t="shared" si="107"/>
        <v>0</v>
      </c>
      <c r="BU42" s="221" t="str">
        <f t="shared" si="107"/>
        <v>0</v>
      </c>
      <c r="BV42" s="221" t="str">
        <f t="shared" si="107"/>
        <v>0</v>
      </c>
      <c r="BW42" s="221">
        <f t="shared" si="107"/>
        <v>0</v>
      </c>
      <c r="BX42" s="221">
        <f t="shared" si="107"/>
        <v>-1</v>
      </c>
      <c r="BY42" s="221">
        <f t="shared" si="108"/>
        <v>0</v>
      </c>
      <c r="BZ42" s="221">
        <f t="shared" si="109"/>
        <v>0</v>
      </c>
      <c r="CA42" s="221" t="str">
        <f t="shared" si="109"/>
        <v>0</v>
      </c>
      <c r="CB42" s="221" t="str">
        <f t="shared" si="109"/>
        <v>0</v>
      </c>
      <c r="CC42" s="221" t="str">
        <f t="shared" si="109"/>
        <v>0</v>
      </c>
      <c r="CD42" s="302" t="str">
        <f t="shared" si="109"/>
        <v>0</v>
      </c>
    </row>
    <row r="43" spans="1:82" ht="15.75" thickBot="1" x14ac:dyDescent="0.3">
      <c r="A43" s="4"/>
      <c r="B43" s="37" t="s">
        <v>46</v>
      </c>
      <c r="C43" s="110">
        <v>2991</v>
      </c>
      <c r="D43" s="59">
        <v>3186</v>
      </c>
      <c r="E43" s="59">
        <v>3333</v>
      </c>
      <c r="F43" s="59">
        <v>3655</v>
      </c>
      <c r="G43" s="59">
        <v>3656</v>
      </c>
      <c r="H43" s="59">
        <v>3686</v>
      </c>
      <c r="I43" s="59">
        <v>3353</v>
      </c>
      <c r="J43" s="59">
        <v>2936</v>
      </c>
      <c r="K43" s="59">
        <v>2952</v>
      </c>
      <c r="L43" s="59">
        <v>2771</v>
      </c>
      <c r="M43" s="59">
        <v>2766</v>
      </c>
      <c r="N43" s="153">
        <v>2630</v>
      </c>
      <c r="O43" s="59">
        <f t="shared" ref="O43:V43" si="110">SUM(O38:O42)</f>
        <v>2963</v>
      </c>
      <c r="P43" s="59">
        <f t="shared" si="110"/>
        <v>3549</v>
      </c>
      <c r="Q43" s="59">
        <f t="shared" si="110"/>
        <v>4049</v>
      </c>
      <c r="R43" s="59">
        <f t="shared" si="110"/>
        <v>4107</v>
      </c>
      <c r="S43" s="59">
        <f t="shared" si="110"/>
        <v>3778</v>
      </c>
      <c r="T43" s="59">
        <f t="shared" si="110"/>
        <v>3839</v>
      </c>
      <c r="U43" s="59">
        <f t="shared" si="110"/>
        <v>3695</v>
      </c>
      <c r="V43" s="208">
        <f t="shared" si="110"/>
        <v>3735</v>
      </c>
      <c r="W43" s="208">
        <v>3634</v>
      </c>
      <c r="X43" s="153">
        <v>3636</v>
      </c>
      <c r="Y43" s="251">
        <v>3513</v>
      </c>
      <c r="Z43" s="208">
        <v>3544</v>
      </c>
      <c r="AA43" s="208">
        <v>3484</v>
      </c>
      <c r="AB43" s="208">
        <f>SUM(AB38:AB42)</f>
        <v>3770</v>
      </c>
      <c r="AC43" s="208">
        <v>4191</v>
      </c>
      <c r="AD43" s="208">
        <v>4367</v>
      </c>
      <c r="AE43" s="208">
        <v>4137</v>
      </c>
      <c r="AF43" s="208">
        <v>3925</v>
      </c>
      <c r="AG43" s="208">
        <v>3721</v>
      </c>
      <c r="AH43" s="208">
        <v>3340</v>
      </c>
      <c r="AI43" s="208">
        <v>3175</v>
      </c>
      <c r="AJ43" s="153">
        <v>2832</v>
      </c>
      <c r="AK43" s="251">
        <v>2743</v>
      </c>
      <c r="AL43" s="329">
        <v>2594</v>
      </c>
      <c r="AM43" s="329">
        <v>2797</v>
      </c>
      <c r="AN43" s="329">
        <v>3109</v>
      </c>
      <c r="AO43" s="329">
        <v>3506</v>
      </c>
      <c r="AP43" s="329">
        <v>3699</v>
      </c>
      <c r="AQ43" s="329">
        <v>3557</v>
      </c>
      <c r="AR43" s="329">
        <v>3361</v>
      </c>
      <c r="AS43" s="329">
        <v>3134</v>
      </c>
      <c r="AT43" s="329">
        <v>2833</v>
      </c>
      <c r="AU43" s="329">
        <v>2713</v>
      </c>
      <c r="AV43" s="153">
        <v>2830</v>
      </c>
      <c r="AW43" s="59">
        <f t="shared" ref="AW43:BE43" si="111">IF(C43=0,"0",C43-O43)</f>
        <v>28</v>
      </c>
      <c r="AX43" s="178">
        <f t="shared" si="111"/>
        <v>-363</v>
      </c>
      <c r="AY43" s="178">
        <f t="shared" si="111"/>
        <v>-716</v>
      </c>
      <c r="AZ43" s="178">
        <f t="shared" si="111"/>
        <v>-452</v>
      </c>
      <c r="BA43" s="178">
        <f t="shared" si="111"/>
        <v>-122</v>
      </c>
      <c r="BB43" s="178">
        <f t="shared" si="111"/>
        <v>-153</v>
      </c>
      <c r="BC43" s="178">
        <f t="shared" si="111"/>
        <v>-342</v>
      </c>
      <c r="BD43" s="228">
        <f t="shared" si="111"/>
        <v>-799</v>
      </c>
      <c r="BE43" s="228">
        <f t="shared" si="111"/>
        <v>-682</v>
      </c>
      <c r="BF43" s="153">
        <f>IF(X43=0,"0",L43-X43)</f>
        <v>-865</v>
      </c>
      <c r="BG43" s="251">
        <f>IF(Y43=0,"0",M43-Y43)</f>
        <v>-747</v>
      </c>
      <c r="BH43" s="228">
        <f>IF(Z43=0,"0",N43-Z43)</f>
        <v>-914</v>
      </c>
      <c r="BI43" s="228">
        <f>SUM(BI38:BI42)</f>
        <v>-521</v>
      </c>
      <c r="BJ43" s="228">
        <f t="shared" ref="BJ43:BR43" si="112">SUM(BJ38:BJ42)</f>
        <v>-221</v>
      </c>
      <c r="BK43" s="228">
        <f t="shared" si="112"/>
        <v>-141</v>
      </c>
      <c r="BL43" s="228">
        <f t="shared" si="112"/>
        <v>-260</v>
      </c>
      <c r="BM43" s="228">
        <f t="shared" si="112"/>
        <v>-358</v>
      </c>
      <c r="BN43" s="228">
        <f t="shared" si="112"/>
        <v>-85</v>
      </c>
      <c r="BO43" s="228">
        <f t="shared" si="112"/>
        <v>-25</v>
      </c>
      <c r="BP43" s="208">
        <f t="shared" si="112"/>
        <v>398</v>
      </c>
      <c r="BQ43" s="329">
        <f t="shared" si="112"/>
        <v>461</v>
      </c>
      <c r="BR43" s="146">
        <f t="shared" si="112"/>
        <v>805</v>
      </c>
      <c r="BS43" s="110">
        <f t="shared" ref="BS43:BT43" si="113">SUM(BS38:BS42)</f>
        <v>770</v>
      </c>
      <c r="BT43" s="329">
        <f t="shared" si="113"/>
        <v>950</v>
      </c>
      <c r="BU43" s="329">
        <f t="shared" ref="BU43:BW43" si="114">SUM(BU38:BU42)</f>
        <v>687</v>
      </c>
      <c r="BV43" s="329">
        <f t="shared" si="114"/>
        <v>661</v>
      </c>
      <c r="BW43" s="329">
        <f t="shared" si="114"/>
        <v>685</v>
      </c>
      <c r="BX43" s="329">
        <f t="shared" ref="BX43:BZ43" si="115">SUM(BX38:BX42)</f>
        <v>668</v>
      </c>
      <c r="BY43" s="329">
        <f t="shared" si="115"/>
        <v>580</v>
      </c>
      <c r="BZ43" s="329">
        <f t="shared" si="115"/>
        <v>564</v>
      </c>
      <c r="CA43" s="329">
        <f t="shared" ref="CA43:CB43" si="116">SUM(CA38:CA42)</f>
        <v>586</v>
      </c>
      <c r="CB43" s="329">
        <f t="shared" si="116"/>
        <v>504</v>
      </c>
      <c r="CC43" s="329">
        <f t="shared" ref="CC43:CD43" si="117">SUM(CC38:CC42)</f>
        <v>460</v>
      </c>
      <c r="CD43" s="146">
        <f t="shared" si="117"/>
        <v>1</v>
      </c>
    </row>
    <row r="44" spans="1:82" x14ac:dyDescent="0.25">
      <c r="A44" s="4">
        <f>+A37+1</f>
        <v>6</v>
      </c>
      <c r="B44" s="41" t="s">
        <v>33</v>
      </c>
      <c r="C44" s="137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54"/>
      <c r="O44" s="72"/>
      <c r="P44" s="72"/>
      <c r="Q44" s="72"/>
      <c r="R44" s="72"/>
      <c r="S44" s="72"/>
      <c r="T44" s="72"/>
      <c r="U44" s="72"/>
      <c r="V44" s="211"/>
      <c r="W44" s="211"/>
      <c r="X44" s="154"/>
      <c r="Y44" s="254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154"/>
      <c r="AK44" s="254"/>
      <c r="AL44" s="211"/>
      <c r="AM44" s="211"/>
      <c r="AN44" s="211"/>
      <c r="AO44" s="270"/>
      <c r="AP44" s="211"/>
      <c r="AQ44" s="211"/>
      <c r="AR44" s="211"/>
      <c r="AS44" s="211"/>
      <c r="AT44" s="211"/>
      <c r="AU44" s="211"/>
      <c r="AV44" s="154"/>
      <c r="AW44" s="72"/>
      <c r="AX44" s="72"/>
      <c r="AY44" s="72"/>
      <c r="AZ44" s="72"/>
      <c r="BA44" s="72"/>
      <c r="BB44" s="72"/>
      <c r="BC44" s="72"/>
      <c r="BD44" s="211"/>
      <c r="BE44" s="211"/>
      <c r="BF44" s="154"/>
      <c r="BG44" s="272"/>
      <c r="BH44" s="270"/>
      <c r="BI44" s="270"/>
      <c r="BJ44" s="270"/>
      <c r="BK44" s="270"/>
      <c r="BL44" s="270"/>
      <c r="BM44" s="270"/>
      <c r="BN44" s="270"/>
      <c r="BO44" s="270"/>
      <c r="BP44" s="270"/>
      <c r="BQ44" s="270"/>
      <c r="BR44" s="303"/>
      <c r="BS44" s="340"/>
      <c r="BT44" s="270"/>
      <c r="BU44" s="270"/>
      <c r="BV44" s="270"/>
      <c r="BW44" s="270"/>
      <c r="BX44" s="270"/>
      <c r="BY44" s="270"/>
      <c r="BZ44" s="270"/>
      <c r="CA44" s="270"/>
      <c r="CB44" s="270"/>
      <c r="CC44" s="270"/>
      <c r="CD44" s="303"/>
    </row>
    <row r="45" spans="1:82" x14ac:dyDescent="0.25">
      <c r="A45" s="4"/>
      <c r="B45" s="35" t="s">
        <v>41</v>
      </c>
      <c r="C45" s="97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155"/>
      <c r="O45" s="74">
        <v>788897.31999999925</v>
      </c>
      <c r="P45" s="74">
        <v>746740.69999999879</v>
      </c>
      <c r="Q45" s="74">
        <v>545985.25000000058</v>
      </c>
      <c r="R45" s="74">
        <v>393540.40999999957</v>
      </c>
      <c r="S45" s="74">
        <v>186428.92000000025</v>
      </c>
      <c r="T45" s="74">
        <v>124175.97999999924</v>
      </c>
      <c r="U45" s="74">
        <v>106020.40999999996</v>
      </c>
      <c r="V45" s="98">
        <v>113439.14999999979</v>
      </c>
      <c r="W45" s="98">
        <v>141491.49999999962</v>
      </c>
      <c r="X45" s="155">
        <v>273380.97999999934</v>
      </c>
      <c r="Y45" s="255">
        <v>535896.01000000036</v>
      </c>
      <c r="Z45" s="98">
        <v>865310.21999999729</v>
      </c>
      <c r="AA45" s="98">
        <v>985438.50999999954</v>
      </c>
      <c r="AB45" s="98">
        <v>1052969.4000000001</v>
      </c>
      <c r="AC45" s="98">
        <v>599802.04999999842</v>
      </c>
      <c r="AD45" s="98">
        <v>424763.64000000036</v>
      </c>
      <c r="AE45" s="98">
        <v>182298.10000000091</v>
      </c>
      <c r="AF45" s="98">
        <v>139699.35000000027</v>
      </c>
      <c r="AG45" s="98">
        <v>111004.41000000025</v>
      </c>
      <c r="AH45" s="98">
        <v>116281.63000000018</v>
      </c>
      <c r="AI45" s="98">
        <v>129349.22000000013</v>
      </c>
      <c r="AJ45" s="155">
        <v>265772.7300000001</v>
      </c>
      <c r="AK45" s="255">
        <v>556110.61999999941</v>
      </c>
      <c r="AL45" s="98">
        <v>897563.64999999932</v>
      </c>
      <c r="AM45" s="98">
        <v>1048102.7399999992</v>
      </c>
      <c r="AN45" s="98">
        <v>1031708.6900000019</v>
      </c>
      <c r="AO45" s="98">
        <v>666265.17999999819</v>
      </c>
      <c r="AP45" s="98">
        <v>404103.87999999954</v>
      </c>
      <c r="AQ45" s="98">
        <v>167425.36000000013</v>
      </c>
      <c r="AR45" s="98">
        <v>147642.31000000035</v>
      </c>
      <c r="AS45" s="98">
        <v>117695.84999999996</v>
      </c>
      <c r="AT45" s="98">
        <v>111348.66999999988</v>
      </c>
      <c r="AU45" s="98">
        <v>148743.28000000032</v>
      </c>
      <c r="AV45" s="155">
        <v>71123.17</v>
      </c>
      <c r="AW45" s="74">
        <f t="shared" ref="AW45:BF49" si="118">IF(C45=0,0,C45-O45)</f>
        <v>0</v>
      </c>
      <c r="AX45" s="74">
        <f t="shared" si="118"/>
        <v>0</v>
      </c>
      <c r="AY45" s="74">
        <f t="shared" si="118"/>
        <v>0</v>
      </c>
      <c r="AZ45" s="74">
        <f t="shared" si="118"/>
        <v>0</v>
      </c>
      <c r="BA45" s="73">
        <f t="shared" si="118"/>
        <v>0</v>
      </c>
      <c r="BB45" s="74">
        <f t="shared" si="118"/>
        <v>0</v>
      </c>
      <c r="BC45" s="74">
        <f t="shared" si="118"/>
        <v>0</v>
      </c>
      <c r="BD45" s="98">
        <f t="shared" si="118"/>
        <v>0</v>
      </c>
      <c r="BE45" s="98">
        <f t="shared" si="118"/>
        <v>0</v>
      </c>
      <c r="BF45" s="155">
        <f t="shared" si="118"/>
        <v>0</v>
      </c>
      <c r="BG45" s="272">
        <f t="shared" ref="BG45:BG49" si="119">IF(M45=0,0,M45-Y45)</f>
        <v>0</v>
      </c>
      <c r="BH45" s="270">
        <f t="shared" ref="BH45:BI49" si="120">IF(N45=0,0,N45-Z45)</f>
        <v>0</v>
      </c>
      <c r="BI45" s="270">
        <f t="shared" si="120"/>
        <v>-196541.19000000029</v>
      </c>
      <c r="BJ45" s="270">
        <f t="shared" ref="BJ45:BJ49" si="121">IF(P45=0,0,P45-AB45)</f>
        <v>-306228.70000000135</v>
      </c>
      <c r="BK45" s="270">
        <f t="shared" ref="BK45:BK49" si="122">IF(Q45=0,0,Q45-AC45)</f>
        <v>-53816.799999997835</v>
      </c>
      <c r="BL45" s="270">
        <f t="shared" ref="BL45:BL49" si="123">IF(R45=0,0,R45-AD45)</f>
        <v>-31223.230000000796</v>
      </c>
      <c r="BM45" s="270">
        <f t="shared" ref="BM45:BM49" si="124">IF(S45=0,0,S45-AE45)</f>
        <v>4130.8199999993376</v>
      </c>
      <c r="BN45" s="270">
        <f t="shared" ref="BN45:BN49" si="125">IF(T45=0,0,T45-AF45)</f>
        <v>-15523.370000001029</v>
      </c>
      <c r="BO45" s="270">
        <f t="shared" ref="BO45:BO49" si="126">IF(U45=0,0,U45-AG45)</f>
        <v>-4984.000000000291</v>
      </c>
      <c r="BP45" s="270">
        <f t="shared" ref="BP45:BP49" si="127">IF(V45=0,0,V45-AH45)</f>
        <v>-2842.4800000003888</v>
      </c>
      <c r="BQ45" s="270">
        <f t="shared" ref="BQ45:BQ49" si="128">IF(W45=0,0,W45-AI45)</f>
        <v>12142.27999999949</v>
      </c>
      <c r="BR45" s="303">
        <f t="shared" ref="BR45:BR49" si="129">IF(X45=0,0,X45-AJ45)</f>
        <v>7608.2499999992433</v>
      </c>
      <c r="BS45" s="340">
        <f t="shared" ref="BS45:BX49" si="130">IF(AK45=0,0,Y45-AK45)</f>
        <v>-20214.609999999055</v>
      </c>
      <c r="BT45" s="270">
        <f t="shared" si="130"/>
        <v>-32253.43000000203</v>
      </c>
      <c r="BU45" s="270">
        <f t="shared" si="130"/>
        <v>-62664.229999999632</v>
      </c>
      <c r="BV45" s="270">
        <f t="shared" si="130"/>
        <v>21260.709999998217</v>
      </c>
      <c r="BW45" s="270">
        <f t="shared" si="130"/>
        <v>-66463.129999999772</v>
      </c>
      <c r="BX45" s="270">
        <f t="shared" si="130"/>
        <v>20659.760000000824</v>
      </c>
      <c r="BY45" s="270">
        <f t="shared" ref="BY45:BY49" si="131">IF(AQ45=0,0,AE45-AQ45)</f>
        <v>14872.740000000776</v>
      </c>
      <c r="BZ45" s="270">
        <f t="shared" ref="BZ45:CD49" si="132">IF(AR45=0,0,AF45-AR45)</f>
        <v>-7942.9600000000792</v>
      </c>
      <c r="CA45" s="270">
        <f t="shared" si="132"/>
        <v>-6691.4399999997113</v>
      </c>
      <c r="CB45" s="270">
        <f t="shared" si="132"/>
        <v>4932.9600000002974</v>
      </c>
      <c r="CC45" s="270">
        <f t="shared" si="132"/>
        <v>-19394.060000000187</v>
      </c>
      <c r="CD45" s="303">
        <f t="shared" si="132"/>
        <v>194649.56000000011</v>
      </c>
    </row>
    <row r="46" spans="1:82" x14ac:dyDescent="0.25">
      <c r="A46" s="4"/>
      <c r="B46" s="35" t="s">
        <v>42</v>
      </c>
      <c r="C46" s="97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155"/>
      <c r="O46" s="74">
        <v>386690.8000000001</v>
      </c>
      <c r="P46" s="74">
        <v>361884.61000000039</v>
      </c>
      <c r="Q46" s="74">
        <v>273158.00999999937</v>
      </c>
      <c r="R46" s="74">
        <v>201771.09000000008</v>
      </c>
      <c r="S46" s="74">
        <v>80922.129999999626</v>
      </c>
      <c r="T46" s="74">
        <v>63803.139999999803</v>
      </c>
      <c r="U46" s="74">
        <v>50924.750000000036</v>
      </c>
      <c r="V46" s="98">
        <v>71462.06000000026</v>
      </c>
      <c r="W46" s="98">
        <v>85399.919999999925</v>
      </c>
      <c r="X46" s="155">
        <v>154416.69999999987</v>
      </c>
      <c r="Y46" s="255">
        <v>310270.86000000028</v>
      </c>
      <c r="Z46" s="98">
        <v>449990.93999999919</v>
      </c>
      <c r="AA46" s="98">
        <v>506444.46999999956</v>
      </c>
      <c r="AB46" s="98">
        <v>558729.14000000095</v>
      </c>
      <c r="AC46" s="98">
        <v>328410.43</v>
      </c>
      <c r="AD46" s="98">
        <v>200097.91000000029</v>
      </c>
      <c r="AE46" s="98">
        <v>116574.95000000013</v>
      </c>
      <c r="AF46" s="98">
        <v>148028.84999999951</v>
      </c>
      <c r="AG46" s="98">
        <v>98835.369999999864</v>
      </c>
      <c r="AH46" s="98">
        <v>89822.740000000282</v>
      </c>
      <c r="AI46" s="98">
        <v>113825.27000000022</v>
      </c>
      <c r="AJ46" s="155">
        <v>152915.77000000014</v>
      </c>
      <c r="AK46" s="255">
        <v>389733.48999999958</v>
      </c>
      <c r="AL46" s="98">
        <v>549566.3699999993</v>
      </c>
      <c r="AM46" s="98">
        <v>653095.42000000144</v>
      </c>
      <c r="AN46" s="98">
        <v>632007.66999999888</v>
      </c>
      <c r="AO46" s="98">
        <v>462506.82999999792</v>
      </c>
      <c r="AP46" s="98">
        <v>311282.70000000048</v>
      </c>
      <c r="AQ46" s="98">
        <v>173248.03999999966</v>
      </c>
      <c r="AR46" s="98">
        <v>131019.50000000044</v>
      </c>
      <c r="AS46" s="98">
        <v>91978.960000000152</v>
      </c>
      <c r="AT46" s="98">
        <v>99897.860000000292</v>
      </c>
      <c r="AU46" s="98">
        <v>138568.48999999918</v>
      </c>
      <c r="AV46" s="155">
        <v>120663.2799999994</v>
      </c>
      <c r="AW46" s="74">
        <f t="shared" si="118"/>
        <v>0</v>
      </c>
      <c r="AX46" s="74">
        <f t="shared" si="118"/>
        <v>0</v>
      </c>
      <c r="AY46" s="74">
        <f t="shared" si="118"/>
        <v>0</v>
      </c>
      <c r="AZ46" s="74">
        <f t="shared" si="118"/>
        <v>0</v>
      </c>
      <c r="BA46" s="73">
        <f t="shared" si="118"/>
        <v>0</v>
      </c>
      <c r="BB46" s="74">
        <f t="shared" si="118"/>
        <v>0</v>
      </c>
      <c r="BC46" s="74">
        <f t="shared" si="118"/>
        <v>0</v>
      </c>
      <c r="BD46" s="98">
        <f t="shared" si="118"/>
        <v>0</v>
      </c>
      <c r="BE46" s="98">
        <f t="shared" si="118"/>
        <v>0</v>
      </c>
      <c r="BF46" s="155">
        <f t="shared" si="118"/>
        <v>0</v>
      </c>
      <c r="BG46" s="272">
        <f t="shared" si="119"/>
        <v>0</v>
      </c>
      <c r="BH46" s="270">
        <f t="shared" si="120"/>
        <v>0</v>
      </c>
      <c r="BI46" s="270">
        <f t="shared" si="120"/>
        <v>-119753.66999999946</v>
      </c>
      <c r="BJ46" s="270">
        <f t="shared" si="121"/>
        <v>-196844.53000000055</v>
      </c>
      <c r="BK46" s="270">
        <f t="shared" si="122"/>
        <v>-55252.420000000624</v>
      </c>
      <c r="BL46" s="270">
        <f t="shared" si="123"/>
        <v>1673.1799999997893</v>
      </c>
      <c r="BM46" s="270">
        <f t="shared" si="124"/>
        <v>-35652.820000000502</v>
      </c>
      <c r="BN46" s="270">
        <f t="shared" si="125"/>
        <v>-84225.709999999701</v>
      </c>
      <c r="BO46" s="270">
        <f t="shared" si="126"/>
        <v>-47910.619999999828</v>
      </c>
      <c r="BP46" s="270">
        <f t="shared" si="127"/>
        <v>-18360.680000000022</v>
      </c>
      <c r="BQ46" s="270">
        <f t="shared" si="128"/>
        <v>-28425.350000000297</v>
      </c>
      <c r="BR46" s="303">
        <f t="shared" si="129"/>
        <v>1500.9299999997311</v>
      </c>
      <c r="BS46" s="340">
        <f t="shared" si="130"/>
        <v>-79462.629999999306</v>
      </c>
      <c r="BT46" s="270">
        <f t="shared" si="130"/>
        <v>-99575.430000000109</v>
      </c>
      <c r="BU46" s="270">
        <f t="shared" si="130"/>
        <v>-146650.95000000187</v>
      </c>
      <c r="BV46" s="270">
        <f t="shared" si="130"/>
        <v>-73278.529999997932</v>
      </c>
      <c r="BW46" s="270">
        <f t="shared" si="130"/>
        <v>-134096.39999999793</v>
      </c>
      <c r="BX46" s="270">
        <f t="shared" si="130"/>
        <v>-111184.79000000018</v>
      </c>
      <c r="BY46" s="270">
        <f t="shared" si="131"/>
        <v>-56673.089999999531</v>
      </c>
      <c r="BZ46" s="270">
        <f t="shared" si="132"/>
        <v>17009.349999999074</v>
      </c>
      <c r="CA46" s="270">
        <f t="shared" si="132"/>
        <v>6856.4099999997125</v>
      </c>
      <c r="CB46" s="270">
        <f t="shared" si="132"/>
        <v>-10075.12000000001</v>
      </c>
      <c r="CC46" s="270">
        <f t="shared" si="132"/>
        <v>-24743.219999998953</v>
      </c>
      <c r="CD46" s="303">
        <f t="shared" si="132"/>
        <v>32252.490000000733</v>
      </c>
    </row>
    <row r="47" spans="1:82" x14ac:dyDescent="0.25">
      <c r="A47" s="4"/>
      <c r="B47" s="35" t="s">
        <v>43</v>
      </c>
      <c r="C47" s="97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155"/>
      <c r="O47" s="74">
        <v>108307.36000000003</v>
      </c>
      <c r="P47" s="74">
        <v>128773.49999999994</v>
      </c>
      <c r="Q47" s="74">
        <v>66808.58</v>
      </c>
      <c r="R47" s="74">
        <v>36328.53</v>
      </c>
      <c r="S47" s="74">
        <v>18652.190000000002</v>
      </c>
      <c r="T47" s="74">
        <v>14439.34</v>
      </c>
      <c r="U47" s="74">
        <v>13986.87</v>
      </c>
      <c r="V47" s="98">
        <v>13235.510000000002</v>
      </c>
      <c r="W47" s="98">
        <v>17789.679999999993</v>
      </c>
      <c r="X47" s="155">
        <v>28326.639999999996</v>
      </c>
      <c r="Y47" s="255">
        <v>60517.279999999999</v>
      </c>
      <c r="Z47" s="98">
        <v>82394.2</v>
      </c>
      <c r="AA47" s="98">
        <v>93487.819999999992</v>
      </c>
      <c r="AB47" s="98">
        <v>118710.68000000001</v>
      </c>
      <c r="AC47" s="98">
        <v>48432.560000000027</v>
      </c>
      <c r="AD47" s="98">
        <v>32100.440000000002</v>
      </c>
      <c r="AE47" s="98">
        <v>17520.060000000001</v>
      </c>
      <c r="AF47" s="98">
        <v>12200.220000000007</v>
      </c>
      <c r="AG47" s="98">
        <v>15758.469999999998</v>
      </c>
      <c r="AH47" s="98">
        <v>14221.150000000007</v>
      </c>
      <c r="AI47" s="98">
        <v>20569.510000000009</v>
      </c>
      <c r="AJ47" s="155">
        <v>35864.539999999979</v>
      </c>
      <c r="AK47" s="255">
        <v>97511.48</v>
      </c>
      <c r="AL47" s="98">
        <v>134956.04000000007</v>
      </c>
      <c r="AM47" s="98">
        <v>118036.67000000001</v>
      </c>
      <c r="AN47" s="98">
        <v>117195.23999999996</v>
      </c>
      <c r="AO47" s="98">
        <v>66843.049999999974</v>
      </c>
      <c r="AP47" s="98">
        <v>33224.490000000005</v>
      </c>
      <c r="AQ47" s="98">
        <v>18048.819999999996</v>
      </c>
      <c r="AR47" s="98">
        <v>21762.039999999994</v>
      </c>
      <c r="AS47" s="98">
        <v>15427.839999999995</v>
      </c>
      <c r="AT47" s="98">
        <v>20836.539999999986</v>
      </c>
      <c r="AU47" s="98">
        <v>24340.859999999993</v>
      </c>
      <c r="AV47" s="155">
        <v>5533.619999999999</v>
      </c>
      <c r="AW47" s="74">
        <f t="shared" si="118"/>
        <v>0</v>
      </c>
      <c r="AX47" s="74">
        <f t="shared" si="118"/>
        <v>0</v>
      </c>
      <c r="AY47" s="74">
        <f t="shared" si="118"/>
        <v>0</v>
      </c>
      <c r="AZ47" s="74">
        <f t="shared" si="118"/>
        <v>0</v>
      </c>
      <c r="BA47" s="73">
        <f t="shared" si="118"/>
        <v>0</v>
      </c>
      <c r="BB47" s="74">
        <f t="shared" si="118"/>
        <v>0</v>
      </c>
      <c r="BC47" s="74">
        <f t="shared" si="118"/>
        <v>0</v>
      </c>
      <c r="BD47" s="98">
        <f t="shared" si="118"/>
        <v>0</v>
      </c>
      <c r="BE47" s="98">
        <f t="shared" si="118"/>
        <v>0</v>
      </c>
      <c r="BF47" s="155">
        <f t="shared" si="118"/>
        <v>0</v>
      </c>
      <c r="BG47" s="272">
        <f t="shared" si="119"/>
        <v>0</v>
      </c>
      <c r="BH47" s="270">
        <f t="shared" si="120"/>
        <v>0</v>
      </c>
      <c r="BI47" s="270">
        <f t="shared" si="120"/>
        <v>14819.540000000037</v>
      </c>
      <c r="BJ47" s="270">
        <f t="shared" si="121"/>
        <v>10062.819999999934</v>
      </c>
      <c r="BK47" s="270">
        <f t="shared" si="122"/>
        <v>18376.019999999975</v>
      </c>
      <c r="BL47" s="270">
        <f t="shared" si="123"/>
        <v>4228.0899999999965</v>
      </c>
      <c r="BM47" s="270">
        <f t="shared" si="124"/>
        <v>1132.130000000001</v>
      </c>
      <c r="BN47" s="270">
        <f t="shared" si="125"/>
        <v>2239.1199999999935</v>
      </c>
      <c r="BO47" s="270">
        <f t="shared" si="126"/>
        <v>-1771.5999999999967</v>
      </c>
      <c r="BP47" s="270">
        <f t="shared" si="127"/>
        <v>-985.64000000000487</v>
      </c>
      <c r="BQ47" s="270">
        <f t="shared" si="128"/>
        <v>-2779.8300000000163</v>
      </c>
      <c r="BR47" s="303">
        <f t="shared" si="129"/>
        <v>-7537.8999999999833</v>
      </c>
      <c r="BS47" s="340">
        <f t="shared" si="130"/>
        <v>-36994.199999999997</v>
      </c>
      <c r="BT47" s="270">
        <f t="shared" si="130"/>
        <v>-52561.840000000069</v>
      </c>
      <c r="BU47" s="270">
        <f t="shared" si="130"/>
        <v>-24548.85000000002</v>
      </c>
      <c r="BV47" s="270">
        <f t="shared" si="130"/>
        <v>1515.440000000046</v>
      </c>
      <c r="BW47" s="270">
        <f t="shared" si="130"/>
        <v>-18410.489999999947</v>
      </c>
      <c r="BX47" s="270">
        <f t="shared" si="130"/>
        <v>-1124.0500000000029</v>
      </c>
      <c r="BY47" s="270">
        <f t="shared" si="131"/>
        <v>-528.75999999999476</v>
      </c>
      <c r="BZ47" s="270">
        <f t="shared" si="132"/>
        <v>-9561.819999999987</v>
      </c>
      <c r="CA47" s="270">
        <f t="shared" si="132"/>
        <v>330.63000000000284</v>
      </c>
      <c r="CB47" s="270">
        <f t="shared" si="132"/>
        <v>-6615.3899999999794</v>
      </c>
      <c r="CC47" s="270">
        <f t="shared" si="132"/>
        <v>-3771.349999999984</v>
      </c>
      <c r="CD47" s="303">
        <f t="shared" si="132"/>
        <v>30330.91999999998</v>
      </c>
    </row>
    <row r="48" spans="1:82" x14ac:dyDescent="0.25">
      <c r="A48" s="4"/>
      <c r="B48" s="35" t="s">
        <v>44</v>
      </c>
      <c r="C48" s="97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155"/>
      <c r="O48" s="74">
        <v>115102.76999999996</v>
      </c>
      <c r="P48" s="74">
        <v>147773.17999999996</v>
      </c>
      <c r="Q48" s="74">
        <v>67965.25</v>
      </c>
      <c r="R48" s="74">
        <v>44624.520000000004</v>
      </c>
      <c r="S48" s="74">
        <v>19565.330000000002</v>
      </c>
      <c r="T48" s="74">
        <v>16842.850000000002</v>
      </c>
      <c r="U48" s="74">
        <v>15009.170000000004</v>
      </c>
      <c r="V48" s="98">
        <v>15630.61</v>
      </c>
      <c r="W48" s="98">
        <v>20842.969999999998</v>
      </c>
      <c r="X48" s="155">
        <v>42996.710000000014</v>
      </c>
      <c r="Y48" s="255">
        <v>83145.22</v>
      </c>
      <c r="Z48" s="98">
        <v>113729.51000000001</v>
      </c>
      <c r="AA48" s="98">
        <v>110048.28000000001</v>
      </c>
      <c r="AB48" s="98">
        <v>134956.5</v>
      </c>
      <c r="AC48" s="98">
        <v>82319.300000000017</v>
      </c>
      <c r="AD48" s="98">
        <v>36410.75</v>
      </c>
      <c r="AE48" s="98">
        <v>26712.93</v>
      </c>
      <c r="AF48" s="98">
        <v>22787.210000000006</v>
      </c>
      <c r="AG48" s="98">
        <v>20476.089999999997</v>
      </c>
      <c r="AH48" s="98">
        <v>88902.57</v>
      </c>
      <c r="AI48" s="98">
        <v>18517.52</v>
      </c>
      <c r="AJ48" s="155">
        <v>70787.28</v>
      </c>
      <c r="AK48" s="255">
        <v>132600.63</v>
      </c>
      <c r="AL48" s="98">
        <v>155958.44</v>
      </c>
      <c r="AM48" s="98">
        <v>154454.99000000005</v>
      </c>
      <c r="AN48" s="98">
        <v>140879.13</v>
      </c>
      <c r="AO48" s="98">
        <v>73136.38</v>
      </c>
      <c r="AP48" s="98">
        <v>50267.020000000004</v>
      </c>
      <c r="AQ48" s="98">
        <v>28533.94</v>
      </c>
      <c r="AR48" s="98">
        <v>33398.590000000004</v>
      </c>
      <c r="AS48" s="98">
        <v>7118.1</v>
      </c>
      <c r="AT48" s="98">
        <v>20383.629999999997</v>
      </c>
      <c r="AU48" s="98">
        <v>38657.479999999996</v>
      </c>
      <c r="AV48" s="155">
        <v>4920.1399999999994</v>
      </c>
      <c r="AW48" s="74">
        <f t="shared" si="118"/>
        <v>0</v>
      </c>
      <c r="AX48" s="74">
        <f t="shared" si="118"/>
        <v>0</v>
      </c>
      <c r="AY48" s="74">
        <f t="shared" si="118"/>
        <v>0</v>
      </c>
      <c r="AZ48" s="74">
        <f t="shared" si="118"/>
        <v>0</v>
      </c>
      <c r="BA48" s="73">
        <f t="shared" si="118"/>
        <v>0</v>
      </c>
      <c r="BB48" s="74">
        <f t="shared" si="118"/>
        <v>0</v>
      </c>
      <c r="BC48" s="74">
        <f t="shared" si="118"/>
        <v>0</v>
      </c>
      <c r="BD48" s="98">
        <f t="shared" si="118"/>
        <v>0</v>
      </c>
      <c r="BE48" s="98">
        <f t="shared" si="118"/>
        <v>0</v>
      </c>
      <c r="BF48" s="155">
        <f t="shared" si="118"/>
        <v>0</v>
      </c>
      <c r="BG48" s="272">
        <f t="shared" si="119"/>
        <v>0</v>
      </c>
      <c r="BH48" s="270">
        <f t="shared" si="120"/>
        <v>0</v>
      </c>
      <c r="BI48" s="270">
        <f t="shared" si="120"/>
        <v>5054.489999999947</v>
      </c>
      <c r="BJ48" s="270">
        <f t="shared" si="121"/>
        <v>12816.679999999964</v>
      </c>
      <c r="BK48" s="270">
        <f t="shared" si="122"/>
        <v>-14354.050000000017</v>
      </c>
      <c r="BL48" s="270">
        <f t="shared" si="123"/>
        <v>8213.7700000000041</v>
      </c>
      <c r="BM48" s="270">
        <f t="shared" si="124"/>
        <v>-7147.5999999999985</v>
      </c>
      <c r="BN48" s="270">
        <f t="shared" si="125"/>
        <v>-5944.3600000000042</v>
      </c>
      <c r="BO48" s="270">
        <f t="shared" si="126"/>
        <v>-5466.9199999999928</v>
      </c>
      <c r="BP48" s="270">
        <f t="shared" si="127"/>
        <v>-73271.960000000006</v>
      </c>
      <c r="BQ48" s="270">
        <f t="shared" si="128"/>
        <v>2325.4499999999971</v>
      </c>
      <c r="BR48" s="303">
        <f t="shared" si="129"/>
        <v>-27790.569999999985</v>
      </c>
      <c r="BS48" s="340">
        <f t="shared" si="130"/>
        <v>-49455.41</v>
      </c>
      <c r="BT48" s="270">
        <f t="shared" si="130"/>
        <v>-42228.929999999993</v>
      </c>
      <c r="BU48" s="270">
        <f t="shared" si="130"/>
        <v>-44406.710000000036</v>
      </c>
      <c r="BV48" s="270">
        <f t="shared" si="130"/>
        <v>-5922.6300000000047</v>
      </c>
      <c r="BW48" s="270">
        <f t="shared" si="130"/>
        <v>9182.9200000000128</v>
      </c>
      <c r="BX48" s="270">
        <f t="shared" si="130"/>
        <v>-13856.270000000004</v>
      </c>
      <c r="BY48" s="270">
        <f t="shared" si="131"/>
        <v>-1821.0099999999984</v>
      </c>
      <c r="BZ48" s="270">
        <f t="shared" si="132"/>
        <v>-10611.379999999997</v>
      </c>
      <c r="CA48" s="270">
        <f t="shared" si="132"/>
        <v>13357.989999999996</v>
      </c>
      <c r="CB48" s="270">
        <f t="shared" si="132"/>
        <v>68518.94</v>
      </c>
      <c r="CC48" s="270">
        <f t="shared" si="132"/>
        <v>-20139.959999999995</v>
      </c>
      <c r="CD48" s="303">
        <f t="shared" si="132"/>
        <v>65867.14</v>
      </c>
    </row>
    <row r="49" spans="1:82" x14ac:dyDescent="0.25">
      <c r="A49" s="4"/>
      <c r="B49" s="35" t="s">
        <v>45</v>
      </c>
      <c r="C49" s="97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155"/>
      <c r="O49" s="74">
        <v>195234.84</v>
      </c>
      <c r="P49" s="74">
        <v>94746.840000000011</v>
      </c>
      <c r="Q49" s="74">
        <v>49735.98</v>
      </c>
      <c r="R49" s="74">
        <v>49297.41</v>
      </c>
      <c r="S49" s="74">
        <v>22251.820000000003</v>
      </c>
      <c r="T49" s="74">
        <v>18976.68</v>
      </c>
      <c r="U49" s="74">
        <v>23262.010000000002</v>
      </c>
      <c r="V49" s="98">
        <v>22852</v>
      </c>
      <c r="W49" s="98">
        <v>54641.72</v>
      </c>
      <c r="X49" s="155">
        <v>56534.3</v>
      </c>
      <c r="Y49" s="255">
        <v>111081.95</v>
      </c>
      <c r="Z49" s="98">
        <v>118091.3</v>
      </c>
      <c r="AA49" s="98">
        <v>130153.54000000001</v>
      </c>
      <c r="AB49" s="98">
        <v>141889.40000000002</v>
      </c>
      <c r="AC49" s="98">
        <v>161332.36000000002</v>
      </c>
      <c r="AD49" s="98">
        <v>68045.429999999993</v>
      </c>
      <c r="AE49" s="98">
        <v>57269.53</v>
      </c>
      <c r="AF49" s="98">
        <v>45068.529999999992</v>
      </c>
      <c r="AG49" s="98">
        <v>23661.49</v>
      </c>
      <c r="AH49" s="98">
        <v>45050.020000000004</v>
      </c>
      <c r="AI49" s="98">
        <v>62739.33</v>
      </c>
      <c r="AJ49" s="155">
        <v>169382.40000000002</v>
      </c>
      <c r="AK49" s="255">
        <v>129351.99000000002</v>
      </c>
      <c r="AL49" s="98">
        <v>182010.29</v>
      </c>
      <c r="AM49" s="98">
        <v>122433.98999999999</v>
      </c>
      <c r="AN49" s="98">
        <v>123846.48</v>
      </c>
      <c r="AO49" s="98">
        <v>89968.260000000009</v>
      </c>
      <c r="AP49" s="98">
        <v>77588.34</v>
      </c>
      <c r="AQ49" s="98">
        <v>76463.340000000011</v>
      </c>
      <c r="AR49" s="98">
        <v>41153.53</v>
      </c>
      <c r="AS49" s="98">
        <v>41098.5</v>
      </c>
      <c r="AT49" s="98">
        <v>57842.239999999998</v>
      </c>
      <c r="AU49" s="98">
        <v>71038.12</v>
      </c>
      <c r="AV49" s="155">
        <v>31376.83</v>
      </c>
      <c r="AW49" s="74">
        <f t="shared" si="118"/>
        <v>0</v>
      </c>
      <c r="AX49" s="74">
        <f t="shared" si="118"/>
        <v>0</v>
      </c>
      <c r="AY49" s="74">
        <f t="shared" si="118"/>
        <v>0</v>
      </c>
      <c r="AZ49" s="74">
        <f t="shared" si="118"/>
        <v>0</v>
      </c>
      <c r="BA49" s="73">
        <f t="shared" si="118"/>
        <v>0</v>
      </c>
      <c r="BB49" s="74">
        <f t="shared" si="118"/>
        <v>0</v>
      </c>
      <c r="BC49" s="74">
        <f t="shared" si="118"/>
        <v>0</v>
      </c>
      <c r="BD49" s="98">
        <f t="shared" si="118"/>
        <v>0</v>
      </c>
      <c r="BE49" s="98">
        <f t="shared" si="118"/>
        <v>0</v>
      </c>
      <c r="BF49" s="155">
        <f t="shared" si="118"/>
        <v>0</v>
      </c>
      <c r="BG49" s="272">
        <f t="shared" si="119"/>
        <v>0</v>
      </c>
      <c r="BH49" s="270">
        <f t="shared" si="120"/>
        <v>0</v>
      </c>
      <c r="BI49" s="270">
        <f t="shared" si="120"/>
        <v>65081.299999999988</v>
      </c>
      <c r="BJ49" s="270">
        <f t="shared" si="121"/>
        <v>-47142.560000000012</v>
      </c>
      <c r="BK49" s="270">
        <f t="shared" si="122"/>
        <v>-111596.38</v>
      </c>
      <c r="BL49" s="270">
        <f t="shared" si="123"/>
        <v>-18748.01999999999</v>
      </c>
      <c r="BM49" s="270">
        <f t="shared" si="124"/>
        <v>-35017.709999999992</v>
      </c>
      <c r="BN49" s="270">
        <f t="shared" si="125"/>
        <v>-26091.849999999991</v>
      </c>
      <c r="BO49" s="270">
        <f t="shared" si="126"/>
        <v>-399.47999999999956</v>
      </c>
      <c r="BP49" s="270">
        <f t="shared" si="127"/>
        <v>-22198.020000000004</v>
      </c>
      <c r="BQ49" s="270">
        <f t="shared" si="128"/>
        <v>-8097.6100000000006</v>
      </c>
      <c r="BR49" s="303">
        <f t="shared" si="129"/>
        <v>-112848.10000000002</v>
      </c>
      <c r="BS49" s="340">
        <f t="shared" si="130"/>
        <v>-18270.040000000023</v>
      </c>
      <c r="BT49" s="270">
        <f t="shared" si="130"/>
        <v>-63918.990000000005</v>
      </c>
      <c r="BU49" s="270">
        <f t="shared" si="130"/>
        <v>7719.5500000000175</v>
      </c>
      <c r="BV49" s="270">
        <f t="shared" si="130"/>
        <v>18042.920000000027</v>
      </c>
      <c r="BW49" s="270">
        <f t="shared" si="130"/>
        <v>71364.100000000006</v>
      </c>
      <c r="BX49" s="270">
        <f t="shared" si="130"/>
        <v>-9542.9100000000035</v>
      </c>
      <c r="BY49" s="270">
        <f t="shared" si="131"/>
        <v>-19193.810000000012</v>
      </c>
      <c r="BZ49" s="270">
        <f t="shared" si="132"/>
        <v>3914.9999999999927</v>
      </c>
      <c r="CA49" s="270">
        <f t="shared" si="132"/>
        <v>-17437.009999999998</v>
      </c>
      <c r="CB49" s="270">
        <f t="shared" si="132"/>
        <v>-12792.219999999994</v>
      </c>
      <c r="CC49" s="270">
        <f t="shared" si="132"/>
        <v>-8298.7899999999936</v>
      </c>
      <c r="CD49" s="303">
        <f t="shared" si="132"/>
        <v>138005.57</v>
      </c>
    </row>
    <row r="50" spans="1:82" x14ac:dyDescent="0.25">
      <c r="A50" s="4"/>
      <c r="B50" s="35" t="s">
        <v>46</v>
      </c>
      <c r="C50" s="97">
        <v>1656047</v>
      </c>
      <c r="D50" s="74">
        <v>1608832.11</v>
      </c>
      <c r="E50" s="74">
        <v>1081482.0099999972</v>
      </c>
      <c r="F50" s="74">
        <v>708167.77999999968</v>
      </c>
      <c r="G50" s="74">
        <v>408576.41999999591</v>
      </c>
      <c r="H50" s="74">
        <v>250409.48999999888</v>
      </c>
      <c r="I50" s="74">
        <v>209211.05999999982</v>
      </c>
      <c r="J50" s="74">
        <v>216113.24999999767</v>
      </c>
      <c r="K50" s="74">
        <v>286268.39999999915</v>
      </c>
      <c r="L50" s="74">
        <v>556516.23000000347</v>
      </c>
      <c r="M50" s="74">
        <v>1044099.0700000002</v>
      </c>
      <c r="N50" s="155">
        <v>1457068.739999996</v>
      </c>
      <c r="O50" s="74">
        <f t="shared" ref="O50:V50" si="133">SUM(O45:O49)</f>
        <v>1594233.0899999996</v>
      </c>
      <c r="P50" s="74">
        <f t="shared" si="133"/>
        <v>1479918.8299999991</v>
      </c>
      <c r="Q50" s="74">
        <f t="shared" si="133"/>
        <v>1003653.07</v>
      </c>
      <c r="R50" s="74">
        <f t="shared" si="133"/>
        <v>725561.95999999973</v>
      </c>
      <c r="S50" s="74">
        <f t="shared" si="133"/>
        <v>327820.3899999999</v>
      </c>
      <c r="T50" s="74">
        <f t="shared" si="133"/>
        <v>238237.98999999903</v>
      </c>
      <c r="U50" s="74">
        <f t="shared" si="133"/>
        <v>209203.21000000002</v>
      </c>
      <c r="V50" s="98">
        <f t="shared" si="133"/>
        <v>236619.33000000007</v>
      </c>
      <c r="W50" s="98">
        <v>320165.78999999957</v>
      </c>
      <c r="X50" s="155">
        <v>555655.32999999926</v>
      </c>
      <c r="Y50" s="255">
        <v>1100911.3200000005</v>
      </c>
      <c r="Z50" s="98">
        <v>1629516.1699999964</v>
      </c>
      <c r="AA50" s="98">
        <v>1825572.6199999992</v>
      </c>
      <c r="AB50" s="98">
        <v>2007255.120000001</v>
      </c>
      <c r="AC50" s="98">
        <v>1220296.6999999986</v>
      </c>
      <c r="AD50" s="98">
        <v>761418.17000000062</v>
      </c>
      <c r="AE50" s="98">
        <v>400375.570000001</v>
      </c>
      <c r="AF50" s="98">
        <v>367784.1599999998</v>
      </c>
      <c r="AG50" s="98">
        <v>269735.83000000013</v>
      </c>
      <c r="AH50" s="98">
        <v>354278.11000000045</v>
      </c>
      <c r="AI50" s="98">
        <v>345000.85000000038</v>
      </c>
      <c r="AJ50" s="155">
        <v>694722.7200000002</v>
      </c>
      <c r="AK50" s="255">
        <v>1305308.2099999988</v>
      </c>
      <c r="AL50" s="98">
        <v>1920054.7899999986</v>
      </c>
      <c r="AM50" s="98">
        <v>2096123.8100000005</v>
      </c>
      <c r="AN50" s="98">
        <v>2045637.2100000009</v>
      </c>
      <c r="AO50" s="98">
        <v>1358719.6999999962</v>
      </c>
      <c r="AP50" s="98">
        <v>876466.43</v>
      </c>
      <c r="AQ50" s="98">
        <v>463719.49999999983</v>
      </c>
      <c r="AR50" s="98">
        <v>374975.97000000079</v>
      </c>
      <c r="AS50" s="98">
        <v>273319.25000000012</v>
      </c>
      <c r="AT50" s="98">
        <v>310308.94000000018</v>
      </c>
      <c r="AU50" s="98">
        <v>421348.22999999946</v>
      </c>
      <c r="AV50" s="155">
        <v>233617.0399999994</v>
      </c>
      <c r="AW50" s="74">
        <f t="shared" ref="AW50:BE50" si="134">IF(C50=0,0,C50-O50)</f>
        <v>61813.910000000382</v>
      </c>
      <c r="AX50" s="74">
        <f t="shared" si="134"/>
        <v>128913.28000000096</v>
      </c>
      <c r="AY50" s="74">
        <f t="shared" si="134"/>
        <v>77828.939999997267</v>
      </c>
      <c r="AZ50" s="74">
        <f t="shared" si="134"/>
        <v>-17394.180000000051</v>
      </c>
      <c r="BA50" s="73">
        <f t="shared" si="134"/>
        <v>80756.029999996012</v>
      </c>
      <c r="BB50" s="74">
        <f t="shared" si="134"/>
        <v>12171.499999999854</v>
      </c>
      <c r="BC50" s="74">
        <f t="shared" si="134"/>
        <v>7.849999999802094</v>
      </c>
      <c r="BD50" s="98">
        <f t="shared" si="134"/>
        <v>-20506.080000002403</v>
      </c>
      <c r="BE50" s="98">
        <f t="shared" si="134"/>
        <v>-33897.390000000421</v>
      </c>
      <c r="BF50" s="155">
        <f>IF(X50=0,0,L50-X50)</f>
        <v>860.90000000421423</v>
      </c>
      <c r="BG50" s="272">
        <f>IF(Y50=0,0,M50-Y50)</f>
        <v>-56812.250000000349</v>
      </c>
      <c r="BH50" s="270">
        <f>IF(Z50=0,0,N50-Z50)</f>
        <v>-172447.4300000004</v>
      </c>
      <c r="BI50" s="270">
        <f>SUM(BI45:BI49)</f>
        <v>-231339.5299999998</v>
      </c>
      <c r="BJ50" s="270">
        <f t="shared" ref="BJ50:BR50" si="135">SUM(BJ45:BJ49)</f>
        <v>-527336.29000000202</v>
      </c>
      <c r="BK50" s="270">
        <f t="shared" si="135"/>
        <v>-216643.62999999849</v>
      </c>
      <c r="BL50" s="270">
        <f t="shared" si="135"/>
        <v>-35856.210000000996</v>
      </c>
      <c r="BM50" s="270">
        <f t="shared" si="135"/>
        <v>-72555.180000001157</v>
      </c>
      <c r="BN50" s="270">
        <f t="shared" si="135"/>
        <v>-129546.17000000073</v>
      </c>
      <c r="BO50" s="270">
        <f t="shared" si="135"/>
        <v>-60532.620000000112</v>
      </c>
      <c r="BP50" s="270">
        <f t="shared" si="135"/>
        <v>-117658.78000000042</v>
      </c>
      <c r="BQ50" s="270">
        <f t="shared" si="135"/>
        <v>-24835.060000000827</v>
      </c>
      <c r="BR50" s="303">
        <f t="shared" si="135"/>
        <v>-139067.390000001</v>
      </c>
      <c r="BS50" s="340">
        <f t="shared" ref="BS50:BT50" si="136">SUM(BS45:BS49)</f>
        <v>-204396.88999999838</v>
      </c>
      <c r="BT50" s="270">
        <f t="shared" si="136"/>
        <v>-290538.62000000221</v>
      </c>
      <c r="BU50" s="270">
        <f t="shared" ref="BU50:BW50" si="137">SUM(BU45:BU49)</f>
        <v>-270551.19000000157</v>
      </c>
      <c r="BV50" s="270">
        <f t="shared" si="137"/>
        <v>-38382.089999999647</v>
      </c>
      <c r="BW50" s="270">
        <f t="shared" si="137"/>
        <v>-138422.99999999761</v>
      </c>
      <c r="BX50" s="270">
        <f t="shared" ref="BX50:BZ50" si="138">SUM(BX45:BX49)</f>
        <v>-115048.25999999937</v>
      </c>
      <c r="BY50" s="270">
        <f t="shared" si="138"/>
        <v>-63343.929999998756</v>
      </c>
      <c r="BZ50" s="270">
        <f t="shared" si="138"/>
        <v>-7191.8100000009963</v>
      </c>
      <c r="CA50" s="270">
        <f t="shared" ref="CA50:CB50" si="139">SUM(CA45:CA49)</f>
        <v>-3583.4199999999983</v>
      </c>
      <c r="CB50" s="270">
        <f t="shared" si="139"/>
        <v>43969.170000000318</v>
      </c>
      <c r="CC50" s="270">
        <f t="shared" ref="CC50:CD50" si="140">SUM(CC45:CC49)</f>
        <v>-76347.379999999117</v>
      </c>
      <c r="CD50" s="303">
        <f t="shared" si="140"/>
        <v>461105.68000000087</v>
      </c>
    </row>
    <row r="51" spans="1:82" x14ac:dyDescent="0.25">
      <c r="A51" s="4">
        <f>+A44+1</f>
        <v>7</v>
      </c>
      <c r="B51" s="42" t="s">
        <v>34</v>
      </c>
      <c r="C51" s="97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155"/>
      <c r="O51" s="74"/>
      <c r="P51" s="74"/>
      <c r="Q51" s="74"/>
      <c r="R51" s="74"/>
      <c r="S51" s="74"/>
      <c r="T51" s="74"/>
      <c r="U51" s="74"/>
      <c r="V51" s="98"/>
      <c r="W51" s="98"/>
      <c r="X51" s="155"/>
      <c r="Y51" s="255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55"/>
      <c r="AK51" s="255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155"/>
      <c r="AW51" s="74"/>
      <c r="AX51" s="74"/>
      <c r="AY51" s="74"/>
      <c r="AZ51" s="74"/>
      <c r="BA51" s="73"/>
      <c r="BB51" s="74"/>
      <c r="BC51" s="74"/>
      <c r="BD51" s="98"/>
      <c r="BE51" s="98"/>
      <c r="BF51" s="155"/>
      <c r="BG51" s="272"/>
      <c r="BH51" s="270"/>
      <c r="BI51" s="270"/>
      <c r="BJ51" s="270"/>
      <c r="BK51" s="270"/>
      <c r="BL51" s="270"/>
      <c r="BM51" s="270"/>
      <c r="BN51" s="270"/>
      <c r="BO51" s="270"/>
      <c r="BP51" s="270"/>
      <c r="BQ51" s="270"/>
      <c r="BR51" s="303"/>
      <c r="BS51" s="340"/>
      <c r="BT51" s="270"/>
      <c r="BU51" s="270"/>
      <c r="BV51" s="270"/>
      <c r="BW51" s="270"/>
      <c r="BX51" s="270"/>
      <c r="BY51" s="270"/>
      <c r="BZ51" s="270"/>
      <c r="CA51" s="270"/>
      <c r="CB51" s="270"/>
      <c r="CC51" s="270"/>
      <c r="CD51" s="303"/>
    </row>
    <row r="52" spans="1:82" x14ac:dyDescent="0.25">
      <c r="A52" s="4"/>
      <c r="B52" s="35" t="s">
        <v>41</v>
      </c>
      <c r="C52" s="97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155"/>
      <c r="O52" s="74">
        <v>400695.49000000121</v>
      </c>
      <c r="P52" s="74">
        <v>499536.16999999993</v>
      </c>
      <c r="Q52" s="74">
        <v>503989.60999999812</v>
      </c>
      <c r="R52" s="74">
        <v>374297.08000000013</v>
      </c>
      <c r="S52" s="74">
        <v>276268.52999999927</v>
      </c>
      <c r="T52" s="74">
        <v>130912.8200000005</v>
      </c>
      <c r="U52" s="74">
        <v>86345.949999999488</v>
      </c>
      <c r="V52" s="98">
        <v>69527.769999999859</v>
      </c>
      <c r="W52" s="98">
        <v>76002.009999999675</v>
      </c>
      <c r="X52" s="155">
        <v>107322.13999999996</v>
      </c>
      <c r="Y52" s="255">
        <v>183068.32999999984</v>
      </c>
      <c r="Z52" s="98">
        <v>369955.8</v>
      </c>
      <c r="AA52" s="98">
        <v>538857.18999999936</v>
      </c>
      <c r="AB52" s="98">
        <v>675283.32999999984</v>
      </c>
      <c r="AC52" s="98">
        <v>768488.05000000051</v>
      </c>
      <c r="AD52" s="98">
        <v>456875.22999999946</v>
      </c>
      <c r="AE52" s="98">
        <v>259559.62000000046</v>
      </c>
      <c r="AF52" s="98">
        <v>117435.7500000001</v>
      </c>
      <c r="AG52" s="98">
        <v>89728.500000000233</v>
      </c>
      <c r="AH52" s="98">
        <v>61110.019999999931</v>
      </c>
      <c r="AI52" s="98">
        <v>67133.659999999974</v>
      </c>
      <c r="AJ52" s="155">
        <v>85907.250000000087</v>
      </c>
      <c r="AK52" s="255">
        <v>139902.46</v>
      </c>
      <c r="AL52" s="98">
        <v>267345.63999999972</v>
      </c>
      <c r="AM52" s="98">
        <v>455213.50999999989</v>
      </c>
      <c r="AN52" s="98">
        <v>553606.60999999975</v>
      </c>
      <c r="AO52" s="98">
        <v>568102.69999999949</v>
      </c>
      <c r="AP52" s="98">
        <v>393859.77000000048</v>
      </c>
      <c r="AQ52" s="98">
        <v>240054.8800000003</v>
      </c>
      <c r="AR52" s="98">
        <v>87864.920000000056</v>
      </c>
      <c r="AS52" s="98">
        <v>83837.509999999864</v>
      </c>
      <c r="AT52" s="98">
        <v>51806.69999999991</v>
      </c>
      <c r="AU52" s="98">
        <v>49712.829999999842</v>
      </c>
      <c r="AV52" s="155">
        <v>34676.940000000024</v>
      </c>
      <c r="AW52" s="74">
        <f t="shared" ref="AW52:BF56" si="141">IF(C52=0,0,C52-O52)</f>
        <v>0</v>
      </c>
      <c r="AX52" s="74">
        <f t="shared" si="141"/>
        <v>0</v>
      </c>
      <c r="AY52" s="74">
        <f t="shared" si="141"/>
        <v>0</v>
      </c>
      <c r="AZ52" s="74">
        <f t="shared" si="141"/>
        <v>0</v>
      </c>
      <c r="BA52" s="73">
        <f t="shared" si="141"/>
        <v>0</v>
      </c>
      <c r="BB52" s="74">
        <f t="shared" si="141"/>
        <v>0</v>
      </c>
      <c r="BC52" s="74">
        <f t="shared" si="141"/>
        <v>0</v>
      </c>
      <c r="BD52" s="98">
        <f t="shared" si="141"/>
        <v>0</v>
      </c>
      <c r="BE52" s="98">
        <f t="shared" si="141"/>
        <v>0</v>
      </c>
      <c r="BF52" s="155">
        <f t="shared" si="141"/>
        <v>0</v>
      </c>
      <c r="BG52" s="272">
        <f t="shared" ref="BG52:BG56" si="142">IF(M52=0,0,M52-Y52)</f>
        <v>0</v>
      </c>
      <c r="BH52" s="270">
        <f t="shared" ref="BH52:BI56" si="143">IF(N52=0,0,N52-Z52)</f>
        <v>0</v>
      </c>
      <c r="BI52" s="270">
        <f t="shared" si="143"/>
        <v>-138161.69999999815</v>
      </c>
      <c r="BJ52" s="270">
        <f t="shared" ref="BJ52:BJ56" si="144">IF(P52=0,0,P52-AB52)</f>
        <v>-175747.15999999992</v>
      </c>
      <c r="BK52" s="270">
        <f t="shared" ref="BK52:BK56" si="145">IF(Q52=0,0,Q52-AC52)</f>
        <v>-264498.44000000239</v>
      </c>
      <c r="BL52" s="270">
        <f t="shared" ref="BL52:BL56" si="146">IF(R52=0,0,R52-AD52)</f>
        <v>-82578.149999999325</v>
      </c>
      <c r="BM52" s="270">
        <f t="shared" ref="BM52:BM56" si="147">IF(S52=0,0,S52-AE52)</f>
        <v>16708.90999999881</v>
      </c>
      <c r="BN52" s="270">
        <f t="shared" ref="BN52:BN56" si="148">IF(T52=0,0,T52-AF52)</f>
        <v>13477.0700000004</v>
      </c>
      <c r="BO52" s="270">
        <f t="shared" ref="BO52:BO56" si="149">IF(U52=0,0,U52-AG52)</f>
        <v>-3382.5500000007451</v>
      </c>
      <c r="BP52" s="270">
        <f t="shared" ref="BP52:BP56" si="150">IF(V52=0,0,V52-AH52)</f>
        <v>8417.7499999999272</v>
      </c>
      <c r="BQ52" s="270">
        <f t="shared" ref="BQ52:BQ56" si="151">IF(W52=0,0,W52-AI52)</f>
        <v>8868.3499999997002</v>
      </c>
      <c r="BR52" s="303">
        <f t="shared" ref="BR52:BR56" si="152">IF(X52=0,0,X52-AJ52)</f>
        <v>21414.889999999868</v>
      </c>
      <c r="BS52" s="340">
        <f t="shared" ref="BS52:BX56" si="153">IF(AK52=0,0,Y52-AK52)</f>
        <v>43165.86999999985</v>
      </c>
      <c r="BT52" s="270">
        <f t="shared" si="153"/>
        <v>102610.16000000027</v>
      </c>
      <c r="BU52" s="270">
        <f t="shared" si="153"/>
        <v>83643.679999999469</v>
      </c>
      <c r="BV52" s="270">
        <f t="shared" si="153"/>
        <v>121676.72000000009</v>
      </c>
      <c r="BW52" s="270">
        <f t="shared" si="153"/>
        <v>200385.35000000102</v>
      </c>
      <c r="BX52" s="270">
        <f t="shared" si="153"/>
        <v>63015.459999998973</v>
      </c>
      <c r="BY52" s="270">
        <f t="shared" ref="BY52:BY56" si="154">IF(AQ52=0,0,AE52-AQ52)</f>
        <v>19504.740000000165</v>
      </c>
      <c r="BZ52" s="270">
        <f t="shared" ref="BZ52:CD56" si="155">IF(AR52=0,0,AF52-AR52)</f>
        <v>29570.830000000045</v>
      </c>
      <c r="CA52" s="270">
        <f t="shared" si="155"/>
        <v>5890.990000000369</v>
      </c>
      <c r="CB52" s="270">
        <f t="shared" si="155"/>
        <v>9303.3200000000215</v>
      </c>
      <c r="CC52" s="270">
        <f t="shared" si="155"/>
        <v>17420.830000000133</v>
      </c>
      <c r="CD52" s="303">
        <f t="shared" si="155"/>
        <v>51230.310000000063</v>
      </c>
    </row>
    <row r="53" spans="1:82" x14ac:dyDescent="0.25">
      <c r="A53" s="4"/>
      <c r="B53" s="35" t="s">
        <v>42</v>
      </c>
      <c r="C53" s="9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155"/>
      <c r="O53" s="74">
        <v>331089.09999999951</v>
      </c>
      <c r="P53" s="74">
        <v>344163.57999999996</v>
      </c>
      <c r="Q53" s="74">
        <v>331618.67</v>
      </c>
      <c r="R53" s="74">
        <v>220473.96999999945</v>
      </c>
      <c r="S53" s="74">
        <v>159598.17999999993</v>
      </c>
      <c r="T53" s="74">
        <v>79354.899999999689</v>
      </c>
      <c r="U53" s="74">
        <v>54045.349999999889</v>
      </c>
      <c r="V53" s="98">
        <v>51326.150000000009</v>
      </c>
      <c r="W53" s="98">
        <v>63821.350000000035</v>
      </c>
      <c r="X53" s="155">
        <v>74755.83</v>
      </c>
      <c r="Y53" s="255">
        <v>138917.54999999993</v>
      </c>
      <c r="Z53" s="98">
        <v>281874.24999999942</v>
      </c>
      <c r="AA53" s="98">
        <v>393951.70999999961</v>
      </c>
      <c r="AB53" s="98">
        <v>475753.5799999999</v>
      </c>
      <c r="AC53" s="98">
        <v>511994.97000000044</v>
      </c>
      <c r="AD53" s="98">
        <v>246764.11999999988</v>
      </c>
      <c r="AE53" s="98">
        <v>212337.38000000018</v>
      </c>
      <c r="AF53" s="98">
        <v>103691.51000000001</v>
      </c>
      <c r="AG53" s="98">
        <v>131498.34999999986</v>
      </c>
      <c r="AH53" s="98">
        <v>82311.769999999742</v>
      </c>
      <c r="AI53" s="98">
        <v>78990.010000000111</v>
      </c>
      <c r="AJ53" s="155">
        <v>94008.710000000152</v>
      </c>
      <c r="AK53" s="255">
        <v>141697.80000000005</v>
      </c>
      <c r="AL53" s="98">
        <v>354169.67999999953</v>
      </c>
      <c r="AM53" s="98">
        <v>471635.95999999973</v>
      </c>
      <c r="AN53" s="98">
        <v>579494.46000000101</v>
      </c>
      <c r="AO53" s="98">
        <v>568081.84000000008</v>
      </c>
      <c r="AP53" s="98">
        <v>389431.9999999982</v>
      </c>
      <c r="AQ53" s="98">
        <v>251451.05000000019</v>
      </c>
      <c r="AR53" s="98">
        <v>143849.56999999966</v>
      </c>
      <c r="AS53" s="98">
        <v>113428.98000000033</v>
      </c>
      <c r="AT53" s="98">
        <v>73792.809999999925</v>
      </c>
      <c r="AU53" s="98">
        <v>83128.990000000063</v>
      </c>
      <c r="AV53" s="155">
        <v>76342.709999999948</v>
      </c>
      <c r="AW53" s="74">
        <f t="shared" si="141"/>
        <v>0</v>
      </c>
      <c r="AX53" s="74">
        <f t="shared" si="141"/>
        <v>0</v>
      </c>
      <c r="AY53" s="74">
        <f t="shared" si="141"/>
        <v>0</v>
      </c>
      <c r="AZ53" s="74">
        <f t="shared" si="141"/>
        <v>0</v>
      </c>
      <c r="BA53" s="73">
        <f t="shared" si="141"/>
        <v>0</v>
      </c>
      <c r="BB53" s="74">
        <f t="shared" si="141"/>
        <v>0</v>
      </c>
      <c r="BC53" s="74">
        <f t="shared" si="141"/>
        <v>0</v>
      </c>
      <c r="BD53" s="98">
        <f t="shared" si="141"/>
        <v>0</v>
      </c>
      <c r="BE53" s="98">
        <f t="shared" si="141"/>
        <v>0</v>
      </c>
      <c r="BF53" s="155">
        <f t="shared" si="141"/>
        <v>0</v>
      </c>
      <c r="BG53" s="272">
        <f t="shared" si="142"/>
        <v>0</v>
      </c>
      <c r="BH53" s="270">
        <f t="shared" si="143"/>
        <v>0</v>
      </c>
      <c r="BI53" s="270">
        <f t="shared" si="143"/>
        <v>-62862.610000000102</v>
      </c>
      <c r="BJ53" s="270">
        <f t="shared" si="144"/>
        <v>-131589.99999999994</v>
      </c>
      <c r="BK53" s="270">
        <f t="shared" si="145"/>
        <v>-180376.30000000045</v>
      </c>
      <c r="BL53" s="270">
        <f t="shared" si="146"/>
        <v>-26290.150000000431</v>
      </c>
      <c r="BM53" s="270">
        <f t="shared" si="147"/>
        <v>-52739.200000000244</v>
      </c>
      <c r="BN53" s="270">
        <f t="shared" si="148"/>
        <v>-24336.610000000321</v>
      </c>
      <c r="BO53" s="270">
        <f t="shared" si="149"/>
        <v>-77452.999999999971</v>
      </c>
      <c r="BP53" s="270">
        <f t="shared" si="150"/>
        <v>-30985.619999999733</v>
      </c>
      <c r="BQ53" s="270">
        <f t="shared" si="151"/>
        <v>-15168.660000000076</v>
      </c>
      <c r="BR53" s="303">
        <f t="shared" si="152"/>
        <v>-19252.88000000015</v>
      </c>
      <c r="BS53" s="340">
        <f t="shared" si="153"/>
        <v>-2780.2500000001164</v>
      </c>
      <c r="BT53" s="270">
        <f t="shared" si="153"/>
        <v>-72295.430000000109</v>
      </c>
      <c r="BU53" s="270">
        <f t="shared" si="153"/>
        <v>-77684.250000000116</v>
      </c>
      <c r="BV53" s="270">
        <f t="shared" si="153"/>
        <v>-103740.88000000111</v>
      </c>
      <c r="BW53" s="270">
        <f t="shared" si="153"/>
        <v>-56086.869999999646</v>
      </c>
      <c r="BX53" s="270">
        <f t="shared" si="153"/>
        <v>-142667.87999999832</v>
      </c>
      <c r="BY53" s="270">
        <f t="shared" si="154"/>
        <v>-39113.670000000013</v>
      </c>
      <c r="BZ53" s="270">
        <f t="shared" si="155"/>
        <v>-40158.059999999648</v>
      </c>
      <c r="CA53" s="270">
        <f t="shared" si="155"/>
        <v>18069.36999999953</v>
      </c>
      <c r="CB53" s="270">
        <f t="shared" si="155"/>
        <v>8518.9599999998172</v>
      </c>
      <c r="CC53" s="270">
        <f t="shared" si="155"/>
        <v>-4138.9799999999523</v>
      </c>
      <c r="CD53" s="303">
        <f t="shared" si="155"/>
        <v>17666.000000000204</v>
      </c>
    </row>
    <row r="54" spans="1:82" x14ac:dyDescent="0.25">
      <c r="A54" s="4"/>
      <c r="B54" s="35" t="s">
        <v>43</v>
      </c>
      <c r="C54" s="97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155"/>
      <c r="O54" s="74">
        <v>30526.150000000005</v>
      </c>
      <c r="P54" s="74">
        <v>50984.440000000024</v>
      </c>
      <c r="Q54" s="74">
        <v>53968.170000000006</v>
      </c>
      <c r="R54" s="74">
        <v>27342.339999999989</v>
      </c>
      <c r="S54" s="74">
        <v>17570.000000000011</v>
      </c>
      <c r="T54" s="74">
        <v>10525.090000000002</v>
      </c>
      <c r="U54" s="74">
        <v>9268.6400000000049</v>
      </c>
      <c r="V54" s="98">
        <v>5354.06</v>
      </c>
      <c r="W54" s="98">
        <v>6393.6699999999973</v>
      </c>
      <c r="X54" s="155">
        <v>6767.0899999999992</v>
      </c>
      <c r="Y54" s="255">
        <v>9834.6999999999971</v>
      </c>
      <c r="Z54" s="98">
        <v>24863.919999999991</v>
      </c>
      <c r="AA54" s="98">
        <v>31312.240000000009</v>
      </c>
      <c r="AB54" s="98">
        <v>43540.559999999983</v>
      </c>
      <c r="AC54" s="98">
        <v>45244.640000000007</v>
      </c>
      <c r="AD54" s="98">
        <v>24127.470000000008</v>
      </c>
      <c r="AE54" s="98">
        <v>15935.339999999995</v>
      </c>
      <c r="AF54" s="98">
        <v>6632.7300000000032</v>
      </c>
      <c r="AG54" s="98">
        <v>4536.1900000000014</v>
      </c>
      <c r="AH54" s="98">
        <v>5984.4000000000005</v>
      </c>
      <c r="AI54" s="98">
        <v>6586.7900000000009</v>
      </c>
      <c r="AJ54" s="155">
        <v>5408.2599999999993</v>
      </c>
      <c r="AK54" s="255">
        <v>12176.380000000003</v>
      </c>
      <c r="AL54" s="98">
        <v>22638.82</v>
      </c>
      <c r="AM54" s="98">
        <v>34177.01</v>
      </c>
      <c r="AN54" s="98">
        <v>42584.070000000022</v>
      </c>
      <c r="AO54" s="98">
        <v>38269.279999999977</v>
      </c>
      <c r="AP54" s="98">
        <v>25963.619999999995</v>
      </c>
      <c r="AQ54" s="98">
        <v>12145.579999999998</v>
      </c>
      <c r="AR54" s="98">
        <v>7089.4199999999983</v>
      </c>
      <c r="AS54" s="98">
        <v>6627.6099999999979</v>
      </c>
      <c r="AT54" s="98">
        <v>6534.1399999999976</v>
      </c>
      <c r="AU54" s="98">
        <v>5785.2</v>
      </c>
      <c r="AV54" s="155">
        <v>3410.8700000000008</v>
      </c>
      <c r="AW54" s="74">
        <f t="shared" si="141"/>
        <v>0</v>
      </c>
      <c r="AX54" s="74">
        <f t="shared" si="141"/>
        <v>0</v>
      </c>
      <c r="AY54" s="74">
        <f t="shared" si="141"/>
        <v>0</v>
      </c>
      <c r="AZ54" s="74">
        <f t="shared" si="141"/>
        <v>0</v>
      </c>
      <c r="BA54" s="73">
        <f t="shared" si="141"/>
        <v>0</v>
      </c>
      <c r="BB54" s="74">
        <f t="shared" si="141"/>
        <v>0</v>
      </c>
      <c r="BC54" s="74">
        <f t="shared" si="141"/>
        <v>0</v>
      </c>
      <c r="BD54" s="98">
        <f t="shared" si="141"/>
        <v>0</v>
      </c>
      <c r="BE54" s="98">
        <f t="shared" si="141"/>
        <v>0</v>
      </c>
      <c r="BF54" s="155">
        <f t="shared" si="141"/>
        <v>0</v>
      </c>
      <c r="BG54" s="272">
        <f t="shared" si="142"/>
        <v>0</v>
      </c>
      <c r="BH54" s="270">
        <f t="shared" si="143"/>
        <v>0</v>
      </c>
      <c r="BI54" s="270">
        <f t="shared" si="143"/>
        <v>-786.09000000000378</v>
      </c>
      <c r="BJ54" s="270">
        <f t="shared" si="144"/>
        <v>7443.880000000041</v>
      </c>
      <c r="BK54" s="270">
        <f t="shared" si="145"/>
        <v>8723.5299999999988</v>
      </c>
      <c r="BL54" s="270">
        <f t="shared" si="146"/>
        <v>3214.8699999999808</v>
      </c>
      <c r="BM54" s="270">
        <f t="shared" si="147"/>
        <v>1634.6600000000162</v>
      </c>
      <c r="BN54" s="270">
        <f t="shared" si="148"/>
        <v>3892.3599999999988</v>
      </c>
      <c r="BO54" s="270">
        <f t="shared" si="149"/>
        <v>4732.4500000000035</v>
      </c>
      <c r="BP54" s="270">
        <f t="shared" si="150"/>
        <v>-630.34000000000015</v>
      </c>
      <c r="BQ54" s="270">
        <f t="shared" si="151"/>
        <v>-193.12000000000353</v>
      </c>
      <c r="BR54" s="303">
        <f t="shared" si="152"/>
        <v>1358.83</v>
      </c>
      <c r="BS54" s="340">
        <f t="shared" si="153"/>
        <v>-2341.6800000000057</v>
      </c>
      <c r="BT54" s="270">
        <f t="shared" si="153"/>
        <v>2225.0999999999913</v>
      </c>
      <c r="BU54" s="270">
        <f t="shared" si="153"/>
        <v>-2864.7699999999932</v>
      </c>
      <c r="BV54" s="270">
        <f t="shared" si="153"/>
        <v>956.48999999996158</v>
      </c>
      <c r="BW54" s="270">
        <f t="shared" si="153"/>
        <v>6975.3600000000297</v>
      </c>
      <c r="BX54" s="270">
        <f t="shared" si="153"/>
        <v>-1836.1499999999869</v>
      </c>
      <c r="BY54" s="270">
        <f t="shared" si="154"/>
        <v>3789.7599999999966</v>
      </c>
      <c r="BZ54" s="270">
        <f t="shared" si="155"/>
        <v>-456.68999999999505</v>
      </c>
      <c r="CA54" s="270">
        <f t="shared" si="155"/>
        <v>-2091.4199999999964</v>
      </c>
      <c r="CB54" s="270">
        <f t="shared" si="155"/>
        <v>-549.73999999999705</v>
      </c>
      <c r="CC54" s="270">
        <f t="shared" si="155"/>
        <v>801.59000000000106</v>
      </c>
      <c r="CD54" s="303">
        <f t="shared" si="155"/>
        <v>1997.3899999999985</v>
      </c>
    </row>
    <row r="55" spans="1:82" x14ac:dyDescent="0.25">
      <c r="A55" s="4"/>
      <c r="B55" s="35" t="s">
        <v>44</v>
      </c>
      <c r="C55" s="97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155"/>
      <c r="O55" s="74">
        <v>14467.819999999998</v>
      </c>
      <c r="P55" s="74">
        <v>52002.789999999994</v>
      </c>
      <c r="Q55" s="74">
        <v>36266.869999999995</v>
      </c>
      <c r="R55" s="74">
        <v>19677.100000000002</v>
      </c>
      <c r="S55" s="74">
        <v>12624.449999999999</v>
      </c>
      <c r="T55" s="74">
        <v>11140.439999999999</v>
      </c>
      <c r="U55" s="74">
        <v>5355.2399999999989</v>
      </c>
      <c r="V55" s="98">
        <v>1471.34</v>
      </c>
      <c r="W55" s="98">
        <v>3173.58</v>
      </c>
      <c r="X55" s="155">
        <v>2642.6</v>
      </c>
      <c r="Y55" s="255">
        <v>6606.6799999999994</v>
      </c>
      <c r="Z55" s="98">
        <v>10132.24</v>
      </c>
      <c r="AA55" s="98">
        <v>16882.649999999998</v>
      </c>
      <c r="AB55" s="98">
        <v>31913.489999999998</v>
      </c>
      <c r="AC55" s="98">
        <v>29312.880000000005</v>
      </c>
      <c r="AD55" s="98">
        <v>16317.68</v>
      </c>
      <c r="AE55" s="98">
        <v>16356.949999999999</v>
      </c>
      <c r="AF55" s="98">
        <v>9212.5600000000013</v>
      </c>
      <c r="AG55" s="98">
        <v>439.08999999999992</v>
      </c>
      <c r="AH55" s="98">
        <v>1108.0899999999999</v>
      </c>
      <c r="AI55" s="98">
        <v>578.32999999999993</v>
      </c>
      <c r="AJ55" s="155">
        <v>4157.1099999999997</v>
      </c>
      <c r="AK55" s="255">
        <v>14612.679999999998</v>
      </c>
      <c r="AL55" s="98">
        <v>21401.480000000003</v>
      </c>
      <c r="AM55" s="98">
        <v>19426.280000000002</v>
      </c>
      <c r="AN55" s="98">
        <v>17131.319999999996</v>
      </c>
      <c r="AO55" s="98">
        <v>15260.34</v>
      </c>
      <c r="AP55" s="98">
        <v>11132.750000000002</v>
      </c>
      <c r="AQ55" s="98">
        <v>5486.18</v>
      </c>
      <c r="AR55" s="98">
        <v>3562.27</v>
      </c>
      <c r="AS55" s="98">
        <v>4153.67</v>
      </c>
      <c r="AT55" s="98">
        <v>2670.26</v>
      </c>
      <c r="AU55" s="98">
        <v>4669.5499999999993</v>
      </c>
      <c r="AV55" s="155">
        <v>1352.08</v>
      </c>
      <c r="AW55" s="74">
        <f t="shared" si="141"/>
        <v>0</v>
      </c>
      <c r="AX55" s="74">
        <f t="shared" si="141"/>
        <v>0</v>
      </c>
      <c r="AY55" s="74">
        <f t="shared" si="141"/>
        <v>0</v>
      </c>
      <c r="AZ55" s="74">
        <f t="shared" si="141"/>
        <v>0</v>
      </c>
      <c r="BA55" s="73">
        <f t="shared" si="141"/>
        <v>0</v>
      </c>
      <c r="BB55" s="74">
        <f t="shared" si="141"/>
        <v>0</v>
      </c>
      <c r="BC55" s="74">
        <f t="shared" si="141"/>
        <v>0</v>
      </c>
      <c r="BD55" s="98">
        <f t="shared" si="141"/>
        <v>0</v>
      </c>
      <c r="BE55" s="98">
        <f t="shared" si="141"/>
        <v>0</v>
      </c>
      <c r="BF55" s="155">
        <f t="shared" si="141"/>
        <v>0</v>
      </c>
      <c r="BG55" s="272">
        <f t="shared" si="142"/>
        <v>0</v>
      </c>
      <c r="BH55" s="270">
        <f t="shared" si="143"/>
        <v>0</v>
      </c>
      <c r="BI55" s="270">
        <f t="shared" si="143"/>
        <v>-2414.83</v>
      </c>
      <c r="BJ55" s="270">
        <f t="shared" si="144"/>
        <v>20089.299999999996</v>
      </c>
      <c r="BK55" s="270">
        <f t="shared" si="145"/>
        <v>6953.9899999999907</v>
      </c>
      <c r="BL55" s="270">
        <f t="shared" si="146"/>
        <v>3359.4200000000019</v>
      </c>
      <c r="BM55" s="270">
        <f t="shared" si="147"/>
        <v>-3732.5</v>
      </c>
      <c r="BN55" s="270">
        <f t="shared" si="148"/>
        <v>1927.8799999999974</v>
      </c>
      <c r="BO55" s="270">
        <f t="shared" si="149"/>
        <v>4916.1499999999987</v>
      </c>
      <c r="BP55" s="270">
        <f t="shared" si="150"/>
        <v>363.25</v>
      </c>
      <c r="BQ55" s="270">
        <f t="shared" si="151"/>
        <v>2595.25</v>
      </c>
      <c r="BR55" s="303">
        <f t="shared" si="152"/>
        <v>-1514.5099999999998</v>
      </c>
      <c r="BS55" s="340">
        <f t="shared" si="153"/>
        <v>-8005.9999999999991</v>
      </c>
      <c r="BT55" s="270">
        <f t="shared" si="153"/>
        <v>-11269.240000000003</v>
      </c>
      <c r="BU55" s="270">
        <f t="shared" si="153"/>
        <v>-2543.6300000000047</v>
      </c>
      <c r="BV55" s="270">
        <f t="shared" si="153"/>
        <v>14782.170000000002</v>
      </c>
      <c r="BW55" s="270">
        <f t="shared" si="153"/>
        <v>14052.540000000005</v>
      </c>
      <c r="BX55" s="270">
        <f t="shared" si="153"/>
        <v>5184.9299999999985</v>
      </c>
      <c r="BY55" s="270">
        <f t="shared" si="154"/>
        <v>10870.769999999999</v>
      </c>
      <c r="BZ55" s="270">
        <f t="shared" si="155"/>
        <v>5650.2900000000009</v>
      </c>
      <c r="CA55" s="270">
        <f t="shared" si="155"/>
        <v>-3714.58</v>
      </c>
      <c r="CB55" s="270">
        <f t="shared" si="155"/>
        <v>-1562.1700000000003</v>
      </c>
      <c r="CC55" s="270">
        <f t="shared" si="155"/>
        <v>-4091.2199999999993</v>
      </c>
      <c r="CD55" s="303">
        <f t="shared" si="155"/>
        <v>2805.0299999999997</v>
      </c>
    </row>
    <row r="56" spans="1:82" x14ac:dyDescent="0.25">
      <c r="A56" s="4"/>
      <c r="B56" s="35" t="s">
        <v>45</v>
      </c>
      <c r="C56" s="97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155"/>
      <c r="O56" s="74">
        <v>126222.92000000001</v>
      </c>
      <c r="P56" s="74">
        <v>20524.21</v>
      </c>
      <c r="Q56" s="74">
        <v>10446.540000000001</v>
      </c>
      <c r="R56" s="74">
        <v>0</v>
      </c>
      <c r="S56" s="74">
        <v>0</v>
      </c>
      <c r="T56" s="74">
        <v>0</v>
      </c>
      <c r="U56" s="74">
        <v>0</v>
      </c>
      <c r="V56" s="98">
        <v>0</v>
      </c>
      <c r="W56" s="98">
        <v>1843.79</v>
      </c>
      <c r="X56" s="155">
        <v>0</v>
      </c>
      <c r="Y56" s="255">
        <v>0</v>
      </c>
      <c r="Z56" s="98">
        <v>460.57</v>
      </c>
      <c r="AA56" s="98">
        <v>0</v>
      </c>
      <c r="AB56" s="98">
        <v>26099.97</v>
      </c>
      <c r="AC56" s="98">
        <v>76847.39</v>
      </c>
      <c r="AD56" s="98">
        <v>45521.06</v>
      </c>
      <c r="AE56" s="98">
        <v>43187.17</v>
      </c>
      <c r="AF56" s="98">
        <v>2743.74</v>
      </c>
      <c r="AG56" s="98">
        <v>3543.03</v>
      </c>
      <c r="AH56" s="98">
        <v>2331.61</v>
      </c>
      <c r="AI56" s="98">
        <v>10</v>
      </c>
      <c r="AJ56" s="155">
        <v>8339.93</v>
      </c>
      <c r="AK56" s="255">
        <v>10</v>
      </c>
      <c r="AL56" s="98">
        <v>51126.19</v>
      </c>
      <c r="AM56" s="98">
        <v>42057.48</v>
      </c>
      <c r="AN56" s="98">
        <v>55121.89</v>
      </c>
      <c r="AO56" s="98">
        <v>33983.839999999997</v>
      </c>
      <c r="AP56" s="98">
        <v>30717.960000000003</v>
      </c>
      <c r="AQ56" s="98">
        <v>43700.42</v>
      </c>
      <c r="AR56" s="98">
        <v>3357.47</v>
      </c>
      <c r="AS56" s="98">
        <v>398.85</v>
      </c>
      <c r="AT56" s="98">
        <v>10.08</v>
      </c>
      <c r="AU56" s="98">
        <v>28750.1</v>
      </c>
      <c r="AV56" s="155">
        <v>0</v>
      </c>
      <c r="AW56" s="74">
        <f t="shared" si="141"/>
        <v>0</v>
      </c>
      <c r="AX56" s="74">
        <f t="shared" si="141"/>
        <v>0</v>
      </c>
      <c r="AY56" s="74">
        <f t="shared" si="141"/>
        <v>0</v>
      </c>
      <c r="AZ56" s="74">
        <f t="shared" si="141"/>
        <v>0</v>
      </c>
      <c r="BA56" s="73">
        <f t="shared" si="141"/>
        <v>0</v>
      </c>
      <c r="BB56" s="74">
        <f t="shared" si="141"/>
        <v>0</v>
      </c>
      <c r="BC56" s="74">
        <f t="shared" si="141"/>
        <v>0</v>
      </c>
      <c r="BD56" s="98">
        <f t="shared" si="141"/>
        <v>0</v>
      </c>
      <c r="BE56" s="98">
        <f t="shared" si="141"/>
        <v>0</v>
      </c>
      <c r="BF56" s="155">
        <f t="shared" si="141"/>
        <v>0</v>
      </c>
      <c r="BG56" s="272">
        <f t="shared" si="142"/>
        <v>0</v>
      </c>
      <c r="BH56" s="270">
        <f t="shared" si="143"/>
        <v>0</v>
      </c>
      <c r="BI56" s="270">
        <f t="shared" si="143"/>
        <v>126222.92000000001</v>
      </c>
      <c r="BJ56" s="270">
        <f t="shared" si="144"/>
        <v>-5575.760000000002</v>
      </c>
      <c r="BK56" s="270">
        <f t="shared" si="145"/>
        <v>-66400.850000000006</v>
      </c>
      <c r="BL56" s="270">
        <f t="shared" si="146"/>
        <v>0</v>
      </c>
      <c r="BM56" s="270">
        <f t="shared" si="147"/>
        <v>0</v>
      </c>
      <c r="BN56" s="270">
        <f t="shared" si="148"/>
        <v>0</v>
      </c>
      <c r="BO56" s="270">
        <f t="shared" si="149"/>
        <v>0</v>
      </c>
      <c r="BP56" s="270">
        <f t="shared" si="150"/>
        <v>0</v>
      </c>
      <c r="BQ56" s="270">
        <f t="shared" si="151"/>
        <v>1833.79</v>
      </c>
      <c r="BR56" s="303">
        <f t="shared" si="152"/>
        <v>0</v>
      </c>
      <c r="BS56" s="340">
        <f t="shared" si="153"/>
        <v>-10</v>
      </c>
      <c r="BT56" s="270">
        <f t="shared" si="153"/>
        <v>-50665.62</v>
      </c>
      <c r="BU56" s="270">
        <f t="shared" si="153"/>
        <v>-42057.48</v>
      </c>
      <c r="BV56" s="270">
        <f t="shared" si="153"/>
        <v>-29021.919999999998</v>
      </c>
      <c r="BW56" s="270">
        <f t="shared" si="153"/>
        <v>42863.55</v>
      </c>
      <c r="BX56" s="270">
        <f t="shared" si="153"/>
        <v>14803.099999999995</v>
      </c>
      <c r="BY56" s="270">
        <f t="shared" si="154"/>
        <v>-513.25</v>
      </c>
      <c r="BZ56" s="270">
        <f t="shared" si="155"/>
        <v>-613.73</v>
      </c>
      <c r="CA56" s="270">
        <f t="shared" si="155"/>
        <v>3144.1800000000003</v>
      </c>
      <c r="CB56" s="270">
        <f t="shared" si="155"/>
        <v>2321.5300000000002</v>
      </c>
      <c r="CC56" s="270">
        <f t="shared" si="155"/>
        <v>-28740.1</v>
      </c>
      <c r="CD56" s="303">
        <f t="shared" si="155"/>
        <v>0</v>
      </c>
    </row>
    <row r="57" spans="1:82" x14ac:dyDescent="0.25">
      <c r="A57" s="4"/>
      <c r="B57" s="35" t="s">
        <v>46</v>
      </c>
      <c r="C57" s="97">
        <v>785646</v>
      </c>
      <c r="D57" s="74">
        <v>882600.17000000086</v>
      </c>
      <c r="E57" s="74">
        <v>897811.37000000069</v>
      </c>
      <c r="F57" s="74">
        <v>668704.67000000121</v>
      </c>
      <c r="G57" s="74">
        <v>433960.14999999898</v>
      </c>
      <c r="H57" s="74">
        <v>207230.54000000108</v>
      </c>
      <c r="I57" s="74">
        <v>139912.53999999983</v>
      </c>
      <c r="J57" s="74">
        <v>108045.92000000032</v>
      </c>
      <c r="K57" s="74">
        <v>101794.66999999962</v>
      </c>
      <c r="L57" s="74">
        <v>141403.79000000015</v>
      </c>
      <c r="M57" s="74">
        <v>294162.46999999956</v>
      </c>
      <c r="N57" s="155">
        <v>570142.39999999967</v>
      </c>
      <c r="O57" s="74">
        <f t="shared" ref="O57:V57" si="156">SUM(O52:O56)</f>
        <v>903001.4800000008</v>
      </c>
      <c r="P57" s="74">
        <f t="shared" si="156"/>
        <v>967211.19</v>
      </c>
      <c r="Q57" s="74">
        <f t="shared" si="156"/>
        <v>936289.85999999824</v>
      </c>
      <c r="R57" s="74">
        <f t="shared" si="156"/>
        <v>641790.48999999953</v>
      </c>
      <c r="S57" s="74">
        <f t="shared" si="156"/>
        <v>466061.15999999922</v>
      </c>
      <c r="T57" s="74">
        <f t="shared" si="156"/>
        <v>231933.2500000002</v>
      </c>
      <c r="U57" s="74">
        <f t="shared" si="156"/>
        <v>155015.17999999938</v>
      </c>
      <c r="V57" s="98">
        <f t="shared" si="156"/>
        <v>127679.31999999986</v>
      </c>
      <c r="W57" s="98">
        <v>151234.39999999967</v>
      </c>
      <c r="X57" s="155">
        <v>191487.65999999997</v>
      </c>
      <c r="Y57" s="255">
        <v>338427.25999999978</v>
      </c>
      <c r="Z57" s="98">
        <v>687286.77999999933</v>
      </c>
      <c r="AA57" s="98">
        <v>981003.78999999899</v>
      </c>
      <c r="AB57" s="98">
        <v>1252590.9299999997</v>
      </c>
      <c r="AC57" s="98">
        <v>1431887.9300000009</v>
      </c>
      <c r="AD57" s="98">
        <v>789605.55999999936</v>
      </c>
      <c r="AE57" s="98">
        <v>547376.46000000066</v>
      </c>
      <c r="AF57" s="98">
        <v>239716.29000000012</v>
      </c>
      <c r="AG57" s="98">
        <v>229745.16000000009</v>
      </c>
      <c r="AH57" s="98">
        <v>152845.88999999966</v>
      </c>
      <c r="AI57" s="98">
        <v>153298.7900000001</v>
      </c>
      <c r="AJ57" s="155">
        <v>197821.26000000024</v>
      </c>
      <c r="AK57" s="255">
        <v>308399.32</v>
      </c>
      <c r="AL57" s="98">
        <v>716681.80999999912</v>
      </c>
      <c r="AM57" s="98">
        <v>1022510.2399999996</v>
      </c>
      <c r="AN57" s="98">
        <v>1247938.3500000008</v>
      </c>
      <c r="AO57" s="98">
        <v>1223697.9999999998</v>
      </c>
      <c r="AP57" s="98">
        <v>851106.09999999858</v>
      </c>
      <c r="AQ57" s="98">
        <v>552838.11000000057</v>
      </c>
      <c r="AR57" s="98">
        <v>245723.64999999967</v>
      </c>
      <c r="AS57" s="98">
        <v>208446.6200000002</v>
      </c>
      <c r="AT57" s="98">
        <v>134813.98999999982</v>
      </c>
      <c r="AU57" s="98">
        <v>172046.6699999999</v>
      </c>
      <c r="AV57" s="155">
        <v>115782.59999999996</v>
      </c>
      <c r="AW57" s="74">
        <f t="shared" ref="AW57:BE57" si="157">IF(C57=0,0,C57-O57)</f>
        <v>-117355.4800000008</v>
      </c>
      <c r="AX57" s="74">
        <f t="shared" si="157"/>
        <v>-84611.019999999087</v>
      </c>
      <c r="AY57" s="74">
        <f t="shared" si="157"/>
        <v>-38478.489999997546</v>
      </c>
      <c r="AZ57" s="74">
        <f t="shared" si="157"/>
        <v>26914.180000001681</v>
      </c>
      <c r="BA57" s="73">
        <f t="shared" si="157"/>
        <v>-32101.010000000242</v>
      </c>
      <c r="BB57" s="74">
        <f t="shared" si="157"/>
        <v>-24702.709999999119</v>
      </c>
      <c r="BC57" s="74">
        <f t="shared" si="157"/>
        <v>-15102.639999999548</v>
      </c>
      <c r="BD57" s="98">
        <f t="shared" si="157"/>
        <v>-19633.399999999543</v>
      </c>
      <c r="BE57" s="98">
        <f t="shared" si="157"/>
        <v>-49439.730000000054</v>
      </c>
      <c r="BF57" s="155">
        <f>IF(X57=0,0,L57-X57)</f>
        <v>-50083.869999999821</v>
      </c>
      <c r="BG57" s="272">
        <f>IF(Y57=0,0,M57-Y57)</f>
        <v>-44264.790000000212</v>
      </c>
      <c r="BH57" s="270">
        <f>IF(Z57=0,0,N57-Z57)</f>
        <v>-117144.37999999966</v>
      </c>
      <c r="BI57" s="270">
        <f>SUM(BI52:BI56)</f>
        <v>-78002.309999998222</v>
      </c>
      <c r="BJ57" s="270">
        <f t="shared" ref="BJ57:BR57" si="158">SUM(BJ52:BJ56)</f>
        <v>-285379.73999999982</v>
      </c>
      <c r="BK57" s="270">
        <f t="shared" si="158"/>
        <v>-495598.07000000286</v>
      </c>
      <c r="BL57" s="270">
        <f t="shared" si="158"/>
        <v>-102294.00999999978</v>
      </c>
      <c r="BM57" s="270">
        <f t="shared" si="158"/>
        <v>-38128.130000001416</v>
      </c>
      <c r="BN57" s="270">
        <f t="shared" si="158"/>
        <v>-5039.2999999999247</v>
      </c>
      <c r="BO57" s="270">
        <f t="shared" si="158"/>
        <v>-71186.950000000725</v>
      </c>
      <c r="BP57" s="270">
        <f t="shared" si="158"/>
        <v>-22834.959999999806</v>
      </c>
      <c r="BQ57" s="270">
        <f t="shared" si="158"/>
        <v>-2064.3900000003796</v>
      </c>
      <c r="BR57" s="303">
        <f t="shared" si="158"/>
        <v>2006.3299999997184</v>
      </c>
      <c r="BS57" s="340">
        <f t="shared" ref="BS57:BT57" si="159">SUM(BS52:BS56)</f>
        <v>30027.939999999726</v>
      </c>
      <c r="BT57" s="270">
        <f t="shared" si="159"/>
        <v>-29395.029999999861</v>
      </c>
      <c r="BU57" s="270">
        <f t="shared" ref="BU57:BW57" si="160">SUM(BU52:BU56)</f>
        <v>-41506.450000000652</v>
      </c>
      <c r="BV57" s="270">
        <f t="shared" si="160"/>
        <v>4652.5799999989395</v>
      </c>
      <c r="BW57" s="270">
        <f t="shared" si="160"/>
        <v>208189.93000000145</v>
      </c>
      <c r="BX57" s="270">
        <f t="shared" ref="BX57:BZ57" si="161">SUM(BX52:BX56)</f>
        <v>-61500.539999999353</v>
      </c>
      <c r="BY57" s="270">
        <f t="shared" si="161"/>
        <v>-5461.6499999998523</v>
      </c>
      <c r="BZ57" s="270">
        <f t="shared" si="161"/>
        <v>-6007.3599999995968</v>
      </c>
      <c r="CA57" s="270">
        <f t="shared" ref="CA57:CB57" si="162">SUM(CA52:CA56)</f>
        <v>21298.539999999899</v>
      </c>
      <c r="CB57" s="270">
        <f t="shared" si="162"/>
        <v>18031.899999999841</v>
      </c>
      <c r="CC57" s="270">
        <f t="shared" ref="CC57:CD57" si="163">SUM(CC52:CC56)</f>
        <v>-18747.879999999815</v>
      </c>
      <c r="CD57" s="303">
        <f t="shared" si="163"/>
        <v>73698.730000000258</v>
      </c>
    </row>
    <row r="58" spans="1:82" x14ac:dyDescent="0.25">
      <c r="A58" s="4">
        <f>+A51+1</f>
        <v>8</v>
      </c>
      <c r="B58" s="42" t="s">
        <v>35</v>
      </c>
      <c r="C58" s="97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155"/>
      <c r="O58" s="74"/>
      <c r="P58" s="74"/>
      <c r="Q58" s="74"/>
      <c r="R58" s="74"/>
      <c r="S58" s="74"/>
      <c r="T58" s="74"/>
      <c r="U58" s="74"/>
      <c r="V58" s="98"/>
      <c r="W58" s="98"/>
      <c r="X58" s="155"/>
      <c r="Y58" s="255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155"/>
      <c r="AK58" s="255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155"/>
      <c r="AW58" s="74"/>
      <c r="AX58" s="74"/>
      <c r="AY58" s="74"/>
      <c r="AZ58" s="74"/>
      <c r="BA58" s="73"/>
      <c r="BB58" s="74"/>
      <c r="BC58" s="74"/>
      <c r="BD58" s="98"/>
      <c r="BE58" s="98"/>
      <c r="BF58" s="155"/>
      <c r="BG58" s="272"/>
      <c r="BH58" s="270"/>
      <c r="BI58" s="270"/>
      <c r="BJ58" s="270"/>
      <c r="BK58" s="270"/>
      <c r="BL58" s="270"/>
      <c r="BM58" s="270"/>
      <c r="BN58" s="270"/>
      <c r="BO58" s="270"/>
      <c r="BP58" s="270"/>
      <c r="BQ58" s="270"/>
      <c r="BR58" s="303"/>
      <c r="BS58" s="340"/>
      <c r="BT58" s="270"/>
      <c r="BU58" s="270"/>
      <c r="BV58" s="270"/>
      <c r="BW58" s="270"/>
      <c r="BX58" s="270"/>
      <c r="BY58" s="270"/>
      <c r="BZ58" s="270"/>
      <c r="CA58" s="270"/>
      <c r="CB58" s="270"/>
      <c r="CC58" s="270"/>
      <c r="CD58" s="303"/>
    </row>
    <row r="59" spans="1:82" x14ac:dyDescent="0.25">
      <c r="A59" s="4"/>
      <c r="B59" s="35" t="s">
        <v>41</v>
      </c>
      <c r="C59" s="97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155"/>
      <c r="O59" s="74">
        <v>894679.72000000055</v>
      </c>
      <c r="P59" s="74">
        <v>1067282</v>
      </c>
      <c r="Q59" s="74">
        <v>1310265.469999999</v>
      </c>
      <c r="R59" s="74">
        <v>1650885.2100000009</v>
      </c>
      <c r="S59" s="74">
        <v>1729420.8900000004</v>
      </c>
      <c r="T59" s="74">
        <v>1748046.350000001</v>
      </c>
      <c r="U59" s="74">
        <v>1690009.5000000002</v>
      </c>
      <c r="V59" s="98">
        <v>1554104.7199999986</v>
      </c>
      <c r="W59" s="98">
        <v>1458192.8599999996</v>
      </c>
      <c r="X59" s="155">
        <v>1461194.319999997</v>
      </c>
      <c r="Y59" s="255">
        <v>1393558.4100000013</v>
      </c>
      <c r="Z59" s="98">
        <v>1463583.1200000006</v>
      </c>
      <c r="AA59" s="98">
        <v>1586481.9099999995</v>
      </c>
      <c r="AB59" s="98">
        <v>1890250.1600000018</v>
      </c>
      <c r="AC59" s="98">
        <v>2243629.8600000022</v>
      </c>
      <c r="AD59" s="98">
        <v>2874754.830000008</v>
      </c>
      <c r="AE59" s="98">
        <v>2286147.4900000049</v>
      </c>
      <c r="AF59" s="98">
        <v>2176026.9399999962</v>
      </c>
      <c r="AG59" s="98">
        <v>1999482.6300000001</v>
      </c>
      <c r="AH59" s="98">
        <v>1833914.4199999985</v>
      </c>
      <c r="AI59" s="98">
        <v>1599057.5699999994</v>
      </c>
      <c r="AJ59" s="155">
        <v>1348356.52</v>
      </c>
      <c r="AK59" s="255">
        <v>1198021.4100000018</v>
      </c>
      <c r="AL59" s="98">
        <v>1086949.6300000011</v>
      </c>
      <c r="AM59" s="98">
        <v>1118795.9799999995</v>
      </c>
      <c r="AN59" s="98">
        <v>1211372.7599999988</v>
      </c>
      <c r="AO59" s="98">
        <v>1340745.5199999996</v>
      </c>
      <c r="AP59" s="98">
        <v>1577823.9800000004</v>
      </c>
      <c r="AQ59" s="98">
        <v>1537455.7099999965</v>
      </c>
      <c r="AR59" s="98">
        <v>1377772.6199999976</v>
      </c>
      <c r="AS59" s="98">
        <v>1162305.7899999991</v>
      </c>
      <c r="AT59" s="98">
        <v>1067087.9900000005</v>
      </c>
      <c r="AU59" s="98">
        <v>947087.03000000061</v>
      </c>
      <c r="AV59" s="155">
        <v>818478.96999999939</v>
      </c>
      <c r="AW59" s="74">
        <f t="shared" ref="AW59:BF63" si="164">IF(C59=0,0,C59-O59)</f>
        <v>0</v>
      </c>
      <c r="AX59" s="74">
        <f t="shared" si="164"/>
        <v>0</v>
      </c>
      <c r="AY59" s="74">
        <f t="shared" si="164"/>
        <v>0</v>
      </c>
      <c r="AZ59" s="74">
        <f t="shared" si="164"/>
        <v>0</v>
      </c>
      <c r="BA59" s="73">
        <f t="shared" si="164"/>
        <v>0</v>
      </c>
      <c r="BB59" s="74">
        <f t="shared" si="164"/>
        <v>0</v>
      </c>
      <c r="BC59" s="74">
        <f t="shared" si="164"/>
        <v>0</v>
      </c>
      <c r="BD59" s="98">
        <f t="shared" si="164"/>
        <v>0</v>
      </c>
      <c r="BE59" s="98">
        <f t="shared" si="164"/>
        <v>0</v>
      </c>
      <c r="BF59" s="155">
        <f t="shared" si="164"/>
        <v>0</v>
      </c>
      <c r="BG59" s="272">
        <f t="shared" ref="BG59:BG63" si="165">IF(M59=0,0,M59-Y59)</f>
        <v>0</v>
      </c>
      <c r="BH59" s="270">
        <f t="shared" ref="BH59:BR63" si="166">IF(N59=0,0,N59-Z59)</f>
        <v>0</v>
      </c>
      <c r="BI59" s="270">
        <f t="shared" si="166"/>
        <v>-691802.1899999989</v>
      </c>
      <c r="BJ59" s="270">
        <f t="shared" si="166"/>
        <v>-822968.16000000178</v>
      </c>
      <c r="BK59" s="270">
        <f t="shared" si="166"/>
        <v>-933364.39000000316</v>
      </c>
      <c r="BL59" s="270">
        <f t="shared" si="166"/>
        <v>-1223869.6200000071</v>
      </c>
      <c r="BM59" s="270">
        <f t="shared" si="166"/>
        <v>-556726.60000000452</v>
      </c>
      <c r="BN59" s="270">
        <f t="shared" si="166"/>
        <v>-427980.58999999519</v>
      </c>
      <c r="BO59" s="270">
        <f t="shared" si="166"/>
        <v>-309473.12999999989</v>
      </c>
      <c r="BP59" s="270">
        <f t="shared" si="166"/>
        <v>-279809.69999999995</v>
      </c>
      <c r="BQ59" s="270">
        <f t="shared" si="166"/>
        <v>-140864.70999999973</v>
      </c>
      <c r="BR59" s="303">
        <f t="shared" si="166"/>
        <v>112837.79999999702</v>
      </c>
      <c r="BS59" s="340">
        <f t="shared" ref="BS59:BX63" si="167">IF(AK59=0,0,Y59-AK59)</f>
        <v>195536.99999999953</v>
      </c>
      <c r="BT59" s="270">
        <f t="shared" si="167"/>
        <v>376633.48999999953</v>
      </c>
      <c r="BU59" s="270">
        <f t="shared" si="167"/>
        <v>467685.92999999993</v>
      </c>
      <c r="BV59" s="270">
        <f t="shared" si="167"/>
        <v>678877.40000000293</v>
      </c>
      <c r="BW59" s="270">
        <f t="shared" si="167"/>
        <v>902884.34000000264</v>
      </c>
      <c r="BX59" s="270">
        <f t="shared" si="167"/>
        <v>1296930.8500000075</v>
      </c>
      <c r="BY59" s="270">
        <f t="shared" ref="BY59:BY63" si="168">IF(AQ59=0,0,AE59-AQ59)</f>
        <v>748691.78000000841</v>
      </c>
      <c r="BZ59" s="270">
        <f t="shared" ref="BZ59:CD63" si="169">IF(AR59=0,0,AF59-AR59)</f>
        <v>798254.31999999867</v>
      </c>
      <c r="CA59" s="270">
        <f t="shared" si="169"/>
        <v>837176.84000000102</v>
      </c>
      <c r="CB59" s="270">
        <f t="shared" si="169"/>
        <v>766826.42999999807</v>
      </c>
      <c r="CC59" s="270">
        <f t="shared" si="169"/>
        <v>651970.53999999876</v>
      </c>
      <c r="CD59" s="303">
        <f t="shared" si="169"/>
        <v>529877.55000000063</v>
      </c>
    </row>
    <row r="60" spans="1:82" x14ac:dyDescent="0.25">
      <c r="A60" s="4"/>
      <c r="B60" s="35" t="s">
        <v>42</v>
      </c>
      <c r="C60" s="97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155"/>
      <c r="O60" s="74">
        <v>1866114.6900000065</v>
      </c>
      <c r="P60" s="74">
        <v>2100250.8800000004</v>
      </c>
      <c r="Q60" s="74">
        <v>2282900.879999999</v>
      </c>
      <c r="R60" s="74">
        <v>2188206.0899999994</v>
      </c>
      <c r="S60" s="74">
        <v>2080824.7699999956</v>
      </c>
      <c r="T60" s="74">
        <v>2195210.3599999952</v>
      </c>
      <c r="U60" s="74">
        <v>2182003.33</v>
      </c>
      <c r="V60" s="98">
        <v>2224443.5600000019</v>
      </c>
      <c r="W60" s="98">
        <v>2236652.5000000005</v>
      </c>
      <c r="X60" s="155">
        <v>2217022.6700000027</v>
      </c>
      <c r="Y60" s="255">
        <v>2189151.2200000039</v>
      </c>
      <c r="Z60" s="98">
        <v>2267014.1099999994</v>
      </c>
      <c r="AA60" s="98">
        <v>2447997.75</v>
      </c>
      <c r="AB60" s="98">
        <v>2745253.810000001</v>
      </c>
      <c r="AC60" s="98">
        <v>3033914.9400000032</v>
      </c>
      <c r="AD60" s="98">
        <v>2927499.2800000045</v>
      </c>
      <c r="AE60" s="98">
        <v>3344980.709999993</v>
      </c>
      <c r="AF60" s="98">
        <v>3346487.2800000058</v>
      </c>
      <c r="AG60" s="98">
        <v>3200532.9400000032</v>
      </c>
      <c r="AH60" s="98">
        <v>2850494.039999994</v>
      </c>
      <c r="AI60" s="98">
        <v>2711718.1900000018</v>
      </c>
      <c r="AJ60" s="155">
        <v>2439609.29</v>
      </c>
      <c r="AK60" s="255">
        <v>2394132.2900000005</v>
      </c>
      <c r="AL60" s="98">
        <v>2389652.1700000004</v>
      </c>
      <c r="AM60" s="98">
        <v>2543398.3300000029</v>
      </c>
      <c r="AN60" s="98">
        <v>2821144.560000007</v>
      </c>
      <c r="AO60" s="98">
        <v>3176456.0999999996</v>
      </c>
      <c r="AP60" s="98">
        <v>3311940.7199999974</v>
      </c>
      <c r="AQ60" s="98">
        <v>3339929.3900000076</v>
      </c>
      <c r="AR60" s="98">
        <v>3337557.9299999983</v>
      </c>
      <c r="AS60" s="98">
        <v>3146487.8299999977</v>
      </c>
      <c r="AT60" s="98">
        <v>2908910.2100000046</v>
      </c>
      <c r="AU60" s="98">
        <v>2772705.1900000027</v>
      </c>
      <c r="AV60" s="155">
        <v>2455590.2299999991</v>
      </c>
      <c r="AW60" s="74">
        <f t="shared" si="164"/>
        <v>0</v>
      </c>
      <c r="AX60" s="74">
        <f t="shared" si="164"/>
        <v>0</v>
      </c>
      <c r="AY60" s="74">
        <f t="shared" si="164"/>
        <v>0</v>
      </c>
      <c r="AZ60" s="74">
        <f t="shared" si="164"/>
        <v>0</v>
      </c>
      <c r="BA60" s="73">
        <f t="shared" si="164"/>
        <v>0</v>
      </c>
      <c r="BB60" s="74">
        <f t="shared" si="164"/>
        <v>0</v>
      </c>
      <c r="BC60" s="74">
        <f t="shared" si="164"/>
        <v>0</v>
      </c>
      <c r="BD60" s="98">
        <f t="shared" si="164"/>
        <v>0</v>
      </c>
      <c r="BE60" s="98">
        <f t="shared" si="164"/>
        <v>0</v>
      </c>
      <c r="BF60" s="155">
        <f t="shared" si="164"/>
        <v>0</v>
      </c>
      <c r="BG60" s="272">
        <f t="shared" si="165"/>
        <v>0</v>
      </c>
      <c r="BH60" s="270">
        <f t="shared" si="166"/>
        <v>0</v>
      </c>
      <c r="BI60" s="270">
        <f t="shared" si="166"/>
        <v>-581883.05999999354</v>
      </c>
      <c r="BJ60" s="270">
        <f t="shared" si="166"/>
        <v>-645002.93000000063</v>
      </c>
      <c r="BK60" s="270">
        <f t="shared" si="166"/>
        <v>-751014.06000000425</v>
      </c>
      <c r="BL60" s="270">
        <f t="shared" si="166"/>
        <v>-739293.19000000507</v>
      </c>
      <c r="BM60" s="270">
        <f t="shared" si="166"/>
        <v>-1264155.9399999974</v>
      </c>
      <c r="BN60" s="270">
        <f t="shared" si="166"/>
        <v>-1151276.9200000106</v>
      </c>
      <c r="BO60" s="270">
        <f t="shared" si="166"/>
        <v>-1018529.6100000031</v>
      </c>
      <c r="BP60" s="270">
        <f t="shared" si="166"/>
        <v>-626050.47999999207</v>
      </c>
      <c r="BQ60" s="270">
        <f t="shared" si="166"/>
        <v>-475065.69000000134</v>
      </c>
      <c r="BR60" s="303">
        <f t="shared" si="166"/>
        <v>-222586.61999999732</v>
      </c>
      <c r="BS60" s="340">
        <f t="shared" si="167"/>
        <v>-204981.06999999657</v>
      </c>
      <c r="BT60" s="270">
        <f t="shared" si="167"/>
        <v>-122638.06000000099</v>
      </c>
      <c r="BU60" s="270">
        <f t="shared" si="167"/>
        <v>-95400.580000002868</v>
      </c>
      <c r="BV60" s="270">
        <f t="shared" si="167"/>
        <v>-75890.750000006054</v>
      </c>
      <c r="BW60" s="270">
        <f t="shared" si="167"/>
        <v>-142541.15999999642</v>
      </c>
      <c r="BX60" s="270">
        <f t="shared" si="167"/>
        <v>-384441.43999999296</v>
      </c>
      <c r="BY60" s="270">
        <f t="shared" si="168"/>
        <v>5051.3199999853969</v>
      </c>
      <c r="BZ60" s="270">
        <f t="shared" si="169"/>
        <v>8929.3500000075437</v>
      </c>
      <c r="CA60" s="270">
        <f t="shared" si="169"/>
        <v>54045.110000005458</v>
      </c>
      <c r="CB60" s="270">
        <f t="shared" si="169"/>
        <v>-58416.170000010636</v>
      </c>
      <c r="CC60" s="270">
        <f t="shared" si="169"/>
        <v>-60987.000000000931</v>
      </c>
      <c r="CD60" s="303">
        <f t="shared" si="169"/>
        <v>-15980.939999999013</v>
      </c>
    </row>
    <row r="61" spans="1:82" x14ac:dyDescent="0.25">
      <c r="A61" s="4"/>
      <c r="B61" s="35" t="s">
        <v>43</v>
      </c>
      <c r="C61" s="97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155"/>
      <c r="O61" s="74">
        <v>45159.600000000006</v>
      </c>
      <c r="P61" s="74">
        <v>67493.88</v>
      </c>
      <c r="Q61" s="74">
        <v>91951.09</v>
      </c>
      <c r="R61" s="74">
        <v>116560.70999999999</v>
      </c>
      <c r="S61" s="74">
        <v>121913.53000000001</v>
      </c>
      <c r="T61" s="74">
        <v>109221.20999999993</v>
      </c>
      <c r="U61" s="74">
        <v>107989.17</v>
      </c>
      <c r="V61" s="98">
        <v>91087.090000000011</v>
      </c>
      <c r="W61" s="98">
        <v>89676.43</v>
      </c>
      <c r="X61" s="155">
        <v>88184.06</v>
      </c>
      <c r="Y61" s="255">
        <v>78421.509999999966</v>
      </c>
      <c r="Z61" s="98">
        <v>78769.8</v>
      </c>
      <c r="AA61" s="98">
        <v>84580.429999999978</v>
      </c>
      <c r="AB61" s="98">
        <v>91597.280000000072</v>
      </c>
      <c r="AC61" s="98">
        <v>119809.68000000001</v>
      </c>
      <c r="AD61" s="98">
        <v>119868.36999999998</v>
      </c>
      <c r="AE61" s="98">
        <v>120437.48</v>
      </c>
      <c r="AF61" s="98">
        <v>107926.55999999991</v>
      </c>
      <c r="AG61" s="98">
        <v>98779.789999999979</v>
      </c>
      <c r="AH61" s="98">
        <v>85278.64999999998</v>
      </c>
      <c r="AI61" s="98">
        <v>79295.640000000014</v>
      </c>
      <c r="AJ61" s="155">
        <v>73893.19</v>
      </c>
      <c r="AK61" s="255">
        <v>66748.530000000013</v>
      </c>
      <c r="AL61" s="98">
        <v>61232.260000000009</v>
      </c>
      <c r="AM61" s="98">
        <v>63172.020000000019</v>
      </c>
      <c r="AN61" s="98">
        <v>65153.27</v>
      </c>
      <c r="AO61" s="98">
        <v>77707.45</v>
      </c>
      <c r="AP61" s="98">
        <v>83790.490000000005</v>
      </c>
      <c r="AQ61" s="98">
        <v>88237.590000000055</v>
      </c>
      <c r="AR61" s="98">
        <v>57936.999999999985</v>
      </c>
      <c r="AS61" s="98">
        <v>51935.280000000021</v>
      </c>
      <c r="AT61" s="98">
        <v>51367.040000000015</v>
      </c>
      <c r="AU61" s="98">
        <v>50748.55000000001</v>
      </c>
      <c r="AV61" s="155">
        <v>44739.620000000017</v>
      </c>
      <c r="AW61" s="74">
        <f t="shared" si="164"/>
        <v>0</v>
      </c>
      <c r="AX61" s="74">
        <f t="shared" si="164"/>
        <v>0</v>
      </c>
      <c r="AY61" s="74">
        <f t="shared" si="164"/>
        <v>0</v>
      </c>
      <c r="AZ61" s="74">
        <f t="shared" si="164"/>
        <v>0</v>
      </c>
      <c r="BA61" s="73">
        <f t="shared" si="164"/>
        <v>0</v>
      </c>
      <c r="BB61" s="74">
        <f t="shared" si="164"/>
        <v>0</v>
      </c>
      <c r="BC61" s="74">
        <f t="shared" si="164"/>
        <v>0</v>
      </c>
      <c r="BD61" s="98">
        <f t="shared" si="164"/>
        <v>0</v>
      </c>
      <c r="BE61" s="98">
        <f t="shared" si="164"/>
        <v>0</v>
      </c>
      <c r="BF61" s="155">
        <f t="shared" si="164"/>
        <v>0</v>
      </c>
      <c r="BG61" s="272">
        <f t="shared" si="165"/>
        <v>0</v>
      </c>
      <c r="BH61" s="270">
        <f t="shared" si="166"/>
        <v>0</v>
      </c>
      <c r="BI61" s="270">
        <f t="shared" si="166"/>
        <v>-39420.829999999973</v>
      </c>
      <c r="BJ61" s="270">
        <f t="shared" si="166"/>
        <v>-24103.400000000067</v>
      </c>
      <c r="BK61" s="270">
        <f t="shared" si="166"/>
        <v>-27858.590000000011</v>
      </c>
      <c r="BL61" s="270">
        <f t="shared" si="166"/>
        <v>-3307.6599999999889</v>
      </c>
      <c r="BM61" s="270">
        <f t="shared" si="166"/>
        <v>1476.0500000000175</v>
      </c>
      <c r="BN61" s="270">
        <f t="shared" si="166"/>
        <v>1294.6500000000233</v>
      </c>
      <c r="BO61" s="270">
        <f t="shared" si="166"/>
        <v>9209.3800000000192</v>
      </c>
      <c r="BP61" s="270">
        <f t="shared" si="166"/>
        <v>5808.4400000000314</v>
      </c>
      <c r="BQ61" s="270">
        <f t="shared" si="166"/>
        <v>10380.789999999979</v>
      </c>
      <c r="BR61" s="303">
        <f t="shared" si="166"/>
        <v>14290.869999999995</v>
      </c>
      <c r="BS61" s="340">
        <f t="shared" si="167"/>
        <v>11672.979999999952</v>
      </c>
      <c r="BT61" s="270">
        <f t="shared" si="167"/>
        <v>17537.539999999994</v>
      </c>
      <c r="BU61" s="270">
        <f t="shared" si="167"/>
        <v>21408.40999999996</v>
      </c>
      <c r="BV61" s="270">
        <f t="shared" si="167"/>
        <v>26444.010000000075</v>
      </c>
      <c r="BW61" s="270">
        <f t="shared" si="167"/>
        <v>42102.23000000001</v>
      </c>
      <c r="BX61" s="270">
        <f t="shared" si="167"/>
        <v>36077.879999999976</v>
      </c>
      <c r="BY61" s="270">
        <f t="shared" si="168"/>
        <v>32199.889999999941</v>
      </c>
      <c r="BZ61" s="270">
        <f t="shared" si="169"/>
        <v>49989.559999999925</v>
      </c>
      <c r="CA61" s="270">
        <f t="shared" si="169"/>
        <v>46844.509999999958</v>
      </c>
      <c r="CB61" s="270">
        <f t="shared" si="169"/>
        <v>33911.609999999964</v>
      </c>
      <c r="CC61" s="270">
        <f t="shared" si="169"/>
        <v>28547.090000000004</v>
      </c>
      <c r="CD61" s="303">
        <f t="shared" si="169"/>
        <v>29153.569999999985</v>
      </c>
    </row>
    <row r="62" spans="1:82" x14ac:dyDescent="0.25">
      <c r="A62" s="4"/>
      <c r="B62" s="35" t="s">
        <v>44</v>
      </c>
      <c r="C62" s="97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155"/>
      <c r="O62" s="74">
        <v>20124.420000000002</v>
      </c>
      <c r="P62" s="74">
        <v>15938.619999999999</v>
      </c>
      <c r="Q62" s="74">
        <v>41041.670000000006</v>
      </c>
      <c r="R62" s="74">
        <v>28478.15</v>
      </c>
      <c r="S62" s="74">
        <v>24934.12</v>
      </c>
      <c r="T62" s="74">
        <v>23020.559999999994</v>
      </c>
      <c r="U62" s="74">
        <v>9894.42</v>
      </c>
      <c r="V62" s="98">
        <v>8590.369999999999</v>
      </c>
      <c r="W62" s="98">
        <v>6932.2899999999991</v>
      </c>
      <c r="X62" s="155">
        <v>9594.2999999999993</v>
      </c>
      <c r="Y62" s="255">
        <v>6844.49</v>
      </c>
      <c r="Z62" s="98">
        <v>8053.32</v>
      </c>
      <c r="AA62" s="98">
        <v>8580.09</v>
      </c>
      <c r="AB62" s="98">
        <v>20472.939999999999</v>
      </c>
      <c r="AC62" s="98">
        <v>10010.25</v>
      </c>
      <c r="AD62" s="98">
        <v>15559.940000000002</v>
      </c>
      <c r="AE62" s="98">
        <v>25693.630000000005</v>
      </c>
      <c r="AF62" s="98">
        <v>10049.879999999999</v>
      </c>
      <c r="AG62" s="98">
        <v>3641.77</v>
      </c>
      <c r="AH62" s="98">
        <v>3657.4</v>
      </c>
      <c r="AI62" s="98">
        <v>3348.4900000000002</v>
      </c>
      <c r="AJ62" s="155">
        <v>3202.0699999999997</v>
      </c>
      <c r="AK62" s="255">
        <v>5191.0200000000004</v>
      </c>
      <c r="AL62" s="98">
        <v>13525.720000000001</v>
      </c>
      <c r="AM62" s="98">
        <v>21926.010000000002</v>
      </c>
      <c r="AN62" s="98">
        <v>21487.88</v>
      </c>
      <c r="AO62" s="98">
        <v>11325.699999999999</v>
      </c>
      <c r="AP62" s="98">
        <v>17761.78</v>
      </c>
      <c r="AQ62" s="98">
        <v>19625.73</v>
      </c>
      <c r="AR62" s="98">
        <v>10962.419999999998</v>
      </c>
      <c r="AS62" s="98">
        <v>9484.17</v>
      </c>
      <c r="AT62" s="98">
        <v>5445.0500000000011</v>
      </c>
      <c r="AU62" s="98">
        <v>4601.46</v>
      </c>
      <c r="AV62" s="155">
        <v>-17478.900000000001</v>
      </c>
      <c r="AW62" s="74">
        <f t="shared" si="164"/>
        <v>0</v>
      </c>
      <c r="AX62" s="74">
        <f t="shared" si="164"/>
        <v>0</v>
      </c>
      <c r="AY62" s="74">
        <f t="shared" si="164"/>
        <v>0</v>
      </c>
      <c r="AZ62" s="74">
        <f t="shared" si="164"/>
        <v>0</v>
      </c>
      <c r="BA62" s="73">
        <f t="shared" si="164"/>
        <v>0</v>
      </c>
      <c r="BB62" s="74">
        <f t="shared" si="164"/>
        <v>0</v>
      </c>
      <c r="BC62" s="74">
        <f t="shared" si="164"/>
        <v>0</v>
      </c>
      <c r="BD62" s="98">
        <f t="shared" si="164"/>
        <v>0</v>
      </c>
      <c r="BE62" s="98">
        <f t="shared" si="164"/>
        <v>0</v>
      </c>
      <c r="BF62" s="155">
        <f t="shared" si="164"/>
        <v>0</v>
      </c>
      <c r="BG62" s="272">
        <f t="shared" si="165"/>
        <v>0</v>
      </c>
      <c r="BH62" s="270">
        <f t="shared" si="166"/>
        <v>0</v>
      </c>
      <c r="BI62" s="270">
        <f t="shared" si="166"/>
        <v>11544.330000000002</v>
      </c>
      <c r="BJ62" s="270">
        <f t="shared" si="166"/>
        <v>-4534.32</v>
      </c>
      <c r="BK62" s="270">
        <f t="shared" si="166"/>
        <v>31031.420000000006</v>
      </c>
      <c r="BL62" s="270">
        <f t="shared" si="166"/>
        <v>12918.21</v>
      </c>
      <c r="BM62" s="270">
        <f t="shared" si="166"/>
        <v>-759.51000000000568</v>
      </c>
      <c r="BN62" s="270">
        <f t="shared" si="166"/>
        <v>12970.679999999995</v>
      </c>
      <c r="BO62" s="270">
        <f t="shared" si="166"/>
        <v>6252.65</v>
      </c>
      <c r="BP62" s="270">
        <f t="shared" si="166"/>
        <v>4932.9699999999993</v>
      </c>
      <c r="BQ62" s="270">
        <f t="shared" si="166"/>
        <v>3583.7999999999988</v>
      </c>
      <c r="BR62" s="303">
        <f t="shared" si="166"/>
        <v>6392.23</v>
      </c>
      <c r="BS62" s="340">
        <f t="shared" si="167"/>
        <v>1653.4699999999993</v>
      </c>
      <c r="BT62" s="270">
        <f t="shared" si="167"/>
        <v>-5472.4000000000015</v>
      </c>
      <c r="BU62" s="270">
        <f t="shared" si="167"/>
        <v>-13345.920000000002</v>
      </c>
      <c r="BV62" s="270">
        <f t="shared" si="167"/>
        <v>-1014.9400000000023</v>
      </c>
      <c r="BW62" s="270">
        <f t="shared" si="167"/>
        <v>-1315.4499999999989</v>
      </c>
      <c r="BX62" s="270">
        <f t="shared" si="167"/>
        <v>-2201.8399999999965</v>
      </c>
      <c r="BY62" s="270">
        <f t="shared" si="168"/>
        <v>6067.9000000000051</v>
      </c>
      <c r="BZ62" s="270">
        <f t="shared" si="169"/>
        <v>-912.53999999999905</v>
      </c>
      <c r="CA62" s="270">
        <f t="shared" si="169"/>
        <v>-5842.4</v>
      </c>
      <c r="CB62" s="270">
        <f t="shared" si="169"/>
        <v>-1787.650000000001</v>
      </c>
      <c r="CC62" s="270">
        <f t="shared" si="169"/>
        <v>-1252.9699999999998</v>
      </c>
      <c r="CD62" s="303">
        <f t="shared" si="169"/>
        <v>20680.97</v>
      </c>
    </row>
    <row r="63" spans="1:82" x14ac:dyDescent="0.25">
      <c r="A63" s="4"/>
      <c r="B63" s="35" t="s">
        <v>45</v>
      </c>
      <c r="C63" s="97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155"/>
      <c r="O63" s="74">
        <v>17900.32</v>
      </c>
      <c r="P63" s="74">
        <v>0</v>
      </c>
      <c r="Q63" s="74">
        <v>0</v>
      </c>
      <c r="R63" s="74">
        <v>0</v>
      </c>
      <c r="S63" s="74">
        <v>0</v>
      </c>
      <c r="T63" s="74">
        <v>0</v>
      </c>
      <c r="U63" s="74">
        <v>0</v>
      </c>
      <c r="V63" s="98">
        <v>0</v>
      </c>
      <c r="W63" s="98">
        <v>0</v>
      </c>
      <c r="X63" s="155">
        <v>0</v>
      </c>
      <c r="Y63" s="255">
        <v>0</v>
      </c>
      <c r="Z63" s="98">
        <v>0</v>
      </c>
      <c r="AA63" s="98">
        <v>0</v>
      </c>
      <c r="AB63" s="98">
        <v>0</v>
      </c>
      <c r="AC63" s="98">
        <v>26099.97</v>
      </c>
      <c r="AD63" s="98">
        <v>0</v>
      </c>
      <c r="AE63" s="98">
        <v>768.63</v>
      </c>
      <c r="AF63" s="98">
        <v>2281.91</v>
      </c>
      <c r="AG63" s="98">
        <v>2281.91</v>
      </c>
      <c r="AH63" s="98">
        <v>5814.9400000000005</v>
      </c>
      <c r="AI63" s="98">
        <v>4663.3099999999995</v>
      </c>
      <c r="AJ63" s="155">
        <v>2281.91</v>
      </c>
      <c r="AK63" s="255">
        <v>2281.91</v>
      </c>
      <c r="AL63" s="98">
        <v>0</v>
      </c>
      <c r="AM63" s="98">
        <v>0</v>
      </c>
      <c r="AN63" s="98">
        <v>0</v>
      </c>
      <c r="AO63" s="98">
        <v>613.72</v>
      </c>
      <c r="AP63" s="98">
        <v>637.87</v>
      </c>
      <c r="AQ63" s="98">
        <v>275.19</v>
      </c>
      <c r="AR63" s="98">
        <v>3746.94</v>
      </c>
      <c r="AS63" s="98">
        <v>0</v>
      </c>
      <c r="AT63" s="98">
        <v>0</v>
      </c>
      <c r="AU63" s="98">
        <v>0</v>
      </c>
      <c r="AV63" s="155">
        <v>0</v>
      </c>
      <c r="AW63" s="74">
        <f t="shared" si="164"/>
        <v>0</v>
      </c>
      <c r="AX63" s="74">
        <f t="shared" si="164"/>
        <v>0</v>
      </c>
      <c r="AY63" s="74">
        <f t="shared" si="164"/>
        <v>0</v>
      </c>
      <c r="AZ63" s="74">
        <f t="shared" si="164"/>
        <v>0</v>
      </c>
      <c r="BA63" s="73">
        <f t="shared" si="164"/>
        <v>0</v>
      </c>
      <c r="BB63" s="74">
        <f t="shared" si="164"/>
        <v>0</v>
      </c>
      <c r="BC63" s="74">
        <f t="shared" si="164"/>
        <v>0</v>
      </c>
      <c r="BD63" s="98">
        <f t="shared" si="164"/>
        <v>0</v>
      </c>
      <c r="BE63" s="98">
        <f t="shared" si="164"/>
        <v>0</v>
      </c>
      <c r="BF63" s="155">
        <f t="shared" si="164"/>
        <v>0</v>
      </c>
      <c r="BG63" s="272">
        <f t="shared" si="165"/>
        <v>0</v>
      </c>
      <c r="BH63" s="270">
        <f t="shared" si="166"/>
        <v>0</v>
      </c>
      <c r="BI63" s="270">
        <f t="shared" si="166"/>
        <v>17900.32</v>
      </c>
      <c r="BJ63" s="270">
        <f t="shared" si="166"/>
        <v>0</v>
      </c>
      <c r="BK63" s="270">
        <f t="shared" si="166"/>
        <v>0</v>
      </c>
      <c r="BL63" s="270">
        <f t="shared" si="166"/>
        <v>0</v>
      </c>
      <c r="BM63" s="270">
        <f t="shared" si="166"/>
        <v>0</v>
      </c>
      <c r="BN63" s="270">
        <f t="shared" si="166"/>
        <v>0</v>
      </c>
      <c r="BO63" s="270">
        <f t="shared" si="166"/>
        <v>0</v>
      </c>
      <c r="BP63" s="270">
        <f t="shared" si="166"/>
        <v>0</v>
      </c>
      <c r="BQ63" s="270">
        <f t="shared" si="166"/>
        <v>0</v>
      </c>
      <c r="BR63" s="303">
        <f t="shared" si="166"/>
        <v>0</v>
      </c>
      <c r="BS63" s="340">
        <f t="shared" si="167"/>
        <v>-2281.91</v>
      </c>
      <c r="BT63" s="270">
        <f t="shared" si="167"/>
        <v>0</v>
      </c>
      <c r="BU63" s="270">
        <f t="shared" si="167"/>
        <v>0</v>
      </c>
      <c r="BV63" s="270">
        <f t="shared" si="167"/>
        <v>0</v>
      </c>
      <c r="BW63" s="270">
        <f t="shared" si="167"/>
        <v>25486.25</v>
      </c>
      <c r="BX63" s="270">
        <f t="shared" si="167"/>
        <v>-637.87</v>
      </c>
      <c r="BY63" s="270">
        <f t="shared" si="168"/>
        <v>493.44</v>
      </c>
      <c r="BZ63" s="270">
        <f t="shared" si="169"/>
        <v>-1465.0300000000002</v>
      </c>
      <c r="CA63" s="270">
        <f t="shared" si="169"/>
        <v>0</v>
      </c>
      <c r="CB63" s="270">
        <f t="shared" si="169"/>
        <v>0</v>
      </c>
      <c r="CC63" s="270">
        <f t="shared" si="169"/>
        <v>0</v>
      </c>
      <c r="CD63" s="303">
        <f t="shared" si="169"/>
        <v>0</v>
      </c>
    </row>
    <row r="64" spans="1:82" x14ac:dyDescent="0.25">
      <c r="A64" s="4"/>
      <c r="B64" s="35" t="s">
        <v>46</v>
      </c>
      <c r="C64" s="97">
        <v>2795636</v>
      </c>
      <c r="D64" s="74">
        <v>3120837.2800000035</v>
      </c>
      <c r="E64" s="74">
        <v>3412877.1599999894</v>
      </c>
      <c r="F64" s="74">
        <v>3791030.5500000026</v>
      </c>
      <c r="G64" s="74">
        <v>3839941.689999999</v>
      </c>
      <c r="H64" s="74">
        <v>3716883.9299999946</v>
      </c>
      <c r="I64" s="74">
        <v>3390275.7999999947</v>
      </c>
      <c r="J64" s="74">
        <v>3040214.9499999983</v>
      </c>
      <c r="K64" s="74">
        <v>2880938.15</v>
      </c>
      <c r="L64" s="74">
        <v>2717681.720000003</v>
      </c>
      <c r="M64" s="74">
        <v>2595542.9199999985</v>
      </c>
      <c r="N64" s="155">
        <v>2572575.1600000039</v>
      </c>
      <c r="O64" s="74">
        <f t="shared" ref="O64:V64" si="170">SUM(O59:O63)</f>
        <v>2843978.750000007</v>
      </c>
      <c r="P64" s="74">
        <f t="shared" si="170"/>
        <v>3250965.3800000004</v>
      </c>
      <c r="Q64" s="74">
        <f t="shared" si="170"/>
        <v>3726159.1099999975</v>
      </c>
      <c r="R64" s="74">
        <f t="shared" si="170"/>
        <v>3984130.16</v>
      </c>
      <c r="S64" s="74">
        <f t="shared" si="170"/>
        <v>3957093.3099999959</v>
      </c>
      <c r="T64" s="74">
        <f t="shared" si="170"/>
        <v>4075498.4799999963</v>
      </c>
      <c r="U64" s="74">
        <f t="shared" si="170"/>
        <v>3989896.42</v>
      </c>
      <c r="V64" s="98">
        <f t="shared" si="170"/>
        <v>3878225.74</v>
      </c>
      <c r="W64" s="98">
        <v>3791454.0800000005</v>
      </c>
      <c r="X64" s="155">
        <v>3775995.3499999996</v>
      </c>
      <c r="Y64" s="255">
        <v>3667975.6300000055</v>
      </c>
      <c r="Z64" s="98">
        <v>3817420.3499999996</v>
      </c>
      <c r="AA64" s="98">
        <v>4127640.1799999992</v>
      </c>
      <c r="AB64" s="98">
        <v>4747574.1900000032</v>
      </c>
      <c r="AC64" s="98">
        <v>5433464.7000000048</v>
      </c>
      <c r="AD64" s="98">
        <v>5937682.420000013</v>
      </c>
      <c r="AE64" s="98">
        <v>5778027.9399999976</v>
      </c>
      <c r="AF64" s="98">
        <v>5642772.5700000022</v>
      </c>
      <c r="AG64" s="98">
        <v>5304719.0400000028</v>
      </c>
      <c r="AH64" s="98">
        <v>4779159.4499999937</v>
      </c>
      <c r="AI64" s="98">
        <v>4398083.2000000011</v>
      </c>
      <c r="AJ64" s="155">
        <v>3867342.98</v>
      </c>
      <c r="AK64" s="255">
        <v>3666375.160000002</v>
      </c>
      <c r="AL64" s="98">
        <v>3551359.7800000017</v>
      </c>
      <c r="AM64" s="98">
        <v>3747292.3400000022</v>
      </c>
      <c r="AN64" s="98">
        <v>4119158.4700000058</v>
      </c>
      <c r="AO64" s="98">
        <v>4606848.4899999993</v>
      </c>
      <c r="AP64" s="98">
        <v>4991954.839999998</v>
      </c>
      <c r="AQ64" s="98">
        <v>4985523.610000005</v>
      </c>
      <c r="AR64" s="98">
        <v>4787976.9099999964</v>
      </c>
      <c r="AS64" s="98">
        <v>4370213.0699999975</v>
      </c>
      <c r="AT64" s="98">
        <v>4032810.2900000047</v>
      </c>
      <c r="AU64" s="98">
        <v>3775142.2300000032</v>
      </c>
      <c r="AV64" s="155">
        <v>3301329.9199999985</v>
      </c>
      <c r="AW64" s="74">
        <f t="shared" ref="AW64:BE64" si="171">IF(C64=0,0,C64-O64)</f>
        <v>-48342.750000006985</v>
      </c>
      <c r="AX64" s="74">
        <f t="shared" si="171"/>
        <v>-130128.09999999683</v>
      </c>
      <c r="AY64" s="74">
        <f t="shared" si="171"/>
        <v>-313281.9500000081</v>
      </c>
      <c r="AZ64" s="74">
        <f t="shared" si="171"/>
        <v>-193099.60999999754</v>
      </c>
      <c r="BA64" s="73">
        <f t="shared" si="171"/>
        <v>-117151.61999999685</v>
      </c>
      <c r="BB64" s="74">
        <f t="shared" si="171"/>
        <v>-358614.55000000168</v>
      </c>
      <c r="BC64" s="74">
        <f t="shared" si="171"/>
        <v>-599620.62000000523</v>
      </c>
      <c r="BD64" s="98">
        <f t="shared" si="171"/>
        <v>-838010.7900000019</v>
      </c>
      <c r="BE64" s="98">
        <f t="shared" si="171"/>
        <v>-910515.93000000063</v>
      </c>
      <c r="BF64" s="155">
        <f>IF(X64=0,0,L64-X64)</f>
        <v>-1058313.6299999966</v>
      </c>
      <c r="BG64" s="272">
        <f>IF(Y64=0,0,M64-Y64)</f>
        <v>-1072432.7100000069</v>
      </c>
      <c r="BH64" s="270">
        <f>IF(Z64=0,0,N64-Z64)</f>
        <v>-1244845.1899999958</v>
      </c>
      <c r="BI64" s="270">
        <f>SUM(BI59:BI63)</f>
        <v>-1283661.4299999925</v>
      </c>
      <c r="BJ64" s="270">
        <f t="shared" ref="BJ64:BR64" si="172">SUM(BJ59:BJ63)</f>
        <v>-1496608.8100000026</v>
      </c>
      <c r="BK64" s="270">
        <f t="shared" si="172"/>
        <v>-1681205.6200000076</v>
      </c>
      <c r="BL64" s="270">
        <f t="shared" si="172"/>
        <v>-1953552.2600000121</v>
      </c>
      <c r="BM64" s="270">
        <f t="shared" si="172"/>
        <v>-1820166.0000000019</v>
      </c>
      <c r="BN64" s="270">
        <f t="shared" si="172"/>
        <v>-1564992.180000006</v>
      </c>
      <c r="BO64" s="270">
        <f t="shared" si="172"/>
        <v>-1312540.710000003</v>
      </c>
      <c r="BP64" s="270">
        <f t="shared" si="172"/>
        <v>-895118.76999999199</v>
      </c>
      <c r="BQ64" s="270">
        <f t="shared" si="172"/>
        <v>-601965.81000000099</v>
      </c>
      <c r="BR64" s="303">
        <f t="shared" si="172"/>
        <v>-89065.720000000307</v>
      </c>
      <c r="BS64" s="340">
        <f t="shared" ref="BS64:BT64" si="173">SUM(BS59:BS63)</f>
        <v>1600.4700000029134</v>
      </c>
      <c r="BT64" s="270">
        <f t="shared" si="173"/>
        <v>266060.56999999849</v>
      </c>
      <c r="BU64" s="270">
        <f t="shared" ref="BU64:BW64" si="174">SUM(BU59:BU63)</f>
        <v>380347.83999999706</v>
      </c>
      <c r="BV64" s="270">
        <f t="shared" si="174"/>
        <v>628415.71999999695</v>
      </c>
      <c r="BW64" s="270">
        <f t="shared" si="174"/>
        <v>826616.21000000625</v>
      </c>
      <c r="BX64" s="270">
        <f t="shared" ref="BX64:BZ64" si="175">SUM(BX59:BX63)</f>
        <v>945727.58000001463</v>
      </c>
      <c r="BY64" s="270">
        <f t="shared" si="175"/>
        <v>792504.32999999367</v>
      </c>
      <c r="BZ64" s="270">
        <f t="shared" si="175"/>
        <v>854795.66000000609</v>
      </c>
      <c r="CA64" s="270">
        <f t="shared" ref="CA64:CB64" si="176">SUM(CA59:CA63)</f>
        <v>932224.06000000646</v>
      </c>
      <c r="CB64" s="270">
        <f t="shared" si="176"/>
        <v>740534.2199999874</v>
      </c>
      <c r="CC64" s="270">
        <f t="shared" ref="CC64:CD64" si="177">SUM(CC59:CC63)</f>
        <v>618277.65999999782</v>
      </c>
      <c r="CD64" s="303">
        <f t="shared" si="177"/>
        <v>563731.15000000154</v>
      </c>
    </row>
    <row r="65" spans="1:82" x14ac:dyDescent="0.25">
      <c r="A65" s="4">
        <f>+A58+1</f>
        <v>9</v>
      </c>
      <c r="B65" s="42" t="s">
        <v>47</v>
      </c>
      <c r="C65" s="97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155"/>
      <c r="O65" s="74"/>
      <c r="P65" s="74"/>
      <c r="Q65" s="74"/>
      <c r="R65" s="74"/>
      <c r="S65" s="74"/>
      <c r="T65" s="74"/>
      <c r="U65" s="74"/>
      <c r="V65" s="98"/>
      <c r="W65" s="98"/>
      <c r="X65" s="155"/>
      <c r="Y65" s="255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155"/>
      <c r="AK65" s="255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155"/>
      <c r="AW65" s="74"/>
      <c r="AX65" s="74"/>
      <c r="AY65" s="74"/>
      <c r="AZ65" s="74"/>
      <c r="BA65" s="73"/>
      <c r="BB65" s="74"/>
      <c r="BC65" s="74"/>
      <c r="BD65" s="98"/>
      <c r="BE65" s="98"/>
      <c r="BF65" s="155"/>
      <c r="BG65" s="272"/>
      <c r="BH65" s="270"/>
      <c r="BI65" s="270"/>
      <c r="BJ65" s="270"/>
      <c r="BK65" s="270"/>
      <c r="BL65" s="270"/>
      <c r="BM65" s="270"/>
      <c r="BN65" s="270"/>
      <c r="BO65" s="270"/>
      <c r="BP65" s="270"/>
      <c r="BQ65" s="270"/>
      <c r="BR65" s="303"/>
      <c r="BS65" s="340"/>
      <c r="BT65" s="270"/>
      <c r="BU65" s="270"/>
      <c r="BV65" s="270"/>
      <c r="BW65" s="270"/>
      <c r="BX65" s="270"/>
      <c r="BY65" s="270"/>
      <c r="BZ65" s="270"/>
      <c r="CA65" s="270"/>
      <c r="CB65" s="270"/>
      <c r="CC65" s="270"/>
      <c r="CD65" s="303"/>
    </row>
    <row r="66" spans="1:82" x14ac:dyDescent="0.25">
      <c r="A66" s="4"/>
      <c r="B66" s="35" t="s">
        <v>41</v>
      </c>
      <c r="C66" s="97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155"/>
      <c r="O66" s="74">
        <v>2084272.5300000063</v>
      </c>
      <c r="P66" s="74">
        <f>+P45+P52+P59</f>
        <v>2313558.8699999987</v>
      </c>
      <c r="Q66" s="74">
        <v>2360240.3300000061</v>
      </c>
      <c r="R66" s="74">
        <v>2418722.7000000007</v>
      </c>
      <c r="S66" s="74">
        <v>2192118.34</v>
      </c>
      <c r="T66" s="74">
        <v>2003135.1500000008</v>
      </c>
      <c r="U66" s="74">
        <v>1882375.8599999996</v>
      </c>
      <c r="V66" s="98">
        <v>1737071.6399999983</v>
      </c>
      <c r="W66" s="98">
        <v>1675686.3699999989</v>
      </c>
      <c r="X66" s="155">
        <v>1841897.4399999962</v>
      </c>
      <c r="Y66" s="255">
        <v>2112522.7500000014</v>
      </c>
      <c r="Z66" s="98">
        <v>2698849.1399999978</v>
      </c>
      <c r="AA66" s="98">
        <v>3110777.6099999985</v>
      </c>
      <c r="AB66" s="98">
        <v>3618502.8900000015</v>
      </c>
      <c r="AC66" s="98">
        <v>3611919.9600000014</v>
      </c>
      <c r="AD66" s="98">
        <v>3756393.7000000076</v>
      </c>
      <c r="AE66" s="98">
        <v>2728005.2100000065</v>
      </c>
      <c r="AF66" s="98">
        <v>2433162.0399999963</v>
      </c>
      <c r="AG66" s="98">
        <v>2200215.5400000005</v>
      </c>
      <c r="AH66" s="98">
        <v>2011306.0699999987</v>
      </c>
      <c r="AI66" s="98">
        <v>1795540.4499999995</v>
      </c>
      <c r="AJ66" s="155">
        <v>1700036.5</v>
      </c>
      <c r="AK66" s="255">
        <v>1894034.4900000012</v>
      </c>
      <c r="AL66" s="98">
        <v>2251858.92</v>
      </c>
      <c r="AM66" s="98">
        <v>2622112.2299999986</v>
      </c>
      <c r="AN66" s="98">
        <v>2796688.0600000005</v>
      </c>
      <c r="AO66" s="98">
        <v>2575113.3999999971</v>
      </c>
      <c r="AP66" s="98">
        <v>2375787.6300000004</v>
      </c>
      <c r="AQ66" s="98">
        <v>1944935.9499999969</v>
      </c>
      <c r="AR66" s="98">
        <v>1613279.849999998</v>
      </c>
      <c r="AS66" s="98">
        <v>1363839.1499999987</v>
      </c>
      <c r="AT66" s="98">
        <v>1230243.3600000003</v>
      </c>
      <c r="AU66" s="98">
        <v>1145543.1400000008</v>
      </c>
      <c r="AV66" s="155">
        <v>924279.07999999949</v>
      </c>
      <c r="AW66" s="74">
        <f t="shared" ref="AW66:BF70" si="178">IF(C66=0,0,C66-O66)</f>
        <v>0</v>
      </c>
      <c r="AX66" s="73">
        <f t="shared" si="178"/>
        <v>0</v>
      </c>
      <c r="AY66" s="73">
        <f t="shared" si="178"/>
        <v>0</v>
      </c>
      <c r="AZ66" s="73">
        <f t="shared" si="178"/>
        <v>0</v>
      </c>
      <c r="BA66" s="73">
        <f t="shared" si="178"/>
        <v>0</v>
      </c>
      <c r="BB66" s="73">
        <f t="shared" si="178"/>
        <v>0</v>
      </c>
      <c r="BC66" s="73">
        <f t="shared" si="178"/>
        <v>0</v>
      </c>
      <c r="BD66" s="229">
        <f t="shared" si="178"/>
        <v>0</v>
      </c>
      <c r="BE66" s="229">
        <f t="shared" si="178"/>
        <v>0</v>
      </c>
      <c r="BF66" s="155">
        <f t="shared" si="178"/>
        <v>0</v>
      </c>
      <c r="BG66" s="272">
        <f t="shared" ref="BG66:BG70" si="179">IF(M66=0,0,M66-Y66)</f>
        <v>0</v>
      </c>
      <c r="BH66" s="270">
        <f t="shared" ref="BH66:BI70" si="180">IF(N66=0,0,N66-Z66)</f>
        <v>0</v>
      </c>
      <c r="BI66" s="270">
        <f t="shared" si="180"/>
        <v>-1026505.0799999922</v>
      </c>
      <c r="BJ66" s="270">
        <f t="shared" ref="BJ66:BJ70" si="181">IF(P66=0,0,P66-AB66)</f>
        <v>-1304944.0200000028</v>
      </c>
      <c r="BK66" s="270">
        <f t="shared" ref="BK66:BK70" si="182">IF(Q66=0,0,Q66-AC66)</f>
        <v>-1251679.6299999952</v>
      </c>
      <c r="BL66" s="270">
        <f t="shared" ref="BL66:BL70" si="183">IF(R66=0,0,R66-AD66)</f>
        <v>-1337671.000000007</v>
      </c>
      <c r="BM66" s="270">
        <f t="shared" ref="BM66:BM70" si="184">IF(S66=0,0,S66-AE66)</f>
        <v>-535886.87000000663</v>
      </c>
      <c r="BN66" s="270">
        <f t="shared" ref="BN66:BN70" si="185">IF(T66=0,0,T66-AF66)</f>
        <v>-430026.88999999547</v>
      </c>
      <c r="BO66" s="270">
        <f t="shared" ref="BO66:BO70" si="186">IF(U66=0,0,U66-AG66)</f>
        <v>-317839.68000000087</v>
      </c>
      <c r="BP66" s="270">
        <f t="shared" ref="BP66:BP70" si="187">IF(V66=0,0,V66-AH66)</f>
        <v>-274234.4300000004</v>
      </c>
      <c r="BQ66" s="270">
        <f t="shared" ref="BQ66:BQ70" si="188">IF(W66=0,0,W66-AI66)</f>
        <v>-119854.08000000054</v>
      </c>
      <c r="BR66" s="303">
        <f t="shared" ref="BR66:BR70" si="189">IF(X66=0,0,X66-AJ66)</f>
        <v>141860.93999999622</v>
      </c>
      <c r="BS66" s="340">
        <f t="shared" ref="BS66:BX70" si="190">IF(AK66=0,0,Y66-AK66)</f>
        <v>218488.26000000024</v>
      </c>
      <c r="BT66" s="270">
        <f t="shared" si="190"/>
        <v>446990.21999999788</v>
      </c>
      <c r="BU66" s="270">
        <f t="shared" si="190"/>
        <v>488665.37999999989</v>
      </c>
      <c r="BV66" s="270">
        <f t="shared" si="190"/>
        <v>821814.83000000101</v>
      </c>
      <c r="BW66" s="270">
        <f t="shared" si="190"/>
        <v>1036806.5600000042</v>
      </c>
      <c r="BX66" s="270">
        <f t="shared" si="190"/>
        <v>1380606.0700000073</v>
      </c>
      <c r="BY66" s="270">
        <f t="shared" ref="BY66:BY70" si="191">IF(AQ66=0,0,AE66-AQ66)</f>
        <v>783069.26000000956</v>
      </c>
      <c r="BZ66" s="270">
        <f t="shared" ref="BZ66:CD70" si="192">IF(AR66=0,0,AF66-AR66)</f>
        <v>819882.18999999831</v>
      </c>
      <c r="CA66" s="270">
        <f t="shared" si="192"/>
        <v>836376.39000000176</v>
      </c>
      <c r="CB66" s="270">
        <f t="shared" si="192"/>
        <v>781062.70999999833</v>
      </c>
      <c r="CC66" s="270">
        <f t="shared" si="192"/>
        <v>649997.30999999866</v>
      </c>
      <c r="CD66" s="303">
        <f t="shared" si="192"/>
        <v>775757.42000000051</v>
      </c>
    </row>
    <row r="67" spans="1:82" x14ac:dyDescent="0.25">
      <c r="A67" s="4"/>
      <c r="B67" s="35" t="s">
        <v>42</v>
      </c>
      <c r="C67" s="97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155"/>
      <c r="O67" s="74">
        <v>2583894.5899999985</v>
      </c>
      <c r="P67" s="74">
        <f>+P46+P53+P60</f>
        <v>2806299.0700000008</v>
      </c>
      <c r="Q67" s="74">
        <v>2887677.5600000038</v>
      </c>
      <c r="R67" s="74">
        <v>2610451.1499999985</v>
      </c>
      <c r="S67" s="74">
        <v>2321345.079999995</v>
      </c>
      <c r="T67" s="74">
        <v>2338368.3999999948</v>
      </c>
      <c r="U67" s="74">
        <v>2286973.4300000002</v>
      </c>
      <c r="V67" s="98">
        <v>2347231.7700000019</v>
      </c>
      <c r="W67" s="98">
        <v>2385873.7700000005</v>
      </c>
      <c r="X67" s="155">
        <v>2446195.2000000025</v>
      </c>
      <c r="Y67" s="255">
        <v>2638339.6300000041</v>
      </c>
      <c r="Z67" s="98">
        <v>2998879.299999998</v>
      </c>
      <c r="AA67" s="98">
        <v>3348393.9299999992</v>
      </c>
      <c r="AB67" s="98">
        <v>3779736.5300000021</v>
      </c>
      <c r="AC67" s="98">
        <v>3874320.340000004</v>
      </c>
      <c r="AD67" s="98">
        <v>3374361.3100000042</v>
      </c>
      <c r="AE67" s="98">
        <v>3673893.0399999935</v>
      </c>
      <c r="AF67" s="98">
        <v>3598207.6400000053</v>
      </c>
      <c r="AG67" s="98">
        <v>3430866.6600000025</v>
      </c>
      <c r="AH67" s="98">
        <v>3022628.5499999938</v>
      </c>
      <c r="AI67" s="98">
        <v>2904533.4700000021</v>
      </c>
      <c r="AJ67" s="155">
        <v>2686533.77</v>
      </c>
      <c r="AK67" s="255">
        <v>2925563.5800000005</v>
      </c>
      <c r="AL67" s="98">
        <v>3293388.2199999993</v>
      </c>
      <c r="AM67" s="98">
        <v>3668129.7100000042</v>
      </c>
      <c r="AN67" s="98">
        <v>4032646.6900000069</v>
      </c>
      <c r="AO67" s="98">
        <v>4207044.7699999977</v>
      </c>
      <c r="AP67" s="98">
        <v>4012655.4199999962</v>
      </c>
      <c r="AQ67" s="98">
        <v>3764628.4800000074</v>
      </c>
      <c r="AR67" s="98">
        <v>3612426.9999999986</v>
      </c>
      <c r="AS67" s="98">
        <v>3351895.7699999982</v>
      </c>
      <c r="AT67" s="98">
        <v>3082600.880000005</v>
      </c>
      <c r="AU67" s="98">
        <v>2994402.6700000023</v>
      </c>
      <c r="AV67" s="155">
        <v>2652596.2199999983</v>
      </c>
      <c r="AW67" s="74">
        <f t="shared" si="178"/>
        <v>0</v>
      </c>
      <c r="AX67" s="73">
        <f t="shared" si="178"/>
        <v>0</v>
      </c>
      <c r="AY67" s="73">
        <f t="shared" si="178"/>
        <v>0</v>
      </c>
      <c r="AZ67" s="73">
        <f t="shared" si="178"/>
        <v>0</v>
      </c>
      <c r="BA67" s="73">
        <f t="shared" si="178"/>
        <v>0</v>
      </c>
      <c r="BB67" s="73">
        <f t="shared" si="178"/>
        <v>0</v>
      </c>
      <c r="BC67" s="73">
        <f t="shared" si="178"/>
        <v>0</v>
      </c>
      <c r="BD67" s="229">
        <f t="shared" si="178"/>
        <v>0</v>
      </c>
      <c r="BE67" s="229">
        <f t="shared" si="178"/>
        <v>0</v>
      </c>
      <c r="BF67" s="155">
        <f t="shared" si="178"/>
        <v>0</v>
      </c>
      <c r="BG67" s="272">
        <f t="shared" si="179"/>
        <v>0</v>
      </c>
      <c r="BH67" s="270">
        <f t="shared" si="180"/>
        <v>0</v>
      </c>
      <c r="BI67" s="270">
        <f t="shared" si="180"/>
        <v>-764499.34000000078</v>
      </c>
      <c r="BJ67" s="270">
        <f t="shared" si="181"/>
        <v>-973437.46000000136</v>
      </c>
      <c r="BK67" s="270">
        <f t="shared" si="182"/>
        <v>-986642.78000000026</v>
      </c>
      <c r="BL67" s="270">
        <f t="shared" si="183"/>
        <v>-763910.16000000574</v>
      </c>
      <c r="BM67" s="270">
        <f t="shared" si="184"/>
        <v>-1352547.9599999986</v>
      </c>
      <c r="BN67" s="270">
        <f t="shared" si="185"/>
        <v>-1259839.2400000105</v>
      </c>
      <c r="BO67" s="270">
        <f t="shared" si="186"/>
        <v>-1143893.2300000023</v>
      </c>
      <c r="BP67" s="270">
        <f t="shared" si="187"/>
        <v>-675396.77999999188</v>
      </c>
      <c r="BQ67" s="270">
        <f t="shared" si="188"/>
        <v>-518659.70000000158</v>
      </c>
      <c r="BR67" s="303">
        <f t="shared" si="189"/>
        <v>-240338.5699999975</v>
      </c>
      <c r="BS67" s="340">
        <f t="shared" si="190"/>
        <v>-287223.94999999646</v>
      </c>
      <c r="BT67" s="270">
        <f t="shared" si="190"/>
        <v>-294508.92000000132</v>
      </c>
      <c r="BU67" s="270">
        <f t="shared" si="190"/>
        <v>-319735.78000000492</v>
      </c>
      <c r="BV67" s="270">
        <f t="shared" si="190"/>
        <v>-252910.16000000481</v>
      </c>
      <c r="BW67" s="270">
        <f t="shared" si="190"/>
        <v>-332724.42999999365</v>
      </c>
      <c r="BX67" s="270">
        <f t="shared" si="190"/>
        <v>-638294.10999999195</v>
      </c>
      <c r="BY67" s="270">
        <f t="shared" si="191"/>
        <v>-90735.440000013914</v>
      </c>
      <c r="BZ67" s="270">
        <f t="shared" si="192"/>
        <v>-14219.35999999335</v>
      </c>
      <c r="CA67" s="270">
        <f t="shared" si="192"/>
        <v>78970.890000004321</v>
      </c>
      <c r="CB67" s="270">
        <f t="shared" si="192"/>
        <v>-59972.33000001125</v>
      </c>
      <c r="CC67" s="270">
        <f t="shared" si="192"/>
        <v>-89869.200000000186</v>
      </c>
      <c r="CD67" s="303">
        <f t="shared" si="192"/>
        <v>33937.550000001676</v>
      </c>
    </row>
    <row r="68" spans="1:82" x14ac:dyDescent="0.25">
      <c r="A68" s="4"/>
      <c r="B68" s="35" t="s">
        <v>43</v>
      </c>
      <c r="C68" s="97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155"/>
      <c r="O68" s="74">
        <v>183993.11000000002</v>
      </c>
      <c r="P68" s="74">
        <f>+P47+P54+P61</f>
        <v>247251.81999999998</v>
      </c>
      <c r="Q68" s="74">
        <v>212727.84000000003</v>
      </c>
      <c r="R68" s="74">
        <v>180231.58</v>
      </c>
      <c r="S68" s="74">
        <v>158135.72000000003</v>
      </c>
      <c r="T68" s="74">
        <v>134185.63999999993</v>
      </c>
      <c r="U68" s="74">
        <v>131244.68</v>
      </c>
      <c r="V68" s="98">
        <v>109676.66</v>
      </c>
      <c r="W68" s="98">
        <v>113859.77999999998</v>
      </c>
      <c r="X68" s="155">
        <v>123277.79</v>
      </c>
      <c r="Y68" s="255">
        <v>148773.48999999996</v>
      </c>
      <c r="Z68" s="98">
        <v>186027.91999999998</v>
      </c>
      <c r="AA68" s="98">
        <v>209380.49</v>
      </c>
      <c r="AB68" s="98">
        <v>253848.52000000008</v>
      </c>
      <c r="AC68" s="98">
        <v>213486.88000000003</v>
      </c>
      <c r="AD68" s="98">
        <v>176096.28</v>
      </c>
      <c r="AE68" s="98">
        <v>153892.87999999998</v>
      </c>
      <c r="AF68" s="98">
        <v>126759.50999999992</v>
      </c>
      <c r="AG68" s="98">
        <v>119074.44999999998</v>
      </c>
      <c r="AH68" s="98">
        <v>105484.19999999998</v>
      </c>
      <c r="AI68" s="98">
        <v>106451.94000000003</v>
      </c>
      <c r="AJ68" s="155">
        <v>115165.98999999998</v>
      </c>
      <c r="AK68" s="255">
        <v>176436.39</v>
      </c>
      <c r="AL68" s="98">
        <v>218827.12000000008</v>
      </c>
      <c r="AM68" s="98">
        <v>215385.70000000004</v>
      </c>
      <c r="AN68" s="98">
        <v>224932.58</v>
      </c>
      <c r="AO68" s="98">
        <v>182819.77999999997</v>
      </c>
      <c r="AP68" s="98">
        <v>142978.6</v>
      </c>
      <c r="AQ68" s="98">
        <v>118431.99000000005</v>
      </c>
      <c r="AR68" s="98">
        <v>86788.459999999977</v>
      </c>
      <c r="AS68" s="98">
        <v>73990.73000000001</v>
      </c>
      <c r="AT68" s="98">
        <v>78737.72</v>
      </c>
      <c r="AU68" s="98">
        <v>80874.61</v>
      </c>
      <c r="AV68" s="155">
        <v>53684.110000000015</v>
      </c>
      <c r="AW68" s="74">
        <f t="shared" si="178"/>
        <v>0</v>
      </c>
      <c r="AX68" s="73">
        <f t="shared" si="178"/>
        <v>0</v>
      </c>
      <c r="AY68" s="73">
        <f t="shared" si="178"/>
        <v>0</v>
      </c>
      <c r="AZ68" s="73">
        <f t="shared" si="178"/>
        <v>0</v>
      </c>
      <c r="BA68" s="73">
        <f t="shared" si="178"/>
        <v>0</v>
      </c>
      <c r="BB68" s="73">
        <f t="shared" si="178"/>
        <v>0</v>
      </c>
      <c r="BC68" s="73">
        <f t="shared" si="178"/>
        <v>0</v>
      </c>
      <c r="BD68" s="229">
        <f t="shared" si="178"/>
        <v>0</v>
      </c>
      <c r="BE68" s="229">
        <f t="shared" si="178"/>
        <v>0</v>
      </c>
      <c r="BF68" s="155">
        <f t="shared" si="178"/>
        <v>0</v>
      </c>
      <c r="BG68" s="272">
        <f t="shared" si="179"/>
        <v>0</v>
      </c>
      <c r="BH68" s="270">
        <f t="shared" si="180"/>
        <v>0</v>
      </c>
      <c r="BI68" s="270">
        <f t="shared" si="180"/>
        <v>-25387.379999999976</v>
      </c>
      <c r="BJ68" s="270">
        <f t="shared" si="181"/>
        <v>-6596.700000000099</v>
      </c>
      <c r="BK68" s="270">
        <f t="shared" si="182"/>
        <v>-759.04000000000815</v>
      </c>
      <c r="BL68" s="270">
        <f t="shared" si="183"/>
        <v>4135.2999999999884</v>
      </c>
      <c r="BM68" s="270">
        <f t="shared" si="184"/>
        <v>4242.8400000000547</v>
      </c>
      <c r="BN68" s="270">
        <f t="shared" si="185"/>
        <v>7426.1300000000047</v>
      </c>
      <c r="BO68" s="270">
        <f t="shared" si="186"/>
        <v>12170.23000000001</v>
      </c>
      <c r="BP68" s="270">
        <f t="shared" si="187"/>
        <v>4192.460000000021</v>
      </c>
      <c r="BQ68" s="270">
        <f t="shared" si="188"/>
        <v>7407.8399999999529</v>
      </c>
      <c r="BR68" s="303">
        <f t="shared" si="189"/>
        <v>8111.8000000000175</v>
      </c>
      <c r="BS68" s="340">
        <f t="shared" si="190"/>
        <v>-27662.900000000052</v>
      </c>
      <c r="BT68" s="270">
        <f t="shared" si="190"/>
        <v>-32799.200000000099</v>
      </c>
      <c r="BU68" s="270">
        <f t="shared" si="190"/>
        <v>-6005.2100000000501</v>
      </c>
      <c r="BV68" s="270">
        <f t="shared" si="190"/>
        <v>28915.94000000009</v>
      </c>
      <c r="BW68" s="270">
        <f t="shared" si="190"/>
        <v>30667.100000000064</v>
      </c>
      <c r="BX68" s="270">
        <f t="shared" si="190"/>
        <v>33117.679999999993</v>
      </c>
      <c r="BY68" s="270">
        <f t="shared" si="191"/>
        <v>35460.889999999927</v>
      </c>
      <c r="BZ68" s="270">
        <f t="shared" si="192"/>
        <v>39971.049999999945</v>
      </c>
      <c r="CA68" s="270">
        <f t="shared" si="192"/>
        <v>45083.719999999972</v>
      </c>
      <c r="CB68" s="270">
        <f t="shared" si="192"/>
        <v>26746.479999999981</v>
      </c>
      <c r="CC68" s="270">
        <f t="shared" si="192"/>
        <v>25577.330000000031</v>
      </c>
      <c r="CD68" s="303">
        <f t="shared" si="192"/>
        <v>61481.879999999961</v>
      </c>
    </row>
    <row r="69" spans="1:82" x14ac:dyDescent="0.25">
      <c r="A69" s="4"/>
      <c r="B69" s="35" t="s">
        <v>44</v>
      </c>
      <c r="C69" s="97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155"/>
      <c r="O69" s="74">
        <v>149695.00999999998</v>
      </c>
      <c r="P69" s="74">
        <f>+P48+P55+P62</f>
        <v>215714.58999999997</v>
      </c>
      <c r="Q69" s="74">
        <v>145273.78999999998</v>
      </c>
      <c r="R69" s="74">
        <v>92779.77</v>
      </c>
      <c r="S69" s="74">
        <v>57123.9</v>
      </c>
      <c r="T69" s="74">
        <v>51003.849999999991</v>
      </c>
      <c r="U69" s="74">
        <v>30258.83</v>
      </c>
      <c r="V69" s="98">
        <v>25692.32</v>
      </c>
      <c r="W69" s="98">
        <v>30948.839999999997</v>
      </c>
      <c r="X69" s="155">
        <v>55233.610000000015</v>
      </c>
      <c r="Y69" s="255">
        <v>96596.39</v>
      </c>
      <c r="Z69" s="98">
        <v>131915.07</v>
      </c>
      <c r="AA69" s="98">
        <v>135511.02000000002</v>
      </c>
      <c r="AB69" s="98">
        <v>187342.93</v>
      </c>
      <c r="AC69" s="98">
        <v>121642.43000000002</v>
      </c>
      <c r="AD69" s="98">
        <v>68288.37</v>
      </c>
      <c r="AE69" s="98">
        <v>68763.510000000009</v>
      </c>
      <c r="AF69" s="98">
        <v>42049.650000000009</v>
      </c>
      <c r="AG69" s="98">
        <v>24556.949999999997</v>
      </c>
      <c r="AH69" s="98">
        <v>93668.060000000012</v>
      </c>
      <c r="AI69" s="98">
        <v>22444.34</v>
      </c>
      <c r="AJ69" s="155">
        <v>78146.459999999992</v>
      </c>
      <c r="AK69" s="255">
        <v>152404.33000000002</v>
      </c>
      <c r="AL69" s="98">
        <v>190885.64</v>
      </c>
      <c r="AM69" s="98">
        <v>195807.28000000006</v>
      </c>
      <c r="AN69" s="98">
        <v>179498.33000000002</v>
      </c>
      <c r="AO69" s="98">
        <v>99722.420000000013</v>
      </c>
      <c r="AP69" s="98">
        <v>79161.55</v>
      </c>
      <c r="AQ69" s="98">
        <v>53645.85</v>
      </c>
      <c r="AR69" s="98">
        <v>47923.28</v>
      </c>
      <c r="AS69" s="98">
        <v>20755.940000000002</v>
      </c>
      <c r="AT69" s="98">
        <v>28498.94</v>
      </c>
      <c r="AU69" s="98">
        <v>47928.489999999991</v>
      </c>
      <c r="AV69" s="155">
        <v>-11206.680000000002</v>
      </c>
      <c r="AW69" s="74">
        <f t="shared" si="178"/>
        <v>0</v>
      </c>
      <c r="AX69" s="73">
        <f t="shared" si="178"/>
        <v>0</v>
      </c>
      <c r="AY69" s="73">
        <f t="shared" si="178"/>
        <v>0</v>
      </c>
      <c r="AZ69" s="73">
        <f t="shared" si="178"/>
        <v>0</v>
      </c>
      <c r="BA69" s="73">
        <f t="shared" si="178"/>
        <v>0</v>
      </c>
      <c r="BB69" s="73">
        <f t="shared" si="178"/>
        <v>0</v>
      </c>
      <c r="BC69" s="73">
        <f t="shared" si="178"/>
        <v>0</v>
      </c>
      <c r="BD69" s="229">
        <f t="shared" si="178"/>
        <v>0</v>
      </c>
      <c r="BE69" s="229">
        <f t="shared" si="178"/>
        <v>0</v>
      </c>
      <c r="BF69" s="155">
        <f t="shared" si="178"/>
        <v>0</v>
      </c>
      <c r="BG69" s="272">
        <f t="shared" si="179"/>
        <v>0</v>
      </c>
      <c r="BH69" s="270">
        <f t="shared" si="180"/>
        <v>0</v>
      </c>
      <c r="BI69" s="270">
        <f t="shared" si="180"/>
        <v>14183.989999999962</v>
      </c>
      <c r="BJ69" s="270">
        <f t="shared" si="181"/>
        <v>28371.659999999974</v>
      </c>
      <c r="BK69" s="270">
        <f t="shared" si="182"/>
        <v>23631.359999999957</v>
      </c>
      <c r="BL69" s="270">
        <f t="shared" si="183"/>
        <v>24491.400000000009</v>
      </c>
      <c r="BM69" s="270">
        <f t="shared" si="184"/>
        <v>-11639.610000000008</v>
      </c>
      <c r="BN69" s="270">
        <f t="shared" si="185"/>
        <v>8954.1999999999825</v>
      </c>
      <c r="BO69" s="270">
        <f t="shared" si="186"/>
        <v>5701.8800000000047</v>
      </c>
      <c r="BP69" s="270">
        <f t="shared" si="187"/>
        <v>-67975.74000000002</v>
      </c>
      <c r="BQ69" s="270">
        <f t="shared" si="188"/>
        <v>8504.4999999999964</v>
      </c>
      <c r="BR69" s="303">
        <f t="shared" si="189"/>
        <v>-22912.849999999977</v>
      </c>
      <c r="BS69" s="340">
        <f t="shared" si="190"/>
        <v>-55807.940000000017</v>
      </c>
      <c r="BT69" s="270">
        <f t="shared" si="190"/>
        <v>-58970.570000000007</v>
      </c>
      <c r="BU69" s="270">
        <f t="shared" si="190"/>
        <v>-60296.260000000038</v>
      </c>
      <c r="BV69" s="270">
        <f t="shared" si="190"/>
        <v>7844.5999999999767</v>
      </c>
      <c r="BW69" s="270">
        <f t="shared" si="190"/>
        <v>21920.010000000009</v>
      </c>
      <c r="BX69" s="270">
        <f t="shared" si="190"/>
        <v>-10873.180000000008</v>
      </c>
      <c r="BY69" s="270">
        <f t="shared" si="191"/>
        <v>15117.660000000011</v>
      </c>
      <c r="BZ69" s="270">
        <f t="shared" si="192"/>
        <v>-5873.6299999999901</v>
      </c>
      <c r="CA69" s="270">
        <f t="shared" si="192"/>
        <v>3801.0099999999948</v>
      </c>
      <c r="CB69" s="270">
        <f t="shared" si="192"/>
        <v>65169.12000000001</v>
      </c>
      <c r="CC69" s="270">
        <f t="shared" si="192"/>
        <v>-25484.149999999991</v>
      </c>
      <c r="CD69" s="303">
        <f t="shared" si="192"/>
        <v>89353.14</v>
      </c>
    </row>
    <row r="70" spans="1:82" x14ac:dyDescent="0.25">
      <c r="A70" s="4"/>
      <c r="B70" s="35" t="s">
        <v>45</v>
      </c>
      <c r="C70" s="97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155"/>
      <c r="O70" s="74">
        <v>339358.08</v>
      </c>
      <c r="P70" s="74">
        <f>+P49+P56+P63</f>
        <v>115271.05000000002</v>
      </c>
      <c r="Q70" s="74">
        <v>60182.520000000004</v>
      </c>
      <c r="R70" s="74">
        <v>49297.41</v>
      </c>
      <c r="S70" s="74">
        <v>22251.820000000003</v>
      </c>
      <c r="T70" s="74">
        <v>18976.68</v>
      </c>
      <c r="U70" s="74">
        <v>23262.010000000002</v>
      </c>
      <c r="V70" s="98">
        <v>22852</v>
      </c>
      <c r="W70" s="98">
        <v>56485.51</v>
      </c>
      <c r="X70" s="155">
        <v>56534.3</v>
      </c>
      <c r="Y70" s="255">
        <v>111081.95</v>
      </c>
      <c r="Z70" s="98">
        <v>118551.87000000001</v>
      </c>
      <c r="AA70" s="98">
        <v>130153.54000000001</v>
      </c>
      <c r="AB70" s="98">
        <v>167989.37000000002</v>
      </c>
      <c r="AC70" s="98">
        <v>264279.72000000003</v>
      </c>
      <c r="AD70" s="98">
        <v>113566.48999999999</v>
      </c>
      <c r="AE70" s="98">
        <v>101225.32999999999</v>
      </c>
      <c r="AF70" s="98">
        <v>50094.179999999993</v>
      </c>
      <c r="AG70" s="98">
        <v>29486.43</v>
      </c>
      <c r="AH70" s="98">
        <v>53196.570000000007</v>
      </c>
      <c r="AI70" s="98">
        <v>67412.639999999999</v>
      </c>
      <c r="AJ70" s="155">
        <v>180004.24000000002</v>
      </c>
      <c r="AK70" s="255">
        <v>131643.90000000002</v>
      </c>
      <c r="AL70" s="98">
        <v>233136.48</v>
      </c>
      <c r="AM70" s="98">
        <v>164491.47</v>
      </c>
      <c r="AN70" s="98">
        <v>178968.37</v>
      </c>
      <c r="AO70" s="98">
        <v>124565.82</v>
      </c>
      <c r="AP70" s="98">
        <v>108944.17</v>
      </c>
      <c r="AQ70" s="98">
        <v>120438.95000000001</v>
      </c>
      <c r="AR70" s="98">
        <v>48257.94</v>
      </c>
      <c r="AS70" s="98">
        <v>41497.35</v>
      </c>
      <c r="AT70" s="98">
        <v>57852.32</v>
      </c>
      <c r="AU70" s="98">
        <v>99788.22</v>
      </c>
      <c r="AV70" s="155">
        <v>31376.83</v>
      </c>
      <c r="AW70" s="74">
        <f t="shared" si="178"/>
        <v>0</v>
      </c>
      <c r="AX70" s="73">
        <f t="shared" si="178"/>
        <v>0</v>
      </c>
      <c r="AY70" s="73">
        <f t="shared" si="178"/>
        <v>0</v>
      </c>
      <c r="AZ70" s="73">
        <f t="shared" si="178"/>
        <v>0</v>
      </c>
      <c r="BA70" s="73">
        <f t="shared" si="178"/>
        <v>0</v>
      </c>
      <c r="BB70" s="73">
        <f t="shared" si="178"/>
        <v>0</v>
      </c>
      <c r="BC70" s="73">
        <f t="shared" si="178"/>
        <v>0</v>
      </c>
      <c r="BD70" s="229">
        <f t="shared" si="178"/>
        <v>0</v>
      </c>
      <c r="BE70" s="229">
        <f t="shared" si="178"/>
        <v>0</v>
      </c>
      <c r="BF70" s="155">
        <f t="shared" si="178"/>
        <v>0</v>
      </c>
      <c r="BG70" s="272">
        <f t="shared" si="179"/>
        <v>0</v>
      </c>
      <c r="BH70" s="270">
        <f t="shared" si="180"/>
        <v>0</v>
      </c>
      <c r="BI70" s="270">
        <f t="shared" si="180"/>
        <v>209204.54</v>
      </c>
      <c r="BJ70" s="270">
        <f t="shared" si="181"/>
        <v>-52718.320000000007</v>
      </c>
      <c r="BK70" s="270">
        <f t="shared" si="182"/>
        <v>-204097.2</v>
      </c>
      <c r="BL70" s="270">
        <f t="shared" si="183"/>
        <v>-64269.079999999987</v>
      </c>
      <c r="BM70" s="270">
        <f t="shared" si="184"/>
        <v>-78973.50999999998</v>
      </c>
      <c r="BN70" s="270">
        <f t="shared" si="185"/>
        <v>-31117.499999999993</v>
      </c>
      <c r="BO70" s="270">
        <f t="shared" si="186"/>
        <v>-6224.4199999999983</v>
      </c>
      <c r="BP70" s="270">
        <f t="shared" si="187"/>
        <v>-30344.570000000007</v>
      </c>
      <c r="BQ70" s="270">
        <f t="shared" si="188"/>
        <v>-10927.129999999997</v>
      </c>
      <c r="BR70" s="303">
        <f t="shared" si="189"/>
        <v>-123469.94000000002</v>
      </c>
      <c r="BS70" s="340">
        <f t="shared" si="190"/>
        <v>-20561.950000000026</v>
      </c>
      <c r="BT70" s="270">
        <f t="shared" si="190"/>
        <v>-114584.61</v>
      </c>
      <c r="BU70" s="270">
        <f t="shared" si="190"/>
        <v>-34337.929999999993</v>
      </c>
      <c r="BV70" s="270">
        <f t="shared" si="190"/>
        <v>-10978.999999999971</v>
      </c>
      <c r="BW70" s="270">
        <f t="shared" si="190"/>
        <v>139713.90000000002</v>
      </c>
      <c r="BX70" s="270">
        <f t="shared" si="190"/>
        <v>4622.3199999999924</v>
      </c>
      <c r="BY70" s="270">
        <f t="shared" si="191"/>
        <v>-19213.620000000024</v>
      </c>
      <c r="BZ70" s="270">
        <f t="shared" si="192"/>
        <v>1836.2399999999907</v>
      </c>
      <c r="CA70" s="270">
        <f t="shared" si="192"/>
        <v>-12010.919999999998</v>
      </c>
      <c r="CB70" s="270">
        <f t="shared" si="192"/>
        <v>-4655.7499999999927</v>
      </c>
      <c r="CC70" s="270">
        <f t="shared" si="192"/>
        <v>-32375.58</v>
      </c>
      <c r="CD70" s="303">
        <f t="shared" si="192"/>
        <v>148627.41000000003</v>
      </c>
    </row>
    <row r="71" spans="1:82" ht="15.75" thickBot="1" x14ac:dyDescent="0.3">
      <c r="A71" s="4"/>
      <c r="B71" s="37" t="s">
        <v>46</v>
      </c>
      <c r="C71" s="91">
        <f t="shared" ref="C71:N71" si="193">+C64+C57+C50</f>
        <v>5237329</v>
      </c>
      <c r="D71" s="76">
        <f t="shared" si="193"/>
        <v>5612269.5600000042</v>
      </c>
      <c r="E71" s="76">
        <f t="shared" si="193"/>
        <v>5392170.539999987</v>
      </c>
      <c r="F71" s="76">
        <f t="shared" si="193"/>
        <v>5167903.0000000028</v>
      </c>
      <c r="G71" s="76">
        <f t="shared" si="193"/>
        <v>4682478.2599999942</v>
      </c>
      <c r="H71" s="76">
        <f t="shared" si="193"/>
        <v>4174523.9599999944</v>
      </c>
      <c r="I71" s="76">
        <f t="shared" si="193"/>
        <v>3739399.3999999948</v>
      </c>
      <c r="J71" s="76">
        <f t="shared" si="193"/>
        <v>3364374.1199999964</v>
      </c>
      <c r="K71" s="76">
        <f t="shared" si="193"/>
        <v>3269001.2199999983</v>
      </c>
      <c r="L71" s="76">
        <f t="shared" si="193"/>
        <v>3415601.7400000067</v>
      </c>
      <c r="M71" s="76">
        <f t="shared" si="193"/>
        <v>3933804.4599999986</v>
      </c>
      <c r="N71" s="156">
        <f t="shared" si="193"/>
        <v>4599786.2999999989</v>
      </c>
      <c r="O71" s="76">
        <f t="shared" ref="O71:V71" si="194">SUM(O66:O70)</f>
        <v>5341213.320000005</v>
      </c>
      <c r="P71" s="76">
        <f t="shared" si="194"/>
        <v>5698095.3999999994</v>
      </c>
      <c r="Q71" s="76">
        <f t="shared" si="194"/>
        <v>5666102.0400000094</v>
      </c>
      <c r="R71" s="76">
        <f t="shared" si="194"/>
        <v>5351482.6099999994</v>
      </c>
      <c r="S71" s="76">
        <f t="shared" si="194"/>
        <v>4750974.8599999947</v>
      </c>
      <c r="T71" s="76">
        <f t="shared" si="194"/>
        <v>4545669.7199999942</v>
      </c>
      <c r="U71" s="76">
        <f t="shared" si="194"/>
        <v>4354114.8099999996</v>
      </c>
      <c r="V71" s="142">
        <f t="shared" si="194"/>
        <v>4242524.3900000006</v>
      </c>
      <c r="W71" s="142">
        <v>4262854.2699999996</v>
      </c>
      <c r="X71" s="156">
        <v>4523138.3399999989</v>
      </c>
      <c r="Y71" s="256">
        <v>5107314.2100000056</v>
      </c>
      <c r="Z71" s="142">
        <v>6134223.2999999961</v>
      </c>
      <c r="AA71" s="142">
        <v>6934216.5899999971</v>
      </c>
      <c r="AB71" s="142">
        <v>8007420.2400000039</v>
      </c>
      <c r="AC71" s="142">
        <v>8085649.3300000047</v>
      </c>
      <c r="AD71" s="142">
        <v>7488706.1500000125</v>
      </c>
      <c r="AE71" s="142">
        <v>6725779.9699999997</v>
      </c>
      <c r="AF71" s="142">
        <v>6250273.0200000014</v>
      </c>
      <c r="AG71" s="142">
        <v>5804200.0300000031</v>
      </c>
      <c r="AH71" s="142">
        <v>5286283.4499999927</v>
      </c>
      <c r="AI71" s="142">
        <v>4896382.8400000017</v>
      </c>
      <c r="AJ71" s="156">
        <v>4759886.96</v>
      </c>
      <c r="AK71" s="256">
        <v>5280082.6900000023</v>
      </c>
      <c r="AL71" s="328">
        <v>6188096.379999999</v>
      </c>
      <c r="AM71" s="328">
        <v>6865926.3900000034</v>
      </c>
      <c r="AN71" s="328">
        <v>7412734.0300000077</v>
      </c>
      <c r="AO71" s="328">
        <v>7189266.1899999948</v>
      </c>
      <c r="AP71" s="328">
        <v>6719527.3699999964</v>
      </c>
      <c r="AQ71" s="328">
        <v>6002081.2200000044</v>
      </c>
      <c r="AR71" s="328">
        <v>5408676.5299999975</v>
      </c>
      <c r="AS71" s="328">
        <v>4851978.9399999976</v>
      </c>
      <c r="AT71" s="328">
        <v>4477933.2200000063</v>
      </c>
      <c r="AU71" s="328">
        <v>4368537.1300000036</v>
      </c>
      <c r="AV71" s="156">
        <v>3650729.5599999977</v>
      </c>
      <c r="AW71" s="76">
        <f t="shared" ref="AW71:BE71" si="195">IF(C71=0,0,C71-O71)</f>
        <v>-103884.32000000495</v>
      </c>
      <c r="AX71" s="179">
        <f t="shared" si="195"/>
        <v>-85825.839999995194</v>
      </c>
      <c r="AY71" s="179">
        <f t="shared" si="195"/>
        <v>-273931.50000002235</v>
      </c>
      <c r="AZ71" s="179">
        <f t="shared" si="195"/>
        <v>-183579.60999999661</v>
      </c>
      <c r="BA71" s="179">
        <f t="shared" si="195"/>
        <v>-68496.600000000559</v>
      </c>
      <c r="BB71" s="179">
        <f t="shared" si="195"/>
        <v>-371145.75999999978</v>
      </c>
      <c r="BC71" s="179">
        <f t="shared" si="195"/>
        <v>-614715.41000000481</v>
      </c>
      <c r="BD71" s="230">
        <f t="shared" si="195"/>
        <v>-878150.27000000421</v>
      </c>
      <c r="BE71" s="230">
        <f t="shared" si="195"/>
        <v>-993853.05000000121</v>
      </c>
      <c r="BF71" s="156">
        <f>IF(X71=0,0,L71-X71)</f>
        <v>-1107536.5999999922</v>
      </c>
      <c r="BG71" s="256">
        <f>IF(Y71=0,0,M71-Y71)</f>
        <v>-1173509.750000007</v>
      </c>
      <c r="BH71" s="230">
        <f>IF(Z71=0,0,N71-Z71)</f>
        <v>-1534436.9999999972</v>
      </c>
      <c r="BI71" s="230">
        <f>SUM(BI66:BI70)</f>
        <v>-1593003.2699999928</v>
      </c>
      <c r="BJ71" s="230">
        <f t="shared" ref="BJ71:BR71" si="196">SUM(BJ66:BJ70)</f>
        <v>-2309324.840000004</v>
      </c>
      <c r="BK71" s="230">
        <f t="shared" si="196"/>
        <v>-2419547.2899999958</v>
      </c>
      <c r="BL71" s="230">
        <f t="shared" si="196"/>
        <v>-2137223.5400000131</v>
      </c>
      <c r="BM71" s="230">
        <f t="shared" si="196"/>
        <v>-1974805.1100000052</v>
      </c>
      <c r="BN71" s="230">
        <f t="shared" si="196"/>
        <v>-1704603.3000000061</v>
      </c>
      <c r="BO71" s="230">
        <f t="shared" si="196"/>
        <v>-1450085.220000003</v>
      </c>
      <c r="BP71" s="142">
        <f t="shared" si="196"/>
        <v>-1043759.0599999924</v>
      </c>
      <c r="BQ71" s="328">
        <f t="shared" si="196"/>
        <v>-633528.57000000216</v>
      </c>
      <c r="BR71" s="143">
        <f t="shared" si="196"/>
        <v>-236748.62000000128</v>
      </c>
      <c r="BS71" s="91">
        <f t="shared" ref="BS71:BT71" si="197">SUM(BS66:BS70)</f>
        <v>-172768.47999999631</v>
      </c>
      <c r="BT71" s="328">
        <f t="shared" si="197"/>
        <v>-53873.080000003552</v>
      </c>
      <c r="BU71" s="328">
        <f t="shared" ref="BU71:BW71" si="198">SUM(BU66:BU70)</f>
        <v>68290.199999994889</v>
      </c>
      <c r="BV71" s="328">
        <f t="shared" si="198"/>
        <v>594686.20999999624</v>
      </c>
      <c r="BW71" s="328">
        <f t="shared" si="198"/>
        <v>896383.14000001072</v>
      </c>
      <c r="BX71" s="328">
        <f t="shared" ref="BX71:BZ71" si="199">SUM(BX66:BX70)</f>
        <v>769178.78000001516</v>
      </c>
      <c r="BY71" s="328">
        <f t="shared" si="199"/>
        <v>723698.74999999558</v>
      </c>
      <c r="BZ71" s="328">
        <f t="shared" si="199"/>
        <v>841596.49000000488</v>
      </c>
      <c r="CA71" s="328">
        <f t="shared" ref="CA71:CB71" si="200">SUM(CA66:CA70)</f>
        <v>952221.09000000602</v>
      </c>
      <c r="CB71" s="328">
        <f t="shared" si="200"/>
        <v>808350.22999998706</v>
      </c>
      <c r="CC71" s="328">
        <f t="shared" ref="CC71:CD71" si="201">SUM(CC66:CC70)</f>
        <v>527845.70999999857</v>
      </c>
      <c r="CD71" s="143">
        <f t="shared" si="201"/>
        <v>1109157.4000000022</v>
      </c>
    </row>
    <row r="72" spans="1:82" x14ac:dyDescent="0.25">
      <c r="A72" s="4">
        <f>+A65+1</f>
        <v>10</v>
      </c>
      <c r="B72" s="41" t="s">
        <v>38</v>
      </c>
      <c r="C72" s="138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157"/>
      <c r="O72" s="63"/>
      <c r="P72" s="63"/>
      <c r="Q72" s="63"/>
      <c r="R72" s="63"/>
      <c r="S72" s="63"/>
      <c r="T72" s="63"/>
      <c r="U72" s="63"/>
      <c r="V72" s="212"/>
      <c r="W72" s="212"/>
      <c r="X72" s="157"/>
      <c r="Y72" s="252"/>
      <c r="Z72" s="212"/>
      <c r="AA72" s="212"/>
      <c r="AB72" s="212"/>
      <c r="AC72" s="212"/>
      <c r="AD72" s="212"/>
      <c r="AE72" s="212"/>
      <c r="AF72" s="212"/>
      <c r="AG72" s="212"/>
      <c r="AH72" s="212"/>
      <c r="AI72" s="212"/>
      <c r="AJ72" s="157"/>
      <c r="AK72" s="252"/>
      <c r="AL72" s="212"/>
      <c r="AM72" s="212"/>
      <c r="AN72" s="212"/>
      <c r="AO72" s="245"/>
      <c r="AP72" s="212"/>
      <c r="AQ72" s="212"/>
      <c r="AR72" s="212"/>
      <c r="AS72" s="212"/>
      <c r="AT72" s="212"/>
      <c r="AU72" s="212"/>
      <c r="AV72" s="157"/>
      <c r="AW72" s="63"/>
      <c r="AX72" s="63"/>
      <c r="AY72" s="63"/>
      <c r="AZ72" s="63"/>
      <c r="BA72" s="63"/>
      <c r="BB72" s="63"/>
      <c r="BC72" s="63"/>
      <c r="BD72" s="212"/>
      <c r="BE72" s="212"/>
      <c r="BF72" s="157"/>
      <c r="BG72" s="267"/>
      <c r="BH72" s="245"/>
      <c r="BI72" s="245"/>
      <c r="BJ72" s="245"/>
      <c r="BK72" s="245"/>
      <c r="BL72" s="245"/>
      <c r="BM72" s="245"/>
      <c r="BN72" s="245"/>
      <c r="BO72" s="245"/>
      <c r="BP72" s="245"/>
      <c r="BQ72" s="245"/>
      <c r="BR72" s="304"/>
      <c r="BS72" s="341"/>
      <c r="BT72" s="245"/>
      <c r="BU72" s="245"/>
      <c r="BV72" s="245"/>
      <c r="BW72" s="245"/>
      <c r="BX72" s="245"/>
      <c r="BY72" s="245"/>
      <c r="BZ72" s="245"/>
      <c r="CA72" s="245"/>
      <c r="CB72" s="245"/>
      <c r="CC72" s="245"/>
      <c r="CD72" s="304"/>
    </row>
    <row r="73" spans="1:82" x14ac:dyDescent="0.25">
      <c r="A73" s="4"/>
      <c r="B73" s="35" t="s">
        <v>41</v>
      </c>
      <c r="C73" s="118">
        <f>42458.81+1316429.02</f>
        <v>1358887.83</v>
      </c>
      <c r="D73" s="69">
        <f>40321.88+885296.78</f>
        <v>925618.66</v>
      </c>
      <c r="E73" s="69">
        <v>497275.82</v>
      </c>
      <c r="F73" s="69">
        <v>254223.56</v>
      </c>
      <c r="G73" s="69">
        <v>181112.09</v>
      </c>
      <c r="H73" s="69">
        <v>160663.32</v>
      </c>
      <c r="I73" s="69">
        <v>167066.23999999999</v>
      </c>
      <c r="J73" s="69">
        <v>310333.53000000003</v>
      </c>
      <c r="K73" s="69">
        <v>657730.66</v>
      </c>
      <c r="L73" s="69">
        <v>1256126.03</v>
      </c>
      <c r="M73" s="69">
        <v>1414514.6500000001</v>
      </c>
      <c r="N73" s="151">
        <v>1398683.1800000002</v>
      </c>
      <c r="O73" s="201">
        <v>1197684.3</v>
      </c>
      <c r="P73" s="77">
        <v>831129.98</v>
      </c>
      <c r="Q73" s="77">
        <v>625451.89999999991</v>
      </c>
      <c r="R73" s="77">
        <v>276245.06</v>
      </c>
      <c r="S73" s="77">
        <v>175407.28999999998</v>
      </c>
      <c r="T73" s="77">
        <v>157747.26999999999</v>
      </c>
      <c r="U73" s="77">
        <v>194285.40000000002</v>
      </c>
      <c r="V73" s="183">
        <v>269750.27999999997</v>
      </c>
      <c r="W73" s="183">
        <v>583135.55000000005</v>
      </c>
      <c r="X73" s="158">
        <v>1045478.6799999999</v>
      </c>
      <c r="Y73" s="257">
        <v>1363751.48</v>
      </c>
      <c r="Z73" s="183">
        <v>1514494.0699999998</v>
      </c>
      <c r="AA73" s="183">
        <v>1415100.87</v>
      </c>
      <c r="AB73" s="183">
        <v>682026.73</v>
      </c>
      <c r="AC73" s="183">
        <v>473669.49</v>
      </c>
      <c r="AD73" s="183">
        <v>254770.38</v>
      </c>
      <c r="AE73" s="183">
        <v>136758.99</v>
      </c>
      <c r="AF73" s="183">
        <v>153818.58000000002</v>
      </c>
      <c r="AG73" s="183">
        <v>159064.30000000002</v>
      </c>
      <c r="AH73" s="183">
        <v>206125.55</v>
      </c>
      <c r="AI73" s="183">
        <v>531023.35</v>
      </c>
      <c r="AJ73" s="158">
        <v>1054352.8999999999</v>
      </c>
      <c r="AK73" s="257">
        <v>1386786.43</v>
      </c>
      <c r="AL73" s="183">
        <v>1508838.9000000001</v>
      </c>
      <c r="AM73" s="183">
        <v>1215808.58</v>
      </c>
      <c r="AN73" s="183">
        <v>749050.39999999991</v>
      </c>
      <c r="AO73" s="183">
        <v>450078.97</v>
      </c>
      <c r="AP73" s="183">
        <v>159571.70000000001</v>
      </c>
      <c r="AQ73" s="183">
        <v>140123.06</v>
      </c>
      <c r="AR73" s="183">
        <v>139585.56</v>
      </c>
      <c r="AS73" s="183">
        <v>153112.09</v>
      </c>
      <c r="AT73" s="183">
        <v>271482.38</v>
      </c>
      <c r="AU73" s="183">
        <v>435796.06</v>
      </c>
      <c r="AV73" s="158">
        <v>928413</v>
      </c>
      <c r="AW73" s="77">
        <f t="shared" ref="AW73:AX77" si="202">C73-O73</f>
        <v>161203.53000000003</v>
      </c>
      <c r="AX73" s="77">
        <f t="shared" si="202"/>
        <v>94488.680000000051</v>
      </c>
      <c r="AY73" s="77">
        <f t="shared" ref="AY73:BF77" si="203">IF(Q73=0,0,E73-Q73)</f>
        <v>-128176.0799999999</v>
      </c>
      <c r="AZ73" s="77">
        <f t="shared" si="203"/>
        <v>-22021.5</v>
      </c>
      <c r="BA73" s="77">
        <f t="shared" si="203"/>
        <v>5704.8000000000175</v>
      </c>
      <c r="BB73" s="77">
        <f t="shared" si="203"/>
        <v>2916.0500000000175</v>
      </c>
      <c r="BC73" s="77">
        <f t="shared" si="203"/>
        <v>-27219.160000000033</v>
      </c>
      <c r="BD73" s="183">
        <f t="shared" si="203"/>
        <v>40583.250000000058</v>
      </c>
      <c r="BE73" s="183">
        <f t="shared" si="203"/>
        <v>74595.109999999986</v>
      </c>
      <c r="BF73" s="158">
        <f t="shared" si="203"/>
        <v>210647.35000000009</v>
      </c>
      <c r="BG73" s="284">
        <f t="shared" ref="BG73:BG77" si="204">IF(Y73=0,0,M73-Y73)</f>
        <v>50763.170000000158</v>
      </c>
      <c r="BH73" s="221">
        <f t="shared" ref="BH73:BI77" si="205">IF(Z73=0,0,N73-Z73)</f>
        <v>-115810.88999999966</v>
      </c>
      <c r="BI73" s="221">
        <f t="shared" si="205"/>
        <v>-217416.57000000007</v>
      </c>
      <c r="BJ73" s="221">
        <f t="shared" ref="BJ73:BJ77" si="206">IF(AB73=0,0,P73-AB73)</f>
        <v>149103.25</v>
      </c>
      <c r="BK73" s="221">
        <f t="shared" ref="BK73:BK77" si="207">IF(AC73=0,0,Q73-AC73)</f>
        <v>151782.40999999992</v>
      </c>
      <c r="BL73" s="221">
        <f t="shared" ref="BL73:BL77" si="208">IF(AD73=0,0,R73-AD73)</f>
        <v>21474.679999999993</v>
      </c>
      <c r="BM73" s="221">
        <f t="shared" ref="BM73:BM77" si="209">IF(AE73=0,0,S73-AE73)</f>
        <v>38648.299999999988</v>
      </c>
      <c r="BN73" s="221">
        <f t="shared" ref="BN73:BN77" si="210">IF(AF73=0,0,T73-AF73)</f>
        <v>3928.6899999999732</v>
      </c>
      <c r="BO73" s="221">
        <f t="shared" ref="BO73:BO77" si="211">IF(AG73=0,0,U73-AG73)</f>
        <v>35221.100000000006</v>
      </c>
      <c r="BP73" s="221">
        <f t="shared" ref="BP73:BP77" si="212">IF(AH73=0,0,V73-AH73)</f>
        <v>63624.729999999981</v>
      </c>
      <c r="BQ73" s="221">
        <f t="shared" ref="BQ73:BQ77" si="213">IF(AI73=0,0,W73-AI73)</f>
        <v>52112.20000000007</v>
      </c>
      <c r="BR73" s="302">
        <f t="shared" ref="BR73:BR77" si="214">IF(AJ73=0,0,X73-AJ73)</f>
        <v>-8874.2199999999721</v>
      </c>
      <c r="BS73" s="338">
        <f t="shared" ref="BS73:BX77" si="215">IF(AK73=0,0,Y73-AK73)</f>
        <v>-23034.949999999953</v>
      </c>
      <c r="BT73" s="221">
        <f t="shared" si="215"/>
        <v>5655.1699999996927</v>
      </c>
      <c r="BU73" s="221">
        <f t="shared" si="215"/>
        <v>199292.29000000004</v>
      </c>
      <c r="BV73" s="221">
        <f t="shared" si="215"/>
        <v>-67023.669999999925</v>
      </c>
      <c r="BW73" s="221">
        <f t="shared" si="215"/>
        <v>23590.520000000019</v>
      </c>
      <c r="BX73" s="221">
        <f t="shared" si="215"/>
        <v>95198.68</v>
      </c>
      <c r="BY73" s="221">
        <f t="shared" ref="BY73:BY77" si="216">IF(AQ73=0,0,AE73-AQ73)</f>
        <v>-3364.070000000007</v>
      </c>
      <c r="BZ73" s="221">
        <f t="shared" ref="BZ73:CD77" si="217">IF(AR73=0,0,AF73-AR73)</f>
        <v>14233.020000000019</v>
      </c>
      <c r="CA73" s="221">
        <f t="shared" si="217"/>
        <v>5952.210000000021</v>
      </c>
      <c r="CB73" s="221">
        <f t="shared" si="217"/>
        <v>-65356.830000000016</v>
      </c>
      <c r="CC73" s="221">
        <f t="shared" si="217"/>
        <v>95227.289999999979</v>
      </c>
      <c r="CD73" s="302">
        <f t="shared" si="217"/>
        <v>125939.89999999991</v>
      </c>
    </row>
    <row r="74" spans="1:82" x14ac:dyDescent="0.25">
      <c r="A74" s="4"/>
      <c r="B74" s="35" t="s">
        <v>42</v>
      </c>
      <c r="C74" s="118">
        <f>13367.68+367031.21</f>
        <v>380398.89</v>
      </c>
      <c r="D74" s="69">
        <f>10627.95+242887.61</f>
        <v>253515.56</v>
      </c>
      <c r="E74" s="69">
        <v>156651.60999999999</v>
      </c>
      <c r="F74" s="69">
        <v>88334.9</v>
      </c>
      <c r="G74" s="69">
        <v>48415.47</v>
      </c>
      <c r="H74" s="69">
        <v>35882.97</v>
      </c>
      <c r="I74" s="69">
        <v>36893.61</v>
      </c>
      <c r="J74" s="69">
        <v>62046.619999999995</v>
      </c>
      <c r="K74" s="69">
        <v>129586.56000000001</v>
      </c>
      <c r="L74" s="69">
        <v>254798.66</v>
      </c>
      <c r="M74" s="69">
        <v>306269.04000000004</v>
      </c>
      <c r="N74" s="151">
        <v>321697.82999999996</v>
      </c>
      <c r="O74" s="201">
        <v>302132.19</v>
      </c>
      <c r="P74" s="77">
        <v>219376.22</v>
      </c>
      <c r="Q74" s="77">
        <v>167955.4</v>
      </c>
      <c r="R74" s="77">
        <v>75146.27</v>
      </c>
      <c r="S74" s="77">
        <v>49328.2</v>
      </c>
      <c r="T74" s="77">
        <v>36158.79</v>
      </c>
      <c r="U74" s="77">
        <v>43624.2</v>
      </c>
      <c r="V74" s="183">
        <v>60298.080000000002</v>
      </c>
      <c r="W74" s="183">
        <v>129927.37</v>
      </c>
      <c r="X74" s="158">
        <v>233502.81</v>
      </c>
      <c r="Y74" s="257">
        <v>311858.28000000003</v>
      </c>
      <c r="Z74" s="183">
        <v>361087.83999999997</v>
      </c>
      <c r="AA74" s="183">
        <v>369508.61</v>
      </c>
      <c r="AB74" s="183">
        <v>205636.81</v>
      </c>
      <c r="AC74" s="183">
        <v>152271.84999999998</v>
      </c>
      <c r="AD74" s="183">
        <v>62314.509999999995</v>
      </c>
      <c r="AE74" s="183">
        <v>88860.51</v>
      </c>
      <c r="AF74" s="183">
        <v>57455.689999999995</v>
      </c>
      <c r="AG74" s="183">
        <v>49292.25</v>
      </c>
      <c r="AH74" s="183">
        <v>63012.009999999995</v>
      </c>
      <c r="AI74" s="183">
        <v>143203.13999999998</v>
      </c>
      <c r="AJ74" s="158">
        <v>283309.02</v>
      </c>
      <c r="AK74" s="257">
        <v>387971.72000000003</v>
      </c>
      <c r="AL74" s="183">
        <v>452479.6</v>
      </c>
      <c r="AM74" s="183">
        <v>387940.67</v>
      </c>
      <c r="AN74" s="183">
        <v>249429.42</v>
      </c>
      <c r="AO74" s="183">
        <v>183874.19</v>
      </c>
      <c r="AP74" s="183">
        <v>103171.61</v>
      </c>
      <c r="AQ74" s="183">
        <v>77259.67</v>
      </c>
      <c r="AR74" s="183">
        <v>50071.21</v>
      </c>
      <c r="AS74" s="183">
        <v>51124.11</v>
      </c>
      <c r="AT74" s="183">
        <v>83119.38</v>
      </c>
      <c r="AU74" s="183">
        <v>132400.66999999998</v>
      </c>
      <c r="AV74" s="158">
        <v>287857.36000000004</v>
      </c>
      <c r="AW74" s="77">
        <f t="shared" si="202"/>
        <v>78266.700000000012</v>
      </c>
      <c r="AX74" s="77">
        <f t="shared" si="202"/>
        <v>34139.339999999997</v>
      </c>
      <c r="AY74" s="77">
        <f t="shared" si="203"/>
        <v>-11303.790000000008</v>
      </c>
      <c r="AZ74" s="77">
        <f t="shared" si="203"/>
        <v>13188.62999999999</v>
      </c>
      <c r="BA74" s="77">
        <f t="shared" si="203"/>
        <v>-912.72999999999593</v>
      </c>
      <c r="BB74" s="77">
        <f t="shared" si="203"/>
        <v>-275.81999999999971</v>
      </c>
      <c r="BC74" s="77">
        <f t="shared" si="203"/>
        <v>-6730.5899999999965</v>
      </c>
      <c r="BD74" s="183">
        <f t="shared" si="203"/>
        <v>1748.5399999999936</v>
      </c>
      <c r="BE74" s="183">
        <f t="shared" si="203"/>
        <v>-340.80999999998312</v>
      </c>
      <c r="BF74" s="158">
        <f t="shared" si="203"/>
        <v>21295.850000000006</v>
      </c>
      <c r="BG74" s="284">
        <f t="shared" si="204"/>
        <v>-5589.2399999999907</v>
      </c>
      <c r="BH74" s="221">
        <f t="shared" si="205"/>
        <v>-39390.010000000009</v>
      </c>
      <c r="BI74" s="221">
        <f t="shared" si="205"/>
        <v>-67376.419999999984</v>
      </c>
      <c r="BJ74" s="221">
        <f t="shared" si="206"/>
        <v>13739.410000000003</v>
      </c>
      <c r="BK74" s="221">
        <f t="shared" si="207"/>
        <v>15683.550000000017</v>
      </c>
      <c r="BL74" s="221">
        <f t="shared" si="208"/>
        <v>12831.760000000009</v>
      </c>
      <c r="BM74" s="221">
        <f t="shared" si="209"/>
        <v>-39532.31</v>
      </c>
      <c r="BN74" s="221">
        <f t="shared" si="210"/>
        <v>-21296.899999999994</v>
      </c>
      <c r="BO74" s="221">
        <f t="shared" si="211"/>
        <v>-5668.0500000000029</v>
      </c>
      <c r="BP74" s="221">
        <f t="shared" si="212"/>
        <v>-2713.929999999993</v>
      </c>
      <c r="BQ74" s="221">
        <f t="shared" si="213"/>
        <v>-13275.76999999999</v>
      </c>
      <c r="BR74" s="302">
        <f t="shared" si="214"/>
        <v>-49806.210000000021</v>
      </c>
      <c r="BS74" s="338">
        <f t="shared" si="215"/>
        <v>-76113.440000000002</v>
      </c>
      <c r="BT74" s="221">
        <f t="shared" si="215"/>
        <v>-91391.760000000009</v>
      </c>
      <c r="BU74" s="221">
        <f t="shared" si="215"/>
        <v>-18432.059999999998</v>
      </c>
      <c r="BV74" s="221">
        <f t="shared" si="215"/>
        <v>-43792.610000000015</v>
      </c>
      <c r="BW74" s="221">
        <f t="shared" si="215"/>
        <v>-31602.340000000026</v>
      </c>
      <c r="BX74" s="221">
        <f t="shared" si="215"/>
        <v>-40857.100000000006</v>
      </c>
      <c r="BY74" s="221">
        <f t="shared" si="216"/>
        <v>11600.839999999997</v>
      </c>
      <c r="BZ74" s="221">
        <f t="shared" si="217"/>
        <v>7384.4799999999959</v>
      </c>
      <c r="CA74" s="221">
        <f t="shared" si="217"/>
        <v>-1831.8600000000006</v>
      </c>
      <c r="CB74" s="221">
        <f t="shared" si="217"/>
        <v>-20107.37000000001</v>
      </c>
      <c r="CC74" s="221">
        <f t="shared" si="217"/>
        <v>10802.470000000001</v>
      </c>
      <c r="CD74" s="302">
        <f t="shared" si="217"/>
        <v>-4548.3400000000256</v>
      </c>
    </row>
    <row r="75" spans="1:82" x14ac:dyDescent="0.25">
      <c r="A75" s="4"/>
      <c r="B75" s="35" t="s">
        <v>43</v>
      </c>
      <c r="C75" s="118">
        <v>487726.47000000003</v>
      </c>
      <c r="D75" s="69">
        <v>297636.07999999996</v>
      </c>
      <c r="E75" s="69">
        <v>166783.67000000001</v>
      </c>
      <c r="F75" s="69">
        <v>86434.4</v>
      </c>
      <c r="G75" s="69">
        <v>57302.009999999995</v>
      </c>
      <c r="H75" s="69">
        <v>48378.14</v>
      </c>
      <c r="I75" s="69">
        <v>46861.32</v>
      </c>
      <c r="J75" s="69">
        <v>87052.15</v>
      </c>
      <c r="K75" s="69">
        <v>215105.78999999998</v>
      </c>
      <c r="L75" s="69">
        <v>392182.59</v>
      </c>
      <c r="M75" s="69">
        <v>477522.86</v>
      </c>
      <c r="N75" s="151">
        <v>472099.36</v>
      </c>
      <c r="O75" s="201">
        <v>384900.76</v>
      </c>
      <c r="P75" s="77">
        <v>237004.21000000002</v>
      </c>
      <c r="Q75" s="77">
        <v>159218.95000000001</v>
      </c>
      <c r="R75" s="77">
        <v>58010.65</v>
      </c>
      <c r="S75" s="77">
        <v>41683.979999999996</v>
      </c>
      <c r="T75" s="77">
        <v>38920.76</v>
      </c>
      <c r="U75" s="77">
        <v>50256.229999999996</v>
      </c>
      <c r="V75" s="183">
        <v>70402.45</v>
      </c>
      <c r="W75" s="183">
        <v>166919.44</v>
      </c>
      <c r="X75" s="158">
        <v>332062.86</v>
      </c>
      <c r="Y75" s="257">
        <v>433839.35999999999</v>
      </c>
      <c r="Z75" s="183">
        <v>509743.9</v>
      </c>
      <c r="AA75" s="183">
        <v>462522.44</v>
      </c>
      <c r="AB75" s="183">
        <v>197315.68</v>
      </c>
      <c r="AC75" s="183">
        <v>130118.63</v>
      </c>
      <c r="AD75" s="183">
        <v>61545.740000000005</v>
      </c>
      <c r="AE75" s="183">
        <v>47903.020000000004</v>
      </c>
      <c r="AF75" s="183">
        <v>51625.209999999992</v>
      </c>
      <c r="AG75" s="183">
        <v>51564.67</v>
      </c>
      <c r="AH75" s="183">
        <v>62274.479999999996</v>
      </c>
      <c r="AI75" s="183">
        <v>169161.28999999998</v>
      </c>
      <c r="AJ75" s="158">
        <v>335601.12</v>
      </c>
      <c r="AK75" s="257">
        <v>495448.8</v>
      </c>
      <c r="AL75" s="183">
        <v>557679.22</v>
      </c>
      <c r="AM75" s="183">
        <v>435173.22</v>
      </c>
      <c r="AN75" s="183">
        <v>258585.02</v>
      </c>
      <c r="AO75" s="183">
        <v>142650.49</v>
      </c>
      <c r="AP75" s="183">
        <v>57853.93</v>
      </c>
      <c r="AQ75" s="183">
        <v>46481.21</v>
      </c>
      <c r="AR75" s="183">
        <v>43460.98</v>
      </c>
      <c r="AS75" s="183">
        <v>46737.33</v>
      </c>
      <c r="AT75" s="183">
        <v>83556.89</v>
      </c>
      <c r="AU75" s="183">
        <v>138615.33000000002</v>
      </c>
      <c r="AV75" s="158">
        <v>340326.96</v>
      </c>
      <c r="AW75" s="77">
        <f t="shared" si="202"/>
        <v>102825.71000000002</v>
      </c>
      <c r="AX75" s="77">
        <f t="shared" si="202"/>
        <v>60631.869999999937</v>
      </c>
      <c r="AY75" s="77">
        <f t="shared" si="203"/>
        <v>7564.7200000000012</v>
      </c>
      <c r="AZ75" s="77">
        <f t="shared" si="203"/>
        <v>28423.749999999993</v>
      </c>
      <c r="BA75" s="77">
        <f t="shared" si="203"/>
        <v>15618.029999999999</v>
      </c>
      <c r="BB75" s="77">
        <f t="shared" si="203"/>
        <v>9457.3799999999974</v>
      </c>
      <c r="BC75" s="77">
        <f t="shared" si="203"/>
        <v>-3394.9099999999962</v>
      </c>
      <c r="BD75" s="183">
        <f t="shared" si="203"/>
        <v>16649.699999999997</v>
      </c>
      <c r="BE75" s="183">
        <f t="shared" si="203"/>
        <v>48186.349999999977</v>
      </c>
      <c r="BF75" s="158">
        <f t="shared" si="203"/>
        <v>60119.73000000004</v>
      </c>
      <c r="BG75" s="284">
        <f t="shared" si="204"/>
        <v>43683.5</v>
      </c>
      <c r="BH75" s="221">
        <f t="shared" si="205"/>
        <v>-37644.540000000037</v>
      </c>
      <c r="BI75" s="221">
        <f t="shared" si="205"/>
        <v>-77621.679999999993</v>
      </c>
      <c r="BJ75" s="221">
        <f t="shared" si="206"/>
        <v>39688.530000000028</v>
      </c>
      <c r="BK75" s="221">
        <f t="shared" si="207"/>
        <v>29100.320000000007</v>
      </c>
      <c r="BL75" s="221">
        <f t="shared" si="208"/>
        <v>-3535.0900000000038</v>
      </c>
      <c r="BM75" s="221">
        <f t="shared" si="209"/>
        <v>-6219.0400000000081</v>
      </c>
      <c r="BN75" s="221">
        <f t="shared" si="210"/>
        <v>-12704.44999999999</v>
      </c>
      <c r="BO75" s="221">
        <f t="shared" si="211"/>
        <v>-1308.4400000000023</v>
      </c>
      <c r="BP75" s="221">
        <f t="shared" si="212"/>
        <v>8127.9700000000012</v>
      </c>
      <c r="BQ75" s="221">
        <f t="shared" si="213"/>
        <v>-2241.8499999999767</v>
      </c>
      <c r="BR75" s="302">
        <f t="shared" si="214"/>
        <v>-3538.2600000000093</v>
      </c>
      <c r="BS75" s="338">
        <f t="shared" si="215"/>
        <v>-61609.440000000002</v>
      </c>
      <c r="BT75" s="221">
        <f t="shared" si="215"/>
        <v>-47935.319999999949</v>
      </c>
      <c r="BU75" s="221">
        <f t="shared" si="215"/>
        <v>27349.22000000003</v>
      </c>
      <c r="BV75" s="221">
        <f t="shared" si="215"/>
        <v>-61269.34</v>
      </c>
      <c r="BW75" s="221">
        <f t="shared" si="215"/>
        <v>-12531.859999999986</v>
      </c>
      <c r="BX75" s="221">
        <f t="shared" si="215"/>
        <v>3691.8100000000049</v>
      </c>
      <c r="BY75" s="221">
        <f t="shared" si="216"/>
        <v>1421.8100000000049</v>
      </c>
      <c r="BZ75" s="221">
        <f t="shared" si="217"/>
        <v>8164.2299999999886</v>
      </c>
      <c r="CA75" s="221">
        <f t="shared" si="217"/>
        <v>4827.3399999999965</v>
      </c>
      <c r="CB75" s="221">
        <f t="shared" si="217"/>
        <v>-21282.410000000003</v>
      </c>
      <c r="CC75" s="221">
        <f t="shared" si="217"/>
        <v>30545.959999999963</v>
      </c>
      <c r="CD75" s="302">
        <f t="shared" si="217"/>
        <v>-4725.8400000000256</v>
      </c>
    </row>
    <row r="76" spans="1:82" x14ac:dyDescent="0.25">
      <c r="A76" s="4"/>
      <c r="B76" s="35" t="s">
        <v>44</v>
      </c>
      <c r="C76" s="118">
        <v>877547.81099999999</v>
      </c>
      <c r="D76" s="69">
        <v>584425.21100000001</v>
      </c>
      <c r="E76" s="69">
        <v>346077.353</v>
      </c>
      <c r="F76" s="69">
        <v>171318.77499999999</v>
      </c>
      <c r="G76" s="69">
        <v>128970.291</v>
      </c>
      <c r="H76" s="69">
        <v>115933.75</v>
      </c>
      <c r="I76" s="69">
        <v>123406.41800000001</v>
      </c>
      <c r="J76" s="69">
        <v>229588.41600000003</v>
      </c>
      <c r="K76" s="69">
        <v>486083.88799999998</v>
      </c>
      <c r="L76" s="69">
        <v>781071.674</v>
      </c>
      <c r="M76" s="69">
        <v>888560.22399999993</v>
      </c>
      <c r="N76" s="151">
        <v>898198.87</v>
      </c>
      <c r="O76" s="201">
        <v>738254.054</v>
      </c>
      <c r="P76" s="77">
        <v>468803.641</v>
      </c>
      <c r="Q76" s="77">
        <v>338435.57</v>
      </c>
      <c r="R76" s="77">
        <v>150017.18099999998</v>
      </c>
      <c r="S76" s="77">
        <v>114628.777</v>
      </c>
      <c r="T76" s="77">
        <v>106005.564</v>
      </c>
      <c r="U76" s="77">
        <v>145925.90700000001</v>
      </c>
      <c r="V76" s="183">
        <v>209219.27700000003</v>
      </c>
      <c r="W76" s="183">
        <v>410703.03700000001</v>
      </c>
      <c r="X76" s="158">
        <v>705873.39300000004</v>
      </c>
      <c r="Y76" s="257">
        <v>850713.18400000012</v>
      </c>
      <c r="Z76" s="183">
        <v>975157.10000000009</v>
      </c>
      <c r="AA76" s="183">
        <v>861683.28899999999</v>
      </c>
      <c r="AB76" s="183">
        <v>445855.59299999999</v>
      </c>
      <c r="AC76" s="183">
        <v>317145.277</v>
      </c>
      <c r="AD76" s="183">
        <v>167278.94900000002</v>
      </c>
      <c r="AE76" s="183">
        <v>120118.393</v>
      </c>
      <c r="AF76" s="183">
        <v>115720.81200000001</v>
      </c>
      <c r="AG76" s="183">
        <v>184758.93099999998</v>
      </c>
      <c r="AH76" s="183">
        <v>179357.29300000001</v>
      </c>
      <c r="AI76" s="183">
        <v>417603.397</v>
      </c>
      <c r="AJ76" s="158">
        <v>703080.42499999993</v>
      </c>
      <c r="AK76" s="257">
        <v>918067.30500000005</v>
      </c>
      <c r="AL76" s="183">
        <v>966612.61100000003</v>
      </c>
      <c r="AM76" s="183">
        <v>799017.33699999994</v>
      </c>
      <c r="AN76" s="183">
        <v>503688.78</v>
      </c>
      <c r="AO76" s="183">
        <v>306264.23800000001</v>
      </c>
      <c r="AP76" s="183">
        <v>144995.81400000001</v>
      </c>
      <c r="AQ76" s="183">
        <v>140456.56299999999</v>
      </c>
      <c r="AR76" s="183">
        <v>109461.12</v>
      </c>
      <c r="AS76" s="183">
        <v>122015.783</v>
      </c>
      <c r="AT76" s="183">
        <v>285533.78100000002</v>
      </c>
      <c r="AU76" s="183">
        <v>299809.65499999997</v>
      </c>
      <c r="AV76" s="158">
        <v>679059.38500000001</v>
      </c>
      <c r="AW76" s="77">
        <f t="shared" si="202"/>
        <v>139293.75699999998</v>
      </c>
      <c r="AX76" s="77">
        <f t="shared" si="202"/>
        <v>115621.57</v>
      </c>
      <c r="AY76" s="77">
        <f t="shared" si="203"/>
        <v>7641.7829999999958</v>
      </c>
      <c r="AZ76" s="77">
        <f t="shared" si="203"/>
        <v>21301.594000000012</v>
      </c>
      <c r="BA76" s="77">
        <f t="shared" si="203"/>
        <v>14341.513999999996</v>
      </c>
      <c r="BB76" s="77">
        <f t="shared" si="203"/>
        <v>9928.1860000000015</v>
      </c>
      <c r="BC76" s="77">
        <f t="shared" si="203"/>
        <v>-22519.489000000001</v>
      </c>
      <c r="BD76" s="183">
        <f t="shared" si="203"/>
        <v>20369.138999999996</v>
      </c>
      <c r="BE76" s="183">
        <f t="shared" si="203"/>
        <v>75380.850999999966</v>
      </c>
      <c r="BF76" s="158">
        <f t="shared" si="203"/>
        <v>75198.280999999959</v>
      </c>
      <c r="BG76" s="284">
        <f t="shared" si="204"/>
        <v>37847.039999999804</v>
      </c>
      <c r="BH76" s="221">
        <f t="shared" si="205"/>
        <v>-76958.230000000098</v>
      </c>
      <c r="BI76" s="221">
        <f t="shared" si="205"/>
        <v>-123429.23499999999</v>
      </c>
      <c r="BJ76" s="221">
        <f t="shared" si="206"/>
        <v>22948.04800000001</v>
      </c>
      <c r="BK76" s="221">
        <f t="shared" si="207"/>
        <v>21290.293000000005</v>
      </c>
      <c r="BL76" s="221">
        <f t="shared" si="208"/>
        <v>-17261.76800000004</v>
      </c>
      <c r="BM76" s="221">
        <f t="shared" si="209"/>
        <v>-5489.6159999999945</v>
      </c>
      <c r="BN76" s="221">
        <f t="shared" si="210"/>
        <v>-9715.2480000000069</v>
      </c>
      <c r="BO76" s="221">
        <f t="shared" si="211"/>
        <v>-38833.023999999976</v>
      </c>
      <c r="BP76" s="221">
        <f t="shared" si="212"/>
        <v>29861.984000000026</v>
      </c>
      <c r="BQ76" s="221">
        <f t="shared" si="213"/>
        <v>-6900.359999999986</v>
      </c>
      <c r="BR76" s="302">
        <f t="shared" si="214"/>
        <v>2792.9680000001099</v>
      </c>
      <c r="BS76" s="338">
        <f t="shared" si="215"/>
        <v>-67354.120999999926</v>
      </c>
      <c r="BT76" s="221">
        <f t="shared" si="215"/>
        <v>8544.4890000000596</v>
      </c>
      <c r="BU76" s="221">
        <f t="shared" si="215"/>
        <v>62665.952000000048</v>
      </c>
      <c r="BV76" s="221">
        <f t="shared" si="215"/>
        <v>-57833.187000000034</v>
      </c>
      <c r="BW76" s="221">
        <f t="shared" si="215"/>
        <v>10881.03899999999</v>
      </c>
      <c r="BX76" s="221">
        <f t="shared" si="215"/>
        <v>22283.135000000009</v>
      </c>
      <c r="BY76" s="221">
        <f t="shared" si="216"/>
        <v>-20338.169999999998</v>
      </c>
      <c r="BZ76" s="221">
        <f t="shared" si="217"/>
        <v>6259.69200000001</v>
      </c>
      <c r="CA76" s="221">
        <f t="shared" si="217"/>
        <v>62743.147999999986</v>
      </c>
      <c r="CB76" s="221">
        <f t="shared" si="217"/>
        <v>-106176.48800000001</v>
      </c>
      <c r="CC76" s="221">
        <f t="shared" si="217"/>
        <v>117793.74200000003</v>
      </c>
      <c r="CD76" s="302">
        <f t="shared" si="217"/>
        <v>24021.039999999921</v>
      </c>
    </row>
    <row r="77" spans="1:82" x14ac:dyDescent="0.25">
      <c r="A77" s="4"/>
      <c r="B77" s="35" t="s">
        <v>45</v>
      </c>
      <c r="C77" s="118">
        <f>743596.65+589473.38</f>
        <v>1333070.03</v>
      </c>
      <c r="D77" s="69">
        <f>509476.41+410455.25</f>
        <v>919931.65999999992</v>
      </c>
      <c r="E77" s="69">
        <v>859531.58</v>
      </c>
      <c r="F77" s="69">
        <v>724363.18</v>
      </c>
      <c r="G77" s="69">
        <v>738140.18</v>
      </c>
      <c r="H77" s="69">
        <v>682626.36</v>
      </c>
      <c r="I77" s="69">
        <v>671851.05</v>
      </c>
      <c r="J77" s="69">
        <v>843848.21</v>
      </c>
      <c r="K77" s="69">
        <v>1071684.73</v>
      </c>
      <c r="L77" s="69">
        <v>1305317.26</v>
      </c>
      <c r="M77" s="69">
        <v>1277631.2</v>
      </c>
      <c r="N77" s="151">
        <v>1367430.6099999999</v>
      </c>
      <c r="O77" s="201">
        <v>1168936.3800000001</v>
      </c>
      <c r="P77" s="77">
        <v>962961.82</v>
      </c>
      <c r="Q77" s="77">
        <v>867269.28</v>
      </c>
      <c r="R77" s="77">
        <v>236161.07</v>
      </c>
      <c r="S77" s="77">
        <v>222982.31</v>
      </c>
      <c r="T77" s="77">
        <v>204620.94999999998</v>
      </c>
      <c r="U77" s="77">
        <v>247474.57</v>
      </c>
      <c r="V77" s="183">
        <v>277027.08</v>
      </c>
      <c r="W77" s="183">
        <v>483532.48</v>
      </c>
      <c r="X77" s="158">
        <v>618099.51</v>
      </c>
      <c r="Y77" s="257">
        <v>663018.48</v>
      </c>
      <c r="Z77" s="183">
        <v>783691.76</v>
      </c>
      <c r="AA77" s="183">
        <v>651436.27</v>
      </c>
      <c r="AB77" s="183">
        <v>857466.41999999993</v>
      </c>
      <c r="AC77" s="183">
        <v>825725.24</v>
      </c>
      <c r="AD77" s="183">
        <v>248563.56</v>
      </c>
      <c r="AE77" s="183">
        <v>284444.96000000002</v>
      </c>
      <c r="AF77" s="183">
        <v>259589.8</v>
      </c>
      <c r="AG77" s="183">
        <v>263151.23</v>
      </c>
      <c r="AH77" s="183">
        <v>333417.58999999997</v>
      </c>
      <c r="AI77" s="183">
        <v>513503.7</v>
      </c>
      <c r="AJ77" s="158">
        <v>658773.43999999994</v>
      </c>
      <c r="AK77" s="257">
        <v>848024.69</v>
      </c>
      <c r="AL77" s="183">
        <v>753303.47</v>
      </c>
      <c r="AM77" s="183">
        <v>654025.68999999994</v>
      </c>
      <c r="AN77" s="183">
        <v>540510.28</v>
      </c>
      <c r="AO77" s="183">
        <v>378120.62</v>
      </c>
      <c r="AP77" s="183">
        <v>282436.15999999997</v>
      </c>
      <c r="AQ77" s="183">
        <v>267995.63</v>
      </c>
      <c r="AR77" s="183">
        <v>248925.1</v>
      </c>
      <c r="AS77" s="183">
        <v>289089.09999999998</v>
      </c>
      <c r="AT77" s="183">
        <v>374793.18000000005</v>
      </c>
      <c r="AU77" s="183">
        <v>471828.93</v>
      </c>
      <c r="AV77" s="158">
        <v>617226.79</v>
      </c>
      <c r="AW77" s="77">
        <f t="shared" si="202"/>
        <v>164133.64999999991</v>
      </c>
      <c r="AX77" s="77">
        <f t="shared" si="202"/>
        <v>-43030.160000000033</v>
      </c>
      <c r="AY77" s="77">
        <f t="shared" si="203"/>
        <v>-7737.7000000000698</v>
      </c>
      <c r="AZ77" s="77">
        <f t="shared" si="203"/>
        <v>488202.11000000004</v>
      </c>
      <c r="BA77" s="77">
        <f t="shared" si="203"/>
        <v>515157.87000000005</v>
      </c>
      <c r="BB77" s="77">
        <f t="shared" si="203"/>
        <v>478005.41000000003</v>
      </c>
      <c r="BC77" s="77">
        <f t="shared" si="203"/>
        <v>424376.48000000004</v>
      </c>
      <c r="BD77" s="183">
        <f t="shared" si="203"/>
        <v>566821.12999999989</v>
      </c>
      <c r="BE77" s="183">
        <f t="shared" si="203"/>
        <v>588152.25</v>
      </c>
      <c r="BF77" s="158">
        <f t="shared" si="203"/>
        <v>687217.75</v>
      </c>
      <c r="BG77" s="284">
        <f t="shared" si="204"/>
        <v>614612.72</v>
      </c>
      <c r="BH77" s="221">
        <f t="shared" si="205"/>
        <v>583738.84999999986</v>
      </c>
      <c r="BI77" s="221">
        <f t="shared" si="205"/>
        <v>517500.1100000001</v>
      </c>
      <c r="BJ77" s="221">
        <f t="shared" si="206"/>
        <v>105495.40000000002</v>
      </c>
      <c r="BK77" s="221">
        <f t="shared" si="207"/>
        <v>41544.040000000037</v>
      </c>
      <c r="BL77" s="221">
        <f t="shared" si="208"/>
        <v>-12402.489999999991</v>
      </c>
      <c r="BM77" s="221">
        <f t="shared" si="209"/>
        <v>-61462.650000000023</v>
      </c>
      <c r="BN77" s="221">
        <f t="shared" si="210"/>
        <v>-54968.850000000006</v>
      </c>
      <c r="BO77" s="221">
        <f t="shared" si="211"/>
        <v>-15676.659999999974</v>
      </c>
      <c r="BP77" s="221">
        <f t="shared" si="212"/>
        <v>-56390.509999999951</v>
      </c>
      <c r="BQ77" s="221">
        <f t="shared" si="213"/>
        <v>-29971.22000000003</v>
      </c>
      <c r="BR77" s="302">
        <f t="shared" si="214"/>
        <v>-40673.929999999935</v>
      </c>
      <c r="BS77" s="338">
        <f t="shared" si="215"/>
        <v>-185006.20999999996</v>
      </c>
      <c r="BT77" s="221">
        <f t="shared" si="215"/>
        <v>30388.290000000037</v>
      </c>
      <c r="BU77" s="221">
        <f t="shared" si="215"/>
        <v>-2589.4199999999255</v>
      </c>
      <c r="BV77" s="221">
        <f t="shared" si="215"/>
        <v>316956.1399999999</v>
      </c>
      <c r="BW77" s="221">
        <f t="shared" si="215"/>
        <v>447604.62</v>
      </c>
      <c r="BX77" s="221">
        <f t="shared" si="215"/>
        <v>-33872.599999999977</v>
      </c>
      <c r="BY77" s="221">
        <f t="shared" si="216"/>
        <v>16449.330000000016</v>
      </c>
      <c r="BZ77" s="221">
        <f t="shared" si="217"/>
        <v>10664.699999999983</v>
      </c>
      <c r="CA77" s="221">
        <f t="shared" si="217"/>
        <v>-25937.869999999995</v>
      </c>
      <c r="CB77" s="221">
        <f t="shared" si="217"/>
        <v>-41375.590000000084</v>
      </c>
      <c r="CC77" s="221">
        <f t="shared" si="217"/>
        <v>41674.770000000019</v>
      </c>
      <c r="CD77" s="302">
        <f t="shared" si="217"/>
        <v>41546.649999999907</v>
      </c>
    </row>
    <row r="78" spans="1:82" x14ac:dyDescent="0.25">
      <c r="A78" s="4"/>
      <c r="B78" s="35" t="s">
        <v>46</v>
      </c>
      <c r="C78" s="118">
        <f t="shared" ref="C78:V78" si="218">SUM(C73:C77)</f>
        <v>4437631.0310000004</v>
      </c>
      <c r="D78" s="69">
        <f t="shared" si="218"/>
        <v>2981127.1710000001</v>
      </c>
      <c r="E78" s="69">
        <f t="shared" si="218"/>
        <v>2026320.0329999998</v>
      </c>
      <c r="F78" s="69">
        <f t="shared" si="218"/>
        <v>1324674.8149999999</v>
      </c>
      <c r="G78" s="69">
        <f t="shared" si="218"/>
        <v>1153940.0410000002</v>
      </c>
      <c r="H78" s="69">
        <f t="shared" si="218"/>
        <v>1043484.54</v>
      </c>
      <c r="I78" s="69">
        <f t="shared" si="218"/>
        <v>1046078.638</v>
      </c>
      <c r="J78" s="69">
        <f t="shared" si="218"/>
        <v>1532868.926</v>
      </c>
      <c r="K78" s="69">
        <f t="shared" si="218"/>
        <v>2560191.628</v>
      </c>
      <c r="L78" s="69">
        <f t="shared" si="218"/>
        <v>3989496.2139999997</v>
      </c>
      <c r="M78" s="69">
        <f t="shared" si="218"/>
        <v>4364497.9740000004</v>
      </c>
      <c r="N78" s="151">
        <f t="shared" si="218"/>
        <v>4458109.8499999996</v>
      </c>
      <c r="O78" s="201">
        <f t="shared" si="218"/>
        <v>3791907.6840000004</v>
      </c>
      <c r="P78" s="77">
        <f t="shared" si="218"/>
        <v>2719275.8709999998</v>
      </c>
      <c r="Q78" s="77">
        <f t="shared" si="218"/>
        <v>2158331.1</v>
      </c>
      <c r="R78" s="77">
        <f t="shared" si="218"/>
        <v>795580.23100000015</v>
      </c>
      <c r="S78" s="77">
        <f t="shared" si="218"/>
        <v>604030.55700000003</v>
      </c>
      <c r="T78" s="77">
        <f t="shared" si="218"/>
        <v>543453.33400000003</v>
      </c>
      <c r="U78" s="77">
        <f t="shared" si="218"/>
        <v>681566.30700000003</v>
      </c>
      <c r="V78" s="183">
        <f t="shared" si="218"/>
        <v>886697.16700000013</v>
      </c>
      <c r="W78" s="183">
        <v>1774217.8770000001</v>
      </c>
      <c r="X78" s="158">
        <v>2935017.2530000005</v>
      </c>
      <c r="Y78" s="257">
        <v>3623180.7840000005</v>
      </c>
      <c r="Z78" s="183">
        <v>4144174.67</v>
      </c>
      <c r="AA78" s="183">
        <v>3760251.4789999998</v>
      </c>
      <c r="AB78" s="183">
        <f>SUM(AB73:AB77)</f>
        <v>2388301.233</v>
      </c>
      <c r="AC78" s="183">
        <f>SUM(AC73:AC77)</f>
        <v>1898930.487</v>
      </c>
      <c r="AD78" s="183">
        <v>794473.13899999997</v>
      </c>
      <c r="AE78" s="183">
        <v>678085.87300000002</v>
      </c>
      <c r="AF78" s="183">
        <v>638210.09199999995</v>
      </c>
      <c r="AG78" s="183">
        <v>707831.38100000005</v>
      </c>
      <c r="AH78" s="183">
        <v>844186.92299999995</v>
      </c>
      <c r="AI78" s="183">
        <v>1774494.8770000001</v>
      </c>
      <c r="AJ78" s="158">
        <v>3035116.9049999998</v>
      </c>
      <c r="AK78" s="257">
        <v>4036298.9449999998</v>
      </c>
      <c r="AL78" s="183">
        <v>4238913.801</v>
      </c>
      <c r="AM78" s="183">
        <v>3491965.497</v>
      </c>
      <c r="AN78" s="183">
        <v>2301263.9</v>
      </c>
      <c r="AO78" s="183">
        <v>1460988.5079999999</v>
      </c>
      <c r="AP78" s="183">
        <v>748029.21399999992</v>
      </c>
      <c r="AQ78" s="183">
        <v>672316.13300000003</v>
      </c>
      <c r="AR78" s="183">
        <v>591503.97</v>
      </c>
      <c r="AS78" s="183">
        <v>662078.41299999994</v>
      </c>
      <c r="AT78" s="183">
        <v>1098485.611</v>
      </c>
      <c r="AU78" s="183">
        <v>1478450.645</v>
      </c>
      <c r="AV78" s="158">
        <v>2852883.4950000001</v>
      </c>
      <c r="AW78" s="77">
        <f>SUM(AW73:AW77)</f>
        <v>645723.34699999995</v>
      </c>
      <c r="AX78" s="77">
        <f t="shared" ref="AX78:BB78" si="219">SUM(AX73:AX77)</f>
        <v>261851.29999999993</v>
      </c>
      <c r="AY78" s="77">
        <f t="shared" si="219"/>
        <v>-132011.06699999998</v>
      </c>
      <c r="AZ78" s="77">
        <f t="shared" si="219"/>
        <v>529094.58400000003</v>
      </c>
      <c r="BA78" s="77">
        <f t="shared" si="219"/>
        <v>549909.48400000005</v>
      </c>
      <c r="BB78" s="77">
        <f t="shared" si="219"/>
        <v>500031.20600000006</v>
      </c>
      <c r="BC78" s="77">
        <f>SUM(BC73:BC77)</f>
        <v>364512.33100000001</v>
      </c>
      <c r="BD78" s="183">
        <f t="shared" ref="BD78:BF78" si="220">SUM(BD73:BD77)</f>
        <v>646171.75899999996</v>
      </c>
      <c r="BE78" s="183">
        <f t="shared" si="220"/>
        <v>785973.75099999993</v>
      </c>
      <c r="BF78" s="158">
        <f t="shared" si="220"/>
        <v>1054478.9610000001</v>
      </c>
      <c r="BG78" s="284">
        <f t="shared" ref="BG78:BH78" si="221">SUM(BG73:BG77)</f>
        <v>741317.19</v>
      </c>
      <c r="BH78" s="221">
        <f t="shared" si="221"/>
        <v>313935.18000000005</v>
      </c>
      <c r="BI78" s="221">
        <f t="shared" ref="BI78:BR78" si="222">SUM(BI73:BI77)</f>
        <v>31656.205000000075</v>
      </c>
      <c r="BJ78" s="221">
        <f t="shared" si="222"/>
        <v>330974.63800000004</v>
      </c>
      <c r="BK78" s="221">
        <f t="shared" si="222"/>
        <v>259400.61299999998</v>
      </c>
      <c r="BL78" s="221">
        <f t="shared" si="222"/>
        <v>1107.0919999999678</v>
      </c>
      <c r="BM78" s="221">
        <f t="shared" si="222"/>
        <v>-74055.316000000035</v>
      </c>
      <c r="BN78" s="221">
        <f t="shared" si="222"/>
        <v>-94756.758000000031</v>
      </c>
      <c r="BO78" s="221">
        <f t="shared" si="222"/>
        <v>-26265.07399999995</v>
      </c>
      <c r="BP78" s="221">
        <f t="shared" si="222"/>
        <v>42510.244000000064</v>
      </c>
      <c r="BQ78" s="221">
        <f t="shared" si="222"/>
        <v>-276.99999999991269</v>
      </c>
      <c r="BR78" s="302">
        <f t="shared" si="222"/>
        <v>-100099.65199999983</v>
      </c>
      <c r="BS78" s="338">
        <f t="shared" ref="BS78:BT78" si="223">SUM(BS73:BS77)</f>
        <v>-413118.16099999985</v>
      </c>
      <c r="BT78" s="221">
        <f t="shared" si="223"/>
        <v>-94739.131000000169</v>
      </c>
      <c r="BU78" s="221">
        <f t="shared" ref="BU78:BW78" si="224">SUM(BU73:BU77)</f>
        <v>268285.98200000019</v>
      </c>
      <c r="BV78" s="221">
        <f t="shared" si="224"/>
        <v>87037.332999999926</v>
      </c>
      <c r="BW78" s="221">
        <f t="shared" si="224"/>
        <v>437941.97899999999</v>
      </c>
      <c r="BX78" s="221">
        <f t="shared" ref="BX78:BZ78" si="225">SUM(BX73:BX77)</f>
        <v>46443.925000000017</v>
      </c>
      <c r="BY78" s="221">
        <f t="shared" si="225"/>
        <v>5769.7400000000125</v>
      </c>
      <c r="BZ78" s="221">
        <f t="shared" si="225"/>
        <v>46706.121999999996</v>
      </c>
      <c r="CA78" s="221">
        <f t="shared" ref="CA78:CB78" si="226">SUM(CA73:CA77)</f>
        <v>45752.968000000008</v>
      </c>
      <c r="CB78" s="221">
        <f t="shared" si="226"/>
        <v>-254298.68800000014</v>
      </c>
      <c r="CC78" s="221">
        <f t="shared" ref="CC78:CD78" si="227">SUM(CC73:CC77)</f>
        <v>296044.23199999996</v>
      </c>
      <c r="CD78" s="302">
        <f t="shared" si="227"/>
        <v>182233.40999999968</v>
      </c>
    </row>
    <row r="79" spans="1:82" x14ac:dyDescent="0.25">
      <c r="A79" s="4">
        <f>+A72+1</f>
        <v>11</v>
      </c>
      <c r="B79" s="42" t="s">
        <v>39</v>
      </c>
      <c r="C79" s="14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159"/>
      <c r="O79" s="78"/>
      <c r="P79" s="78"/>
      <c r="Q79" s="78"/>
      <c r="R79" s="78"/>
      <c r="S79" s="78"/>
      <c r="T79" s="78"/>
      <c r="U79" s="78"/>
      <c r="V79" s="184"/>
      <c r="W79" s="184"/>
      <c r="X79" s="159"/>
      <c r="Y79" s="258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59"/>
      <c r="AK79" s="258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59"/>
      <c r="AW79" s="78"/>
      <c r="AX79" s="78"/>
      <c r="AY79" s="78"/>
      <c r="AZ79" s="78"/>
      <c r="BA79" s="78"/>
      <c r="BB79" s="78"/>
      <c r="BC79" s="78"/>
      <c r="BD79" s="184"/>
      <c r="BE79" s="184"/>
      <c r="BF79" s="159"/>
      <c r="BG79" s="267"/>
      <c r="BH79" s="245"/>
      <c r="BI79" s="245"/>
      <c r="BJ79" s="245"/>
      <c r="BK79" s="245"/>
      <c r="BL79" s="245"/>
      <c r="BM79" s="245"/>
      <c r="BN79" s="245"/>
      <c r="BO79" s="245"/>
      <c r="BP79" s="245"/>
      <c r="BQ79" s="245"/>
      <c r="BR79" s="304"/>
      <c r="BS79" s="341"/>
      <c r="BT79" s="245"/>
      <c r="BU79" s="245"/>
      <c r="BV79" s="245"/>
      <c r="BW79" s="245"/>
      <c r="BX79" s="245"/>
      <c r="BY79" s="245"/>
      <c r="BZ79" s="245"/>
      <c r="CA79" s="245"/>
      <c r="CB79" s="245"/>
      <c r="CC79" s="245"/>
      <c r="CD79" s="304"/>
    </row>
    <row r="80" spans="1:82" x14ac:dyDescent="0.25">
      <c r="A80" s="4"/>
      <c r="B80" s="35" t="s">
        <v>41</v>
      </c>
      <c r="C80" s="88">
        <f>88088.22+2279477.49</f>
        <v>2367565.7100000004</v>
      </c>
      <c r="D80" s="89">
        <f>85765.41+1565599.08</f>
        <v>1651364.49</v>
      </c>
      <c r="E80" s="89">
        <v>889563.09999999986</v>
      </c>
      <c r="F80" s="89">
        <v>485314.14999999997</v>
      </c>
      <c r="G80" s="89">
        <v>379992.28</v>
      </c>
      <c r="H80" s="89">
        <v>348151.33999999997</v>
      </c>
      <c r="I80" s="89">
        <v>357205.99</v>
      </c>
      <c r="J80" s="89">
        <v>569196.15</v>
      </c>
      <c r="K80" s="89">
        <v>1151428.0799999998</v>
      </c>
      <c r="L80" s="89">
        <v>2231660.17</v>
      </c>
      <c r="M80" s="89">
        <v>2491656.35</v>
      </c>
      <c r="N80" s="160">
        <v>2427773.5</v>
      </c>
      <c r="O80" s="89">
        <v>2075744.1000000003</v>
      </c>
      <c r="P80" s="82">
        <v>1484315.9299999997</v>
      </c>
      <c r="Q80" s="82">
        <v>1118166.3099999996</v>
      </c>
      <c r="R80" s="82">
        <v>547080.27469796012</v>
      </c>
      <c r="S80" s="82">
        <v>378656.93000024726</v>
      </c>
      <c r="T80" s="82">
        <v>346910.7200002473</v>
      </c>
      <c r="U80" s="82">
        <v>401850.33000024728</v>
      </c>
      <c r="V80" s="89">
        <v>512739.97000024735</v>
      </c>
      <c r="W80" s="89">
        <v>1101187.8900002476</v>
      </c>
      <c r="X80" s="160">
        <v>2157032.9500002479</v>
      </c>
      <c r="Y80" s="259">
        <v>2775299.3400002476</v>
      </c>
      <c r="Z80" s="89">
        <v>3060537.5200002473</v>
      </c>
      <c r="AA80" s="89">
        <v>2926853.6200002474</v>
      </c>
      <c r="AB80" s="89">
        <v>1564578.5200002473</v>
      </c>
      <c r="AC80" s="187">
        <v>1078776.1500002474</v>
      </c>
      <c r="AD80" s="89">
        <v>592036.27000024728</v>
      </c>
      <c r="AE80" s="89">
        <v>338401.65000024741</v>
      </c>
      <c r="AF80" s="89">
        <v>426661.98000024731</v>
      </c>
      <c r="AG80" s="89">
        <v>448211.95000024728</v>
      </c>
      <c r="AH80" s="89">
        <v>567504.73000024736</v>
      </c>
      <c r="AI80" s="89">
        <v>1361019.1100002471</v>
      </c>
      <c r="AJ80" s="331">
        <v>2654209.9600002472</v>
      </c>
      <c r="AK80" s="259">
        <v>3399618.9600002468</v>
      </c>
      <c r="AL80" s="89">
        <v>3632162.9100002469</v>
      </c>
      <c r="AM80" s="89">
        <v>3184166.8900002469</v>
      </c>
      <c r="AN80" s="89">
        <v>2134427.0100002475</v>
      </c>
      <c r="AO80" s="89">
        <v>1279826.760000247</v>
      </c>
      <c r="AP80" s="89">
        <v>519755.27000024723</v>
      </c>
      <c r="AQ80" s="89">
        <v>477098.09000024729</v>
      </c>
      <c r="AR80" s="89">
        <v>474898.31000024732</v>
      </c>
      <c r="AS80" s="89">
        <v>506845.87000024738</v>
      </c>
      <c r="AT80" s="89">
        <v>814223.22000024747</v>
      </c>
      <c r="AU80" s="89">
        <v>1325962.5000002473</v>
      </c>
      <c r="AV80" s="331">
        <v>2890697.6600002469</v>
      </c>
      <c r="AW80" s="74">
        <f t="shared" ref="AW80:AX84" si="228">C80-O80</f>
        <v>291821.6100000001</v>
      </c>
      <c r="AX80" s="74">
        <f t="shared" si="228"/>
        <v>167048.56000000029</v>
      </c>
      <c r="AY80" s="74">
        <f t="shared" ref="AY80:BF84" si="229">IF(Q80=0,0,E80-Q80)</f>
        <v>-228603.20999999973</v>
      </c>
      <c r="AZ80" s="74">
        <f t="shared" si="229"/>
        <v>-61766.124697960156</v>
      </c>
      <c r="BA80" s="74">
        <f t="shared" si="229"/>
        <v>1335.3499997527688</v>
      </c>
      <c r="BB80" s="74">
        <f t="shared" si="229"/>
        <v>1240.619999752671</v>
      </c>
      <c r="BC80" s="74">
        <f t="shared" si="229"/>
        <v>-44644.340000247292</v>
      </c>
      <c r="BD80" s="89">
        <f t="shared" si="229"/>
        <v>56456.179999752669</v>
      </c>
      <c r="BE80" s="89">
        <f t="shared" si="229"/>
        <v>50240.189999752212</v>
      </c>
      <c r="BF80" s="331">
        <f t="shared" si="229"/>
        <v>74627.219999752007</v>
      </c>
      <c r="BG80" s="272">
        <f t="shared" ref="BG80:BG84" si="230">IF(Y80=0,0,M80-Y80)</f>
        <v>-283642.99000024749</v>
      </c>
      <c r="BH80" s="270">
        <f t="shared" ref="BH80:BI84" si="231">IF(Z80=0,0,N80-Z80)</f>
        <v>-632764.02000024728</v>
      </c>
      <c r="BI80" s="270">
        <f t="shared" si="231"/>
        <v>-851109.52000024705</v>
      </c>
      <c r="BJ80" s="270">
        <f t="shared" ref="BJ80:BJ84" si="232">IF(AB80=0,0,P80-AB80)</f>
        <v>-80262.590000247583</v>
      </c>
      <c r="BK80" s="270">
        <f t="shared" ref="BK80:BK84" si="233">IF(AC80=0,0,Q80-AC80)</f>
        <v>39390.159999752184</v>
      </c>
      <c r="BL80" s="270">
        <f t="shared" ref="BL80:BL84" si="234">IF(AD80=0,0,R80-AD80)</f>
        <v>-44955.995302287163</v>
      </c>
      <c r="BM80" s="270">
        <f t="shared" ref="BM80:BM84" si="235">IF(AE80=0,0,S80-AE80)</f>
        <v>40255.279999999853</v>
      </c>
      <c r="BN80" s="270">
        <f t="shared" ref="BN80:BN84" si="236">IF(AF80=0,0,T80-AF80)</f>
        <v>-79751.260000000009</v>
      </c>
      <c r="BO80" s="270">
        <f t="shared" ref="BO80:BO84" si="237">IF(AG80=0,0,U80-AG80)</f>
        <v>-46361.619999999995</v>
      </c>
      <c r="BP80" s="270">
        <f t="shared" ref="BP80:BP84" si="238">IF(AH80=0,0,V80-AH80)</f>
        <v>-54764.760000000009</v>
      </c>
      <c r="BQ80" s="270">
        <f t="shared" ref="BQ80:BQ84" si="239">IF(AI80=0,0,W80-AI80)</f>
        <v>-259831.21999999951</v>
      </c>
      <c r="BR80" s="303">
        <f t="shared" ref="BR80:BR84" si="240">IF(AJ80=0,0,X80-AJ80)</f>
        <v>-497177.00999999931</v>
      </c>
      <c r="BS80" s="340">
        <f t="shared" ref="BS80:BX84" si="241">IF(AK80=0,0,Y80-AK80)</f>
        <v>-624319.61999999918</v>
      </c>
      <c r="BT80" s="270">
        <f t="shared" si="241"/>
        <v>-571625.38999999966</v>
      </c>
      <c r="BU80" s="270">
        <f t="shared" si="241"/>
        <v>-257313.26999999955</v>
      </c>
      <c r="BV80" s="270">
        <f t="shared" si="241"/>
        <v>-569848.49000000022</v>
      </c>
      <c r="BW80" s="270">
        <f t="shared" si="241"/>
        <v>-201050.60999999964</v>
      </c>
      <c r="BX80" s="270">
        <f t="shared" si="241"/>
        <v>72281.000000000058</v>
      </c>
      <c r="BY80" s="270">
        <f t="shared" ref="BY80:BY84" si="242">IF(AQ80=0,0,AE80-AQ80)</f>
        <v>-138696.43999999989</v>
      </c>
      <c r="BZ80" s="270">
        <f t="shared" ref="BZ80:CD84" si="243">IF(AR80=0,0,AF80-AR80)</f>
        <v>-48236.330000000016</v>
      </c>
      <c r="CA80" s="270">
        <f t="shared" si="243"/>
        <v>-58633.9200000001</v>
      </c>
      <c r="CB80" s="270">
        <f t="shared" si="243"/>
        <v>-246718.49000000011</v>
      </c>
      <c r="CC80" s="270">
        <f t="shared" si="243"/>
        <v>35056.60999999987</v>
      </c>
      <c r="CD80" s="303">
        <f t="shared" si="243"/>
        <v>-236487.69999999972</v>
      </c>
    </row>
    <row r="81" spans="1:82" x14ac:dyDescent="0.25">
      <c r="A81" s="4"/>
      <c r="B81" s="35" t="s">
        <v>42</v>
      </c>
      <c r="C81" s="88">
        <f>26954.15+608579.37</f>
        <v>635533.52</v>
      </c>
      <c r="D81" s="89">
        <f>22074.32+409988.36</f>
        <v>432062.68</v>
      </c>
      <c r="E81" s="89">
        <v>272954.15999999992</v>
      </c>
      <c r="F81" s="89">
        <v>161595.31</v>
      </c>
      <c r="G81" s="89">
        <v>98343.26999999999</v>
      </c>
      <c r="H81" s="89">
        <v>77631.549999999988</v>
      </c>
      <c r="I81" s="89">
        <v>78648.47</v>
      </c>
      <c r="J81" s="89">
        <v>114946.90000000001</v>
      </c>
      <c r="K81" s="89">
        <v>221547.46000000002</v>
      </c>
      <c r="L81" s="89">
        <v>438648.32000000001</v>
      </c>
      <c r="M81" s="89">
        <v>523397.0400000001</v>
      </c>
      <c r="N81" s="160">
        <v>544564.84000000008</v>
      </c>
      <c r="O81" s="89">
        <v>512997.55000000016</v>
      </c>
      <c r="P81" s="82">
        <v>384175.60000000003</v>
      </c>
      <c r="Q81" s="82">
        <v>297820.32</v>
      </c>
      <c r="R81" s="82">
        <v>145174.85</v>
      </c>
      <c r="S81" s="82">
        <v>103015.32999999999</v>
      </c>
      <c r="T81" s="82">
        <v>81516.66</v>
      </c>
      <c r="U81" s="82">
        <v>92617.290000000008</v>
      </c>
      <c r="V81" s="89">
        <v>117738.68999999999</v>
      </c>
      <c r="W81" s="89">
        <v>244664.43999999994</v>
      </c>
      <c r="X81" s="160">
        <v>473986.56999999995</v>
      </c>
      <c r="Y81" s="259">
        <v>623241.09999999986</v>
      </c>
      <c r="Z81" s="89">
        <v>718518.25</v>
      </c>
      <c r="AA81" s="89">
        <v>752942.29</v>
      </c>
      <c r="AB81" s="89">
        <v>458098.23999999987</v>
      </c>
      <c r="AC81" s="187">
        <v>342269.87</v>
      </c>
      <c r="AD81" s="89">
        <v>143694.94999999998</v>
      </c>
      <c r="AE81" s="89">
        <v>201938.16000000009</v>
      </c>
      <c r="AF81" s="89">
        <v>113650.49999999997</v>
      </c>
      <c r="AG81" s="89">
        <v>101232.75</v>
      </c>
      <c r="AH81" s="89">
        <v>127531.75000000004</v>
      </c>
      <c r="AI81" s="89">
        <v>275169.43000000005</v>
      </c>
      <c r="AJ81" s="331">
        <v>535517.69999999972</v>
      </c>
      <c r="AK81" s="259">
        <v>715617.34999999986</v>
      </c>
      <c r="AL81" s="89">
        <v>817109.52999999968</v>
      </c>
      <c r="AM81" s="89">
        <v>755715.35000000021</v>
      </c>
      <c r="AN81" s="89">
        <v>528829.1100000001</v>
      </c>
      <c r="AO81" s="89">
        <v>383945.85000000003</v>
      </c>
      <c r="AP81" s="89">
        <v>220650.81000000006</v>
      </c>
      <c r="AQ81" s="89">
        <v>174345.79000000004</v>
      </c>
      <c r="AR81" s="89">
        <v>122440.39</v>
      </c>
      <c r="AS81" s="89">
        <v>126237.54999999999</v>
      </c>
      <c r="AT81" s="89">
        <v>186501.51</v>
      </c>
      <c r="AU81" s="89">
        <v>299343.83999999997</v>
      </c>
      <c r="AV81" s="331">
        <v>668456.82999999996</v>
      </c>
      <c r="AW81" s="74">
        <f t="shared" si="228"/>
        <v>122535.96999999986</v>
      </c>
      <c r="AX81" s="74">
        <f t="shared" si="228"/>
        <v>47887.079999999958</v>
      </c>
      <c r="AY81" s="74">
        <f t="shared" si="229"/>
        <v>-24866.160000000091</v>
      </c>
      <c r="AZ81" s="74">
        <f t="shared" si="229"/>
        <v>16420.459999999992</v>
      </c>
      <c r="BA81" s="74">
        <f t="shared" si="229"/>
        <v>-4672.0599999999977</v>
      </c>
      <c r="BB81" s="74">
        <f t="shared" si="229"/>
        <v>-3885.1100000000151</v>
      </c>
      <c r="BC81" s="74">
        <f t="shared" si="229"/>
        <v>-13968.820000000007</v>
      </c>
      <c r="BD81" s="89">
        <f t="shared" si="229"/>
        <v>-2791.789999999979</v>
      </c>
      <c r="BE81" s="89">
        <f t="shared" si="229"/>
        <v>-23116.979999999923</v>
      </c>
      <c r="BF81" s="331">
        <f t="shared" si="229"/>
        <v>-35338.249999999942</v>
      </c>
      <c r="BG81" s="272">
        <f t="shared" si="230"/>
        <v>-99844.059999999765</v>
      </c>
      <c r="BH81" s="270">
        <f t="shared" si="231"/>
        <v>-173953.40999999992</v>
      </c>
      <c r="BI81" s="270">
        <f t="shared" si="231"/>
        <v>-239944.73999999987</v>
      </c>
      <c r="BJ81" s="270">
        <f t="shared" si="232"/>
        <v>-73922.639999999839</v>
      </c>
      <c r="BK81" s="270">
        <f t="shared" si="233"/>
        <v>-44449.549999999988</v>
      </c>
      <c r="BL81" s="270">
        <f t="shared" si="234"/>
        <v>1479.9000000000233</v>
      </c>
      <c r="BM81" s="270">
        <f t="shared" si="235"/>
        <v>-98922.830000000104</v>
      </c>
      <c r="BN81" s="270">
        <f t="shared" si="236"/>
        <v>-32133.839999999967</v>
      </c>
      <c r="BO81" s="270">
        <f t="shared" si="237"/>
        <v>-8615.4599999999919</v>
      </c>
      <c r="BP81" s="270">
        <f t="shared" si="238"/>
        <v>-9793.0600000000559</v>
      </c>
      <c r="BQ81" s="270">
        <f t="shared" si="239"/>
        <v>-30504.990000000107</v>
      </c>
      <c r="BR81" s="303">
        <f t="shared" si="240"/>
        <v>-61531.129999999772</v>
      </c>
      <c r="BS81" s="340">
        <f t="shared" si="241"/>
        <v>-92376.25</v>
      </c>
      <c r="BT81" s="270">
        <f t="shared" si="241"/>
        <v>-98591.279999999679</v>
      </c>
      <c r="BU81" s="270">
        <f t="shared" si="241"/>
        <v>-2773.0600000001723</v>
      </c>
      <c r="BV81" s="270">
        <f t="shared" si="241"/>
        <v>-70730.870000000228</v>
      </c>
      <c r="BW81" s="270">
        <f t="shared" si="241"/>
        <v>-41675.98000000004</v>
      </c>
      <c r="BX81" s="270">
        <f t="shared" si="241"/>
        <v>-76955.860000000073</v>
      </c>
      <c r="BY81" s="270">
        <f t="shared" si="242"/>
        <v>27592.370000000054</v>
      </c>
      <c r="BZ81" s="270">
        <f t="shared" si="243"/>
        <v>-8789.8900000000285</v>
      </c>
      <c r="CA81" s="270">
        <f t="shared" si="243"/>
        <v>-25004.799999999988</v>
      </c>
      <c r="CB81" s="270">
        <f t="shared" si="243"/>
        <v>-58969.759999999966</v>
      </c>
      <c r="CC81" s="270">
        <f t="shared" si="243"/>
        <v>-24174.409999999916</v>
      </c>
      <c r="CD81" s="303">
        <f t="shared" si="243"/>
        <v>-132939.13000000024</v>
      </c>
    </row>
    <row r="82" spans="1:82" x14ac:dyDescent="0.25">
      <c r="A82" s="4"/>
      <c r="B82" s="35" t="s">
        <v>43</v>
      </c>
      <c r="C82" s="88">
        <v>712434.25999999989</v>
      </c>
      <c r="D82" s="89">
        <v>444841.1999999999</v>
      </c>
      <c r="E82" s="89">
        <v>250033.72999999998</v>
      </c>
      <c r="F82" s="89">
        <v>142353.09999999998</v>
      </c>
      <c r="G82" s="89">
        <v>103311.49999999999</v>
      </c>
      <c r="H82" s="89">
        <v>94463.380000000034</v>
      </c>
      <c r="I82" s="89">
        <v>92883.989999999976</v>
      </c>
      <c r="J82" s="89">
        <v>140774.43999999997</v>
      </c>
      <c r="K82" s="89">
        <v>322247.51999999996</v>
      </c>
      <c r="L82" s="89">
        <v>592023.62999999989</v>
      </c>
      <c r="M82" s="89">
        <v>714146.18</v>
      </c>
      <c r="N82" s="160">
        <v>694789.77</v>
      </c>
      <c r="O82" s="89">
        <v>566402.31000000017</v>
      </c>
      <c r="P82" s="82">
        <v>359405.75999999978</v>
      </c>
      <c r="Q82" s="82">
        <v>249887.43000000002</v>
      </c>
      <c r="R82" s="82">
        <v>111638.36999999998</v>
      </c>
      <c r="S82" s="82">
        <v>88571.540000000023</v>
      </c>
      <c r="T82" s="82">
        <v>83615.28</v>
      </c>
      <c r="U82" s="82">
        <v>96808.43</v>
      </c>
      <c r="V82" s="89">
        <v>121654.65</v>
      </c>
      <c r="W82" s="89">
        <v>274736.03999999998</v>
      </c>
      <c r="X82" s="160">
        <v>574107.66000000015</v>
      </c>
      <c r="Y82" s="259">
        <v>739241.24</v>
      </c>
      <c r="Z82" s="89">
        <v>863615.47</v>
      </c>
      <c r="AA82" s="89">
        <v>809271.78999999992</v>
      </c>
      <c r="AB82" s="89">
        <v>392105.37999999995</v>
      </c>
      <c r="AC82" s="187">
        <v>258263.26</v>
      </c>
      <c r="AD82" s="89">
        <v>133705.99</v>
      </c>
      <c r="AE82" s="89">
        <v>111773.56</v>
      </c>
      <c r="AF82" s="89">
        <v>120005.43999999999</v>
      </c>
      <c r="AG82" s="89">
        <v>122323.11999999997</v>
      </c>
      <c r="AH82" s="89">
        <v>146644.98000000001</v>
      </c>
      <c r="AI82" s="89">
        <v>356659.3</v>
      </c>
      <c r="AJ82" s="331">
        <v>682719.85</v>
      </c>
      <c r="AK82" s="259">
        <v>974982.9</v>
      </c>
      <c r="AL82" s="89">
        <v>1077558.33</v>
      </c>
      <c r="AM82" s="89">
        <v>924871.47999999986</v>
      </c>
      <c r="AN82" s="89">
        <v>593098.93000000017</v>
      </c>
      <c r="AO82" s="89">
        <v>325632.41000000003</v>
      </c>
      <c r="AP82" s="89">
        <v>151130.17000000004</v>
      </c>
      <c r="AQ82" s="89">
        <v>130722.06999999998</v>
      </c>
      <c r="AR82" s="89">
        <v>124980.27000000002</v>
      </c>
      <c r="AS82" s="89">
        <v>130564.70000000003</v>
      </c>
      <c r="AT82" s="89">
        <v>205223.86</v>
      </c>
      <c r="AU82" s="89">
        <v>340188.75</v>
      </c>
      <c r="AV82" s="331">
        <v>817326.21</v>
      </c>
      <c r="AW82" s="74">
        <f t="shared" si="228"/>
        <v>146031.94999999972</v>
      </c>
      <c r="AX82" s="74">
        <f t="shared" si="228"/>
        <v>85435.440000000119</v>
      </c>
      <c r="AY82" s="74">
        <f t="shared" si="229"/>
        <v>146.29999999995925</v>
      </c>
      <c r="AZ82" s="74">
        <f t="shared" si="229"/>
        <v>30714.729999999996</v>
      </c>
      <c r="BA82" s="74">
        <f t="shared" si="229"/>
        <v>14739.959999999963</v>
      </c>
      <c r="BB82" s="74">
        <f t="shared" si="229"/>
        <v>10848.100000000035</v>
      </c>
      <c r="BC82" s="74">
        <f t="shared" si="229"/>
        <v>-3924.4400000000169</v>
      </c>
      <c r="BD82" s="98">
        <f t="shared" si="229"/>
        <v>19119.789999999979</v>
      </c>
      <c r="BE82" s="98">
        <f t="shared" si="229"/>
        <v>47511.479999999981</v>
      </c>
      <c r="BF82" s="331">
        <f t="shared" si="229"/>
        <v>17915.969999999739</v>
      </c>
      <c r="BG82" s="272">
        <f t="shared" si="230"/>
        <v>-25095.059999999939</v>
      </c>
      <c r="BH82" s="270">
        <f t="shared" si="231"/>
        <v>-168825.69999999995</v>
      </c>
      <c r="BI82" s="270">
        <f t="shared" si="231"/>
        <v>-242869.47999999975</v>
      </c>
      <c r="BJ82" s="270">
        <f t="shared" si="232"/>
        <v>-32699.62000000017</v>
      </c>
      <c r="BK82" s="270">
        <f t="shared" si="233"/>
        <v>-8375.8299999999872</v>
      </c>
      <c r="BL82" s="270">
        <f t="shared" si="234"/>
        <v>-22067.62000000001</v>
      </c>
      <c r="BM82" s="270">
        <f t="shared" si="235"/>
        <v>-23202.019999999975</v>
      </c>
      <c r="BN82" s="270">
        <f t="shared" si="236"/>
        <v>-36390.159999999989</v>
      </c>
      <c r="BO82" s="270">
        <f t="shared" si="237"/>
        <v>-25514.689999999973</v>
      </c>
      <c r="BP82" s="270">
        <f t="shared" si="238"/>
        <v>-24990.330000000016</v>
      </c>
      <c r="BQ82" s="270">
        <f t="shared" si="239"/>
        <v>-81923.260000000009</v>
      </c>
      <c r="BR82" s="303">
        <f t="shared" si="240"/>
        <v>-108612.18999999983</v>
      </c>
      <c r="BS82" s="340">
        <f t="shared" si="241"/>
        <v>-235741.66000000003</v>
      </c>
      <c r="BT82" s="270">
        <f t="shared" si="241"/>
        <v>-213942.8600000001</v>
      </c>
      <c r="BU82" s="270">
        <f t="shared" si="241"/>
        <v>-115599.68999999994</v>
      </c>
      <c r="BV82" s="270">
        <f t="shared" si="241"/>
        <v>-200993.55000000022</v>
      </c>
      <c r="BW82" s="270">
        <f t="shared" si="241"/>
        <v>-67369.150000000023</v>
      </c>
      <c r="BX82" s="270">
        <f t="shared" si="241"/>
        <v>-17424.180000000051</v>
      </c>
      <c r="BY82" s="270">
        <f t="shared" si="242"/>
        <v>-18948.50999999998</v>
      </c>
      <c r="BZ82" s="270">
        <f t="shared" si="243"/>
        <v>-4974.8300000000309</v>
      </c>
      <c r="CA82" s="270">
        <f t="shared" si="243"/>
        <v>-8241.58000000006</v>
      </c>
      <c r="CB82" s="270">
        <f t="shared" si="243"/>
        <v>-58578.879999999976</v>
      </c>
      <c r="CC82" s="270">
        <f t="shared" si="243"/>
        <v>16470.549999999988</v>
      </c>
      <c r="CD82" s="303">
        <f t="shared" si="243"/>
        <v>-134606.35999999999</v>
      </c>
    </row>
    <row r="83" spans="1:82" x14ac:dyDescent="0.25">
      <c r="A83" s="4"/>
      <c r="B83" s="35" t="s">
        <v>44</v>
      </c>
      <c r="C83" s="88">
        <v>786208.4</v>
      </c>
      <c r="D83" s="89">
        <v>540445.92000000004</v>
      </c>
      <c r="E83" s="89">
        <v>308455.7001369092</v>
      </c>
      <c r="F83" s="89">
        <v>162667.03587865719</v>
      </c>
      <c r="G83" s="89">
        <v>130511.87999999999</v>
      </c>
      <c r="H83" s="89">
        <v>116719.9</v>
      </c>
      <c r="I83" s="89">
        <v>122037.17</v>
      </c>
      <c r="J83" s="89">
        <v>195281.24000000005</v>
      </c>
      <c r="K83" s="89">
        <v>414458.65000000014</v>
      </c>
      <c r="L83" s="89">
        <v>708660.29999999993</v>
      </c>
      <c r="M83" s="89">
        <v>801800.95</v>
      </c>
      <c r="N83" s="160">
        <v>793205.36999999988</v>
      </c>
      <c r="O83" s="89">
        <v>656605.24</v>
      </c>
      <c r="P83" s="82">
        <v>433137.6100000001</v>
      </c>
      <c r="Q83" s="82">
        <v>310699.97000000003</v>
      </c>
      <c r="R83" s="82">
        <v>150784.30000000002</v>
      </c>
      <c r="S83" s="82">
        <v>120902.56999999999</v>
      </c>
      <c r="T83" s="82">
        <v>112235.1</v>
      </c>
      <c r="U83" s="82">
        <v>140811.28999999998</v>
      </c>
      <c r="V83" s="89">
        <v>186264.05</v>
      </c>
      <c r="W83" s="89">
        <v>388678.34000000008</v>
      </c>
      <c r="X83" s="160">
        <v>727311.35</v>
      </c>
      <c r="Y83" s="259">
        <v>878492.77000000014</v>
      </c>
      <c r="Z83" s="89">
        <v>1009375.4400000002</v>
      </c>
      <c r="AA83" s="89">
        <v>925382.04000000015</v>
      </c>
      <c r="AB83" s="89">
        <v>531883.65999999992</v>
      </c>
      <c r="AC83" s="187">
        <v>363182.06000000006</v>
      </c>
      <c r="AD83" s="89">
        <v>193889.65999999997</v>
      </c>
      <c r="AE83" s="89">
        <v>146651.19000000003</v>
      </c>
      <c r="AF83" s="89">
        <v>146341.57999999999</v>
      </c>
      <c r="AG83" s="89">
        <v>226773.77</v>
      </c>
      <c r="AH83" s="89">
        <v>218219.26000000004</v>
      </c>
      <c r="AI83" s="89">
        <v>498412.58999999997</v>
      </c>
      <c r="AJ83" s="331">
        <v>851235.87</v>
      </c>
      <c r="AK83" s="259">
        <v>1087641.47</v>
      </c>
      <c r="AL83" s="89">
        <v>1139775.27</v>
      </c>
      <c r="AM83" s="89">
        <v>1038029.9299999999</v>
      </c>
      <c r="AN83" s="89">
        <v>691659.50000000012</v>
      </c>
      <c r="AO83" s="89">
        <v>404507.21000000014</v>
      </c>
      <c r="AP83" s="89">
        <v>210415.08000000005</v>
      </c>
      <c r="AQ83" s="89">
        <v>190829.02</v>
      </c>
      <c r="AR83" s="89">
        <v>168200.7</v>
      </c>
      <c r="AS83" s="89">
        <v>187246.99</v>
      </c>
      <c r="AT83" s="89">
        <v>405736.23000000004</v>
      </c>
      <c r="AU83" s="89">
        <v>387515.17000000016</v>
      </c>
      <c r="AV83" s="331">
        <v>988799.81999999983</v>
      </c>
      <c r="AW83" s="74">
        <f t="shared" si="228"/>
        <v>129603.16000000003</v>
      </c>
      <c r="AX83" s="74">
        <f t="shared" si="228"/>
        <v>107308.30999999994</v>
      </c>
      <c r="AY83" s="74">
        <f t="shared" si="229"/>
        <v>-2244.2698630908271</v>
      </c>
      <c r="AZ83" s="74">
        <f t="shared" si="229"/>
        <v>11882.735878657171</v>
      </c>
      <c r="BA83" s="74">
        <f t="shared" si="229"/>
        <v>9609.3099999999977</v>
      </c>
      <c r="BB83" s="74">
        <f t="shared" si="229"/>
        <v>4484.7999999999884</v>
      </c>
      <c r="BC83" s="74">
        <f t="shared" si="229"/>
        <v>-18774.119999999981</v>
      </c>
      <c r="BD83" s="89">
        <f t="shared" si="229"/>
        <v>9017.1900000000605</v>
      </c>
      <c r="BE83" s="89">
        <f t="shared" si="229"/>
        <v>25780.310000000056</v>
      </c>
      <c r="BF83" s="331">
        <f t="shared" si="229"/>
        <v>-18651.050000000047</v>
      </c>
      <c r="BG83" s="272">
        <f t="shared" si="230"/>
        <v>-76691.820000000182</v>
      </c>
      <c r="BH83" s="270">
        <f t="shared" si="231"/>
        <v>-216170.0700000003</v>
      </c>
      <c r="BI83" s="270">
        <f t="shared" si="231"/>
        <v>-268776.80000000016</v>
      </c>
      <c r="BJ83" s="270">
        <f t="shared" si="232"/>
        <v>-98746.049999999814</v>
      </c>
      <c r="BK83" s="270">
        <f t="shared" si="233"/>
        <v>-52482.090000000026</v>
      </c>
      <c r="BL83" s="270">
        <f t="shared" si="234"/>
        <v>-43105.359999999957</v>
      </c>
      <c r="BM83" s="270">
        <f t="shared" si="235"/>
        <v>-25748.620000000039</v>
      </c>
      <c r="BN83" s="270">
        <f t="shared" si="236"/>
        <v>-34106.479999999981</v>
      </c>
      <c r="BO83" s="270">
        <f t="shared" si="237"/>
        <v>-85962.48000000001</v>
      </c>
      <c r="BP83" s="270">
        <f t="shared" si="238"/>
        <v>-31955.21000000005</v>
      </c>
      <c r="BQ83" s="270">
        <f t="shared" si="239"/>
        <v>-109734.24999999988</v>
      </c>
      <c r="BR83" s="303">
        <f t="shared" si="240"/>
        <v>-123924.52000000002</v>
      </c>
      <c r="BS83" s="340">
        <f t="shared" si="241"/>
        <v>-209148.69999999984</v>
      </c>
      <c r="BT83" s="270">
        <f t="shared" si="241"/>
        <v>-130399.82999999984</v>
      </c>
      <c r="BU83" s="270">
        <f t="shared" si="241"/>
        <v>-112647.88999999978</v>
      </c>
      <c r="BV83" s="270">
        <f t="shared" si="241"/>
        <v>-159775.8400000002</v>
      </c>
      <c r="BW83" s="270">
        <f t="shared" si="241"/>
        <v>-41325.150000000081</v>
      </c>
      <c r="BX83" s="270">
        <f t="shared" si="241"/>
        <v>-16525.420000000071</v>
      </c>
      <c r="BY83" s="270">
        <f t="shared" si="242"/>
        <v>-44177.829999999958</v>
      </c>
      <c r="BZ83" s="270">
        <f t="shared" si="243"/>
        <v>-21859.120000000024</v>
      </c>
      <c r="CA83" s="270">
        <f t="shared" si="243"/>
        <v>39526.78</v>
      </c>
      <c r="CB83" s="270">
        <f t="shared" si="243"/>
        <v>-187516.97</v>
      </c>
      <c r="CC83" s="270">
        <f t="shared" si="243"/>
        <v>110897.41999999981</v>
      </c>
      <c r="CD83" s="303">
        <f t="shared" si="243"/>
        <v>-137563.94999999984</v>
      </c>
    </row>
    <row r="84" spans="1:82" x14ac:dyDescent="0.25">
      <c r="A84" s="4"/>
      <c r="B84" s="35" t="s">
        <v>45</v>
      </c>
      <c r="C84" s="88">
        <f>368382.68+81907.18</f>
        <v>450289.86</v>
      </c>
      <c r="D84" s="89">
        <f>257891.27+63243.56</f>
        <v>321134.82999999996</v>
      </c>
      <c r="E84" s="89">
        <v>285621.38</v>
      </c>
      <c r="F84" s="89">
        <v>224096.72999999998</v>
      </c>
      <c r="G84" s="89">
        <v>223282.06999999998</v>
      </c>
      <c r="H84" s="89">
        <v>222429.18</v>
      </c>
      <c r="I84" s="89">
        <v>212345.93</v>
      </c>
      <c r="J84" s="89">
        <v>271888.67000000004</v>
      </c>
      <c r="K84" s="89">
        <v>386509.95999999996</v>
      </c>
      <c r="L84" s="89">
        <v>505197.61</v>
      </c>
      <c r="M84" s="89">
        <v>492295.78999999992</v>
      </c>
      <c r="N84" s="160">
        <v>507242.91999999993</v>
      </c>
      <c r="O84" s="89">
        <v>431793.34000000008</v>
      </c>
      <c r="P84" s="82">
        <v>350823.39</v>
      </c>
      <c r="Q84" s="82">
        <v>295343.30999999994</v>
      </c>
      <c r="R84" s="82">
        <v>223674.02</v>
      </c>
      <c r="S84" s="82">
        <v>214940.08999999997</v>
      </c>
      <c r="T84" s="82">
        <v>197462.78</v>
      </c>
      <c r="U84" s="82">
        <v>225549.33</v>
      </c>
      <c r="V84" s="89">
        <v>236095.90000000002</v>
      </c>
      <c r="W84" s="89">
        <v>376335.35000000003</v>
      </c>
      <c r="X84" s="160">
        <v>480177.2099999999</v>
      </c>
      <c r="Y84" s="259">
        <v>497450.12999999995</v>
      </c>
      <c r="Z84" s="89">
        <v>577677.24000000011</v>
      </c>
      <c r="AA84" s="89">
        <v>519139.09000000008</v>
      </c>
      <c r="AB84" s="89">
        <v>364868.22</v>
      </c>
      <c r="AC84" s="187">
        <v>315273.68</v>
      </c>
      <c r="AD84" s="89">
        <v>250798.53000000003</v>
      </c>
      <c r="AE84" s="89">
        <v>285835.59000000003</v>
      </c>
      <c r="AF84" s="89">
        <v>256571.84999999998</v>
      </c>
      <c r="AG84" s="89">
        <v>269829.27999999997</v>
      </c>
      <c r="AH84" s="89">
        <v>336841.17</v>
      </c>
      <c r="AI84" s="89">
        <v>481763.26999999996</v>
      </c>
      <c r="AJ84" s="331">
        <v>590075.78</v>
      </c>
      <c r="AK84" s="259">
        <v>755101.19999999972</v>
      </c>
      <c r="AL84" s="89">
        <v>672934.67999999993</v>
      </c>
      <c r="AM84" s="89">
        <v>647434.82999999996</v>
      </c>
      <c r="AN84" s="89">
        <v>563093.39</v>
      </c>
      <c r="AO84" s="89">
        <v>396427.98000000016</v>
      </c>
      <c r="AP84" s="89">
        <v>319014.94</v>
      </c>
      <c r="AQ84" s="89">
        <v>311828.56</v>
      </c>
      <c r="AR84" s="89">
        <v>295341.68999999994</v>
      </c>
      <c r="AS84" s="89">
        <v>336703.27000000014</v>
      </c>
      <c r="AT84" s="89">
        <v>394180.87000000005</v>
      </c>
      <c r="AU84" s="89">
        <v>437068.99999999988</v>
      </c>
      <c r="AV84" s="331">
        <v>569036.63000000012</v>
      </c>
      <c r="AW84" s="74">
        <f t="shared" si="228"/>
        <v>18496.519999999902</v>
      </c>
      <c r="AX84" s="74">
        <f t="shared" si="228"/>
        <v>-29688.560000000056</v>
      </c>
      <c r="AY84" s="74">
        <f t="shared" si="229"/>
        <v>-9721.9299999999348</v>
      </c>
      <c r="AZ84" s="74">
        <f t="shared" si="229"/>
        <v>422.70999999999185</v>
      </c>
      <c r="BA84" s="74">
        <f t="shared" si="229"/>
        <v>8341.9800000000105</v>
      </c>
      <c r="BB84" s="74">
        <f t="shared" si="229"/>
        <v>24966.399999999994</v>
      </c>
      <c r="BC84" s="74">
        <f t="shared" si="229"/>
        <v>-13203.399999999994</v>
      </c>
      <c r="BD84" s="89">
        <f t="shared" si="229"/>
        <v>35792.770000000019</v>
      </c>
      <c r="BE84" s="89">
        <f t="shared" si="229"/>
        <v>10174.609999999928</v>
      </c>
      <c r="BF84" s="331">
        <f t="shared" si="229"/>
        <v>25020.400000000081</v>
      </c>
      <c r="BG84" s="272">
        <f t="shared" si="230"/>
        <v>-5154.3400000000256</v>
      </c>
      <c r="BH84" s="270">
        <f t="shared" si="231"/>
        <v>-70434.320000000182</v>
      </c>
      <c r="BI84" s="270">
        <f t="shared" si="231"/>
        <v>-87345.75</v>
      </c>
      <c r="BJ84" s="270">
        <f t="shared" si="232"/>
        <v>-14044.829999999958</v>
      </c>
      <c r="BK84" s="270">
        <f t="shared" si="233"/>
        <v>-19930.370000000054</v>
      </c>
      <c r="BL84" s="270">
        <f t="shared" si="234"/>
        <v>-27124.510000000038</v>
      </c>
      <c r="BM84" s="270">
        <f t="shared" si="235"/>
        <v>-70895.500000000058</v>
      </c>
      <c r="BN84" s="270">
        <f t="shared" si="236"/>
        <v>-59109.069999999978</v>
      </c>
      <c r="BO84" s="270">
        <f t="shared" si="237"/>
        <v>-44279.949999999983</v>
      </c>
      <c r="BP84" s="270">
        <f t="shared" si="238"/>
        <v>-100745.26999999996</v>
      </c>
      <c r="BQ84" s="270">
        <f t="shared" si="239"/>
        <v>-105427.91999999993</v>
      </c>
      <c r="BR84" s="303">
        <f t="shared" si="240"/>
        <v>-109898.57000000012</v>
      </c>
      <c r="BS84" s="340">
        <f t="shared" si="241"/>
        <v>-257651.06999999977</v>
      </c>
      <c r="BT84" s="270">
        <f t="shared" si="241"/>
        <v>-95257.439999999828</v>
      </c>
      <c r="BU84" s="270">
        <f t="shared" si="241"/>
        <v>-128295.73999999987</v>
      </c>
      <c r="BV84" s="270">
        <f t="shared" si="241"/>
        <v>-198225.17000000004</v>
      </c>
      <c r="BW84" s="270">
        <f t="shared" si="241"/>
        <v>-81154.300000000163</v>
      </c>
      <c r="BX84" s="270">
        <f t="shared" si="241"/>
        <v>-68216.409999999974</v>
      </c>
      <c r="BY84" s="270">
        <f t="shared" si="242"/>
        <v>-25992.969999999972</v>
      </c>
      <c r="BZ84" s="270">
        <f t="shared" si="243"/>
        <v>-38769.839999999967</v>
      </c>
      <c r="CA84" s="270">
        <f t="shared" si="243"/>
        <v>-66873.990000000165</v>
      </c>
      <c r="CB84" s="270">
        <f t="shared" si="243"/>
        <v>-57339.70000000007</v>
      </c>
      <c r="CC84" s="270">
        <f t="shared" si="243"/>
        <v>44694.270000000077</v>
      </c>
      <c r="CD84" s="303">
        <f t="shared" si="243"/>
        <v>21039.149999999907</v>
      </c>
    </row>
    <row r="85" spans="1:82" x14ac:dyDescent="0.25">
      <c r="A85" s="4"/>
      <c r="B85" s="35" t="s">
        <v>46</v>
      </c>
      <c r="C85" s="88">
        <f t="shared" ref="C85:V85" si="244">SUM(C80:C84)</f>
        <v>4952031.7500000009</v>
      </c>
      <c r="D85" s="89">
        <f t="shared" si="244"/>
        <v>3389849.1199999996</v>
      </c>
      <c r="E85" s="89">
        <f t="shared" si="244"/>
        <v>2006628.0701369089</v>
      </c>
      <c r="F85" s="89">
        <f t="shared" si="244"/>
        <v>1176026.3258786572</v>
      </c>
      <c r="G85" s="89">
        <f t="shared" si="244"/>
        <v>935441</v>
      </c>
      <c r="H85" s="89">
        <f t="shared" si="244"/>
        <v>859395.35000000009</v>
      </c>
      <c r="I85" s="89">
        <f t="shared" si="244"/>
        <v>863121.55</v>
      </c>
      <c r="J85" s="89">
        <f t="shared" si="244"/>
        <v>1292087.3999999999</v>
      </c>
      <c r="K85" s="89">
        <f t="shared" si="244"/>
        <v>2496191.67</v>
      </c>
      <c r="L85" s="89">
        <f t="shared" si="244"/>
        <v>4476190.0299999993</v>
      </c>
      <c r="M85" s="89">
        <f t="shared" si="244"/>
        <v>5023296.3100000005</v>
      </c>
      <c r="N85" s="160">
        <f t="shared" si="244"/>
        <v>4967576.3999999994</v>
      </c>
      <c r="O85" s="89">
        <f t="shared" si="244"/>
        <v>4243542.54</v>
      </c>
      <c r="P85" s="89">
        <f t="shared" si="244"/>
        <v>3011858.2899999996</v>
      </c>
      <c r="Q85" s="82">
        <f t="shared" si="244"/>
        <v>2271917.3399999994</v>
      </c>
      <c r="R85" s="82">
        <f t="shared" si="244"/>
        <v>1178351.8146979602</v>
      </c>
      <c r="S85" s="82">
        <f t="shared" si="244"/>
        <v>906086.46000024723</v>
      </c>
      <c r="T85" s="82">
        <f t="shared" si="244"/>
        <v>821740.5400002473</v>
      </c>
      <c r="U85" s="82">
        <f t="shared" si="244"/>
        <v>957636.67000024731</v>
      </c>
      <c r="V85" s="89">
        <f t="shared" si="244"/>
        <v>1174493.2600002475</v>
      </c>
      <c r="W85" s="89">
        <v>2385602.0600002478</v>
      </c>
      <c r="X85" s="160">
        <v>4412615.740000248</v>
      </c>
      <c r="Y85" s="259">
        <v>5513724.5800002478</v>
      </c>
      <c r="Z85" s="89">
        <v>6229723.9200002477</v>
      </c>
      <c r="AA85" s="89">
        <v>5933588.8300002469</v>
      </c>
      <c r="AB85" s="89">
        <f>SUM(AB80:AB84)</f>
        <v>3311534.0200002464</v>
      </c>
      <c r="AC85" s="187">
        <f>SUM(AC80:AC84)</f>
        <v>2357765.0200002473</v>
      </c>
      <c r="AD85" s="89">
        <v>1314125.4000002472</v>
      </c>
      <c r="AE85" s="89">
        <v>1084600.1500002476</v>
      </c>
      <c r="AF85" s="89">
        <v>1063231.3500002471</v>
      </c>
      <c r="AG85" s="89">
        <v>1168370.8700002471</v>
      </c>
      <c r="AH85" s="89">
        <v>1396741.8900002474</v>
      </c>
      <c r="AI85" s="89">
        <v>2973023.7000002475</v>
      </c>
      <c r="AJ85" s="160">
        <v>5313759.1600002469</v>
      </c>
      <c r="AK85" s="259">
        <v>6932961.8800002467</v>
      </c>
      <c r="AL85" s="89">
        <v>7339540.7200002465</v>
      </c>
      <c r="AM85" s="89">
        <v>6550218.4800002463</v>
      </c>
      <c r="AN85" s="89">
        <v>4511107.9400002481</v>
      </c>
      <c r="AO85" s="89">
        <v>2790340.2100002472</v>
      </c>
      <c r="AP85" s="89">
        <v>1420966.2700002473</v>
      </c>
      <c r="AQ85" s="89">
        <v>1284823.5300002473</v>
      </c>
      <c r="AR85" s="89">
        <v>1185861.3600002474</v>
      </c>
      <c r="AS85" s="89">
        <v>1287598.3800002476</v>
      </c>
      <c r="AT85" s="89">
        <v>2005865.6900002477</v>
      </c>
      <c r="AU85" s="89">
        <v>2790079.2600002475</v>
      </c>
      <c r="AV85" s="160">
        <v>5934317.1500002472</v>
      </c>
      <c r="AW85" s="82">
        <f>SUM(AW80:AW84)</f>
        <v>708489.20999999961</v>
      </c>
      <c r="AX85" s="82">
        <f t="shared" ref="AX85:BB85" si="245">SUM(AX80:AX84)</f>
        <v>377990.83000000025</v>
      </c>
      <c r="AY85" s="82">
        <f t="shared" si="245"/>
        <v>-265289.26986309059</v>
      </c>
      <c r="AZ85" s="82">
        <f t="shared" si="245"/>
        <v>-2325.4888193030056</v>
      </c>
      <c r="BA85" s="82">
        <f t="shared" si="245"/>
        <v>29354.539999752742</v>
      </c>
      <c r="BB85" s="82">
        <f t="shared" si="245"/>
        <v>37654.809999752673</v>
      </c>
      <c r="BC85" s="82">
        <f>SUM(BC80:BC84)</f>
        <v>-94515.120000247291</v>
      </c>
      <c r="BD85" s="89">
        <f t="shared" ref="BD85:BF85" si="246">SUM(BD80:BD84)</f>
        <v>117594.13999975275</v>
      </c>
      <c r="BE85" s="89">
        <f t="shared" si="246"/>
        <v>110589.60999975225</v>
      </c>
      <c r="BF85" s="160">
        <f t="shared" si="246"/>
        <v>63574.28999975184</v>
      </c>
      <c r="BG85" s="272">
        <f t="shared" ref="BG85:BH85" si="247">SUM(BG80:BG84)</f>
        <v>-490428.2700002474</v>
      </c>
      <c r="BH85" s="270">
        <f t="shared" si="247"/>
        <v>-1262147.5200002478</v>
      </c>
      <c r="BI85" s="270">
        <f t="shared" ref="BI85:BR85" si="248">SUM(BI80:BI84)</f>
        <v>-1690046.2900002468</v>
      </c>
      <c r="BJ85" s="270">
        <f t="shared" si="248"/>
        <v>-299675.73000024736</v>
      </c>
      <c r="BK85" s="270">
        <f t="shared" si="248"/>
        <v>-85847.68000024787</v>
      </c>
      <c r="BL85" s="270">
        <f t="shared" si="248"/>
        <v>-135773.58530228713</v>
      </c>
      <c r="BM85" s="270">
        <f t="shared" si="248"/>
        <v>-178513.69000000032</v>
      </c>
      <c r="BN85" s="270">
        <f t="shared" si="248"/>
        <v>-241490.80999999991</v>
      </c>
      <c r="BO85" s="270">
        <f t="shared" si="248"/>
        <v>-210734.19999999995</v>
      </c>
      <c r="BP85" s="270">
        <f t="shared" si="248"/>
        <v>-222248.63000000009</v>
      </c>
      <c r="BQ85" s="270">
        <f t="shared" si="248"/>
        <v>-587421.63999999943</v>
      </c>
      <c r="BR85" s="303">
        <f t="shared" si="248"/>
        <v>-901143.41999999899</v>
      </c>
      <c r="BS85" s="340">
        <f t="shared" ref="BS85:BT85" si="249">SUM(BS80:BS84)</f>
        <v>-1419237.2999999989</v>
      </c>
      <c r="BT85" s="270">
        <f t="shared" si="249"/>
        <v>-1109816.7999999991</v>
      </c>
      <c r="BU85" s="270">
        <f t="shared" ref="BU85:BW85" si="250">SUM(BU80:BU84)</f>
        <v>-616629.64999999932</v>
      </c>
      <c r="BV85" s="270">
        <f t="shared" si="250"/>
        <v>-1199573.9200000009</v>
      </c>
      <c r="BW85" s="270">
        <f t="shared" si="250"/>
        <v>-432575.18999999994</v>
      </c>
      <c r="BX85" s="270">
        <f t="shared" ref="BX85:BZ85" si="251">SUM(BX80:BX84)</f>
        <v>-106840.87000000011</v>
      </c>
      <c r="BY85" s="270">
        <f t="shared" si="251"/>
        <v>-200223.37999999974</v>
      </c>
      <c r="BZ85" s="270">
        <f t="shared" si="251"/>
        <v>-122630.01000000007</v>
      </c>
      <c r="CA85" s="270">
        <f t="shared" ref="CA85:CB85" si="252">SUM(CA80:CA84)</f>
        <v>-119227.51000000031</v>
      </c>
      <c r="CB85" s="270">
        <f t="shared" si="252"/>
        <v>-609123.80000000005</v>
      </c>
      <c r="CC85" s="270">
        <f t="shared" ref="CC85:CD85" si="253">SUM(CC80:CC84)</f>
        <v>182944.43999999983</v>
      </c>
      <c r="CD85" s="303">
        <f t="shared" si="253"/>
        <v>-620557.98999999987</v>
      </c>
    </row>
    <row r="86" spans="1:82" x14ac:dyDescent="0.25">
      <c r="A86" s="4">
        <f>+A79+1</f>
        <v>12</v>
      </c>
      <c r="B86" s="42" t="s">
        <v>37</v>
      </c>
      <c r="C86" s="141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161"/>
      <c r="O86" s="85"/>
      <c r="P86" s="85"/>
      <c r="Q86" s="85"/>
      <c r="R86" s="85"/>
      <c r="S86" s="85"/>
      <c r="T86" s="85"/>
      <c r="U86" s="85"/>
      <c r="V86" s="224"/>
      <c r="W86" s="224"/>
      <c r="X86" s="161"/>
      <c r="Y86" s="260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161"/>
      <c r="AK86" s="260"/>
      <c r="AL86" s="224"/>
      <c r="AM86" s="224"/>
      <c r="AN86" s="224"/>
      <c r="AO86" s="245"/>
      <c r="AP86" s="224"/>
      <c r="AQ86" s="224"/>
      <c r="AR86" s="224"/>
      <c r="AS86" s="224"/>
      <c r="AT86" s="224"/>
      <c r="AU86" s="224"/>
      <c r="AV86" s="161"/>
      <c r="AW86" s="85"/>
      <c r="AX86" s="85"/>
      <c r="AY86" s="85"/>
      <c r="AZ86" s="85"/>
      <c r="BA86" s="85"/>
      <c r="BB86" s="85"/>
      <c r="BC86" s="85"/>
      <c r="BD86" s="224"/>
      <c r="BE86" s="224"/>
      <c r="BF86" s="161"/>
      <c r="BG86" s="267"/>
      <c r="BH86" s="245"/>
      <c r="BI86" s="245"/>
      <c r="BJ86" s="245"/>
      <c r="BK86" s="245"/>
      <c r="BL86" s="245"/>
      <c r="BM86" s="245"/>
      <c r="BN86" s="245"/>
      <c r="BO86" s="245"/>
      <c r="BP86" s="245"/>
      <c r="BQ86" s="245"/>
      <c r="BR86" s="304"/>
      <c r="BS86" s="341"/>
      <c r="BT86" s="245"/>
      <c r="BU86" s="245"/>
      <c r="BV86" s="245"/>
      <c r="BW86" s="245"/>
      <c r="BX86" s="245"/>
      <c r="BY86" s="245"/>
      <c r="BZ86" s="245"/>
      <c r="CA86" s="245"/>
      <c r="CB86" s="245"/>
      <c r="CC86" s="245"/>
      <c r="CD86" s="304"/>
    </row>
    <row r="87" spans="1:82" x14ac:dyDescent="0.25">
      <c r="A87" s="4"/>
      <c r="B87" s="35" t="s">
        <v>41</v>
      </c>
      <c r="C87" s="171">
        <v>0</v>
      </c>
      <c r="D87" s="172">
        <v>0</v>
      </c>
      <c r="E87" s="172">
        <v>0</v>
      </c>
      <c r="F87" s="172">
        <v>0</v>
      </c>
      <c r="G87" s="172">
        <v>0</v>
      </c>
      <c r="H87" s="172">
        <v>0</v>
      </c>
      <c r="I87" s="172">
        <v>0</v>
      </c>
      <c r="J87" s="172">
        <v>0</v>
      </c>
      <c r="K87" s="172">
        <v>0</v>
      </c>
      <c r="L87" s="172">
        <v>0</v>
      </c>
      <c r="M87" s="172">
        <v>0</v>
      </c>
      <c r="N87" s="173">
        <v>0</v>
      </c>
      <c r="O87" s="172">
        <v>0</v>
      </c>
      <c r="P87" s="172">
        <v>0</v>
      </c>
      <c r="Q87" s="172">
        <v>0</v>
      </c>
      <c r="R87" s="172">
        <v>0</v>
      </c>
      <c r="S87" s="172">
        <v>0</v>
      </c>
      <c r="T87" s="172">
        <v>0</v>
      </c>
      <c r="U87" s="172">
        <v>0</v>
      </c>
      <c r="V87" s="172">
        <v>0</v>
      </c>
      <c r="W87" s="172">
        <v>0</v>
      </c>
      <c r="X87" s="173">
        <v>0</v>
      </c>
      <c r="Y87" s="271">
        <v>0</v>
      </c>
      <c r="Z87" s="231">
        <v>0</v>
      </c>
      <c r="AA87" s="231">
        <v>0</v>
      </c>
      <c r="AB87" s="231">
        <v>0</v>
      </c>
      <c r="AC87" s="231">
        <v>0</v>
      </c>
      <c r="AD87" s="231">
        <v>0</v>
      </c>
      <c r="AE87" s="231">
        <v>0</v>
      </c>
      <c r="AF87" s="231">
        <v>0</v>
      </c>
      <c r="AG87" s="231">
        <v>0</v>
      </c>
      <c r="AH87" s="231">
        <v>0</v>
      </c>
      <c r="AI87" s="231">
        <v>0</v>
      </c>
      <c r="AJ87" s="173">
        <v>0</v>
      </c>
      <c r="AK87" s="271">
        <v>0</v>
      </c>
      <c r="AL87" s="231">
        <v>0</v>
      </c>
      <c r="AM87" s="231">
        <v>0</v>
      </c>
      <c r="AN87" s="231">
        <v>0</v>
      </c>
      <c r="AO87" s="231">
        <v>0</v>
      </c>
      <c r="AP87" s="231">
        <v>0</v>
      </c>
      <c r="AQ87" s="231">
        <v>0</v>
      </c>
      <c r="AR87" s="231">
        <v>0</v>
      </c>
      <c r="AS87" s="231">
        <v>0</v>
      </c>
      <c r="AT87" s="231">
        <v>0</v>
      </c>
      <c r="AU87" s="231">
        <v>0</v>
      </c>
      <c r="AV87" s="231">
        <v>0</v>
      </c>
      <c r="AW87" s="77">
        <f t="shared" ref="AW87:AX91" si="254">C87-O87</f>
        <v>0</v>
      </c>
      <c r="AX87" s="77">
        <f t="shared" si="254"/>
        <v>0</v>
      </c>
      <c r="AY87" s="77">
        <f t="shared" ref="AY87:BF91" si="255">IF(Q87=0,0,E87-Q87)</f>
        <v>0</v>
      </c>
      <c r="AZ87" s="77">
        <f t="shared" si="255"/>
        <v>0</v>
      </c>
      <c r="BA87" s="77">
        <f t="shared" si="255"/>
        <v>0</v>
      </c>
      <c r="BB87" s="77">
        <f t="shared" si="255"/>
        <v>0</v>
      </c>
      <c r="BC87" s="77">
        <f t="shared" si="255"/>
        <v>0</v>
      </c>
      <c r="BD87" s="183">
        <f t="shared" si="255"/>
        <v>0</v>
      </c>
      <c r="BE87" s="183">
        <f t="shared" si="255"/>
        <v>0</v>
      </c>
      <c r="BF87" s="173">
        <f t="shared" si="255"/>
        <v>0</v>
      </c>
      <c r="BG87" s="284">
        <f t="shared" ref="BG87:BG91" si="256">IF(Y87=0,0,M87-Y87)</f>
        <v>0</v>
      </c>
      <c r="BH87" s="221">
        <f t="shared" ref="BH87:BI91" si="257">IF(Z87=0,0,N87-Z87)</f>
        <v>0</v>
      </c>
      <c r="BI87" s="221">
        <f t="shared" si="257"/>
        <v>0</v>
      </c>
      <c r="BJ87" s="221">
        <f t="shared" ref="BJ87:BJ91" si="258">IF(AB87=0,0,P87-AB87)</f>
        <v>0</v>
      </c>
      <c r="BK87" s="221">
        <f t="shared" ref="BK87:BK91" si="259">IF(AC87=0,0,Q87-AC87)</f>
        <v>0</v>
      </c>
      <c r="BL87" s="221">
        <f t="shared" ref="BL87:BL91" si="260">IF(AD87=0,0,R87-AD87)</f>
        <v>0</v>
      </c>
      <c r="BM87" s="221">
        <f t="shared" ref="BM87:BM91" si="261">IF(AE87=0,0,S87-AE87)</f>
        <v>0</v>
      </c>
      <c r="BN87" s="221">
        <f t="shared" ref="BN87:BN91" si="262">IF(AF87=0,0,T87-AF87)</f>
        <v>0</v>
      </c>
      <c r="BO87" s="221">
        <f t="shared" ref="BO87:BO91" si="263">IF(AG87=0,0,U87-AG87)</f>
        <v>0</v>
      </c>
      <c r="BP87" s="221">
        <f t="shared" ref="BP87:BP91" si="264">IF(AH87=0,0,V87-AH87)</f>
        <v>0</v>
      </c>
      <c r="BQ87" s="221">
        <f t="shared" ref="BQ87:BQ91" si="265">IF(AI87=0,0,W87-AI87)</f>
        <v>0</v>
      </c>
      <c r="BR87" s="302">
        <f t="shared" ref="BR87:BR91" si="266">IF(AJ87=0,0,X87-AJ87)</f>
        <v>0</v>
      </c>
      <c r="BS87" s="338">
        <f t="shared" ref="BS87:BX91" si="267">IF(AK87=0,0,Y87-AK87)</f>
        <v>0</v>
      </c>
      <c r="BT87" s="221">
        <f t="shared" si="267"/>
        <v>0</v>
      </c>
      <c r="BU87" s="221">
        <f t="shared" si="267"/>
        <v>0</v>
      </c>
      <c r="BV87" s="221">
        <f t="shared" si="267"/>
        <v>0</v>
      </c>
      <c r="BW87" s="221">
        <f t="shared" si="267"/>
        <v>0</v>
      </c>
      <c r="BX87" s="221">
        <f t="shared" si="267"/>
        <v>0</v>
      </c>
      <c r="BY87" s="221">
        <f t="shared" ref="BY87:BY91" si="268">IF(AQ87=0,0,AE87-AQ87)</f>
        <v>0</v>
      </c>
      <c r="BZ87" s="221">
        <f t="shared" ref="BZ87:CD91" si="269">IF(AR87=0,0,AF87-AR87)</f>
        <v>0</v>
      </c>
      <c r="CA87" s="221">
        <f t="shared" si="269"/>
        <v>0</v>
      </c>
      <c r="CB87" s="221">
        <f t="shared" si="269"/>
        <v>0</v>
      </c>
      <c r="CC87" s="221">
        <f t="shared" si="269"/>
        <v>0</v>
      </c>
      <c r="CD87" s="302">
        <f t="shared" si="269"/>
        <v>0</v>
      </c>
    </row>
    <row r="88" spans="1:82" x14ac:dyDescent="0.25">
      <c r="A88" s="4"/>
      <c r="B88" s="35" t="s">
        <v>42</v>
      </c>
      <c r="C88" s="171">
        <v>0</v>
      </c>
      <c r="D88" s="172">
        <v>0</v>
      </c>
      <c r="E88" s="172">
        <v>0</v>
      </c>
      <c r="F88" s="172">
        <v>0</v>
      </c>
      <c r="G88" s="172">
        <v>0</v>
      </c>
      <c r="H88" s="172">
        <v>0</v>
      </c>
      <c r="I88" s="172">
        <v>0</v>
      </c>
      <c r="J88" s="172">
        <v>0</v>
      </c>
      <c r="K88" s="172">
        <v>0</v>
      </c>
      <c r="L88" s="172">
        <v>0</v>
      </c>
      <c r="M88" s="172">
        <v>0</v>
      </c>
      <c r="N88" s="173">
        <v>0</v>
      </c>
      <c r="O88" s="172">
        <v>0</v>
      </c>
      <c r="P88" s="172">
        <v>0</v>
      </c>
      <c r="Q88" s="172">
        <v>0</v>
      </c>
      <c r="R88" s="172">
        <v>0</v>
      </c>
      <c r="S88" s="172">
        <v>0</v>
      </c>
      <c r="T88" s="172">
        <v>0</v>
      </c>
      <c r="U88" s="172">
        <v>0</v>
      </c>
      <c r="V88" s="172">
        <v>0</v>
      </c>
      <c r="W88" s="172">
        <v>0</v>
      </c>
      <c r="X88" s="173">
        <v>0</v>
      </c>
      <c r="Y88" s="27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v>0</v>
      </c>
      <c r="AF88" s="231">
        <v>0</v>
      </c>
      <c r="AG88" s="231">
        <v>0</v>
      </c>
      <c r="AH88" s="231">
        <v>0</v>
      </c>
      <c r="AI88" s="231">
        <v>0</v>
      </c>
      <c r="AJ88" s="173">
        <v>0</v>
      </c>
      <c r="AK88" s="271">
        <v>0</v>
      </c>
      <c r="AL88" s="231">
        <v>0</v>
      </c>
      <c r="AM88" s="231">
        <v>0</v>
      </c>
      <c r="AN88" s="231">
        <v>0</v>
      </c>
      <c r="AO88" s="231">
        <v>0</v>
      </c>
      <c r="AP88" s="231">
        <v>0</v>
      </c>
      <c r="AQ88" s="231">
        <v>0</v>
      </c>
      <c r="AR88" s="231">
        <v>0</v>
      </c>
      <c r="AS88" s="231">
        <v>0</v>
      </c>
      <c r="AT88" s="231">
        <v>0</v>
      </c>
      <c r="AU88" s="231">
        <v>0</v>
      </c>
      <c r="AV88" s="231">
        <v>0</v>
      </c>
      <c r="AW88" s="77">
        <f t="shared" si="254"/>
        <v>0</v>
      </c>
      <c r="AX88" s="77">
        <f t="shared" si="254"/>
        <v>0</v>
      </c>
      <c r="AY88" s="77">
        <f t="shared" si="255"/>
        <v>0</v>
      </c>
      <c r="AZ88" s="77">
        <f t="shared" si="255"/>
        <v>0</v>
      </c>
      <c r="BA88" s="77">
        <f t="shared" si="255"/>
        <v>0</v>
      </c>
      <c r="BB88" s="77">
        <f t="shared" si="255"/>
        <v>0</v>
      </c>
      <c r="BC88" s="77">
        <f t="shared" si="255"/>
        <v>0</v>
      </c>
      <c r="BD88" s="183">
        <f t="shared" si="255"/>
        <v>0</v>
      </c>
      <c r="BE88" s="183">
        <f t="shared" si="255"/>
        <v>0</v>
      </c>
      <c r="BF88" s="173">
        <f t="shared" si="255"/>
        <v>0</v>
      </c>
      <c r="BG88" s="284">
        <f t="shared" si="256"/>
        <v>0</v>
      </c>
      <c r="BH88" s="221">
        <f t="shared" si="257"/>
        <v>0</v>
      </c>
      <c r="BI88" s="221">
        <f t="shared" si="257"/>
        <v>0</v>
      </c>
      <c r="BJ88" s="221">
        <f t="shared" si="258"/>
        <v>0</v>
      </c>
      <c r="BK88" s="221">
        <f t="shared" si="259"/>
        <v>0</v>
      </c>
      <c r="BL88" s="221">
        <f t="shared" si="260"/>
        <v>0</v>
      </c>
      <c r="BM88" s="221">
        <f t="shared" si="261"/>
        <v>0</v>
      </c>
      <c r="BN88" s="221">
        <f t="shared" si="262"/>
        <v>0</v>
      </c>
      <c r="BO88" s="221">
        <f t="shared" si="263"/>
        <v>0</v>
      </c>
      <c r="BP88" s="221">
        <f t="shared" si="264"/>
        <v>0</v>
      </c>
      <c r="BQ88" s="221">
        <f t="shared" si="265"/>
        <v>0</v>
      </c>
      <c r="BR88" s="302">
        <f t="shared" si="266"/>
        <v>0</v>
      </c>
      <c r="BS88" s="338">
        <f t="shared" si="267"/>
        <v>0</v>
      </c>
      <c r="BT88" s="221">
        <f t="shared" si="267"/>
        <v>0</v>
      </c>
      <c r="BU88" s="221">
        <f t="shared" si="267"/>
        <v>0</v>
      </c>
      <c r="BV88" s="221">
        <f t="shared" si="267"/>
        <v>0</v>
      </c>
      <c r="BW88" s="221">
        <f t="shared" si="267"/>
        <v>0</v>
      </c>
      <c r="BX88" s="221">
        <f t="shared" si="267"/>
        <v>0</v>
      </c>
      <c r="BY88" s="221">
        <f t="shared" si="268"/>
        <v>0</v>
      </c>
      <c r="BZ88" s="221">
        <f t="shared" si="269"/>
        <v>0</v>
      </c>
      <c r="CA88" s="221">
        <f t="shared" si="269"/>
        <v>0</v>
      </c>
      <c r="CB88" s="221">
        <f t="shared" si="269"/>
        <v>0</v>
      </c>
      <c r="CC88" s="221">
        <f t="shared" si="269"/>
        <v>0</v>
      </c>
      <c r="CD88" s="302">
        <f t="shared" si="269"/>
        <v>0</v>
      </c>
    </row>
    <row r="89" spans="1:82" x14ac:dyDescent="0.25">
      <c r="A89" s="4"/>
      <c r="B89" s="35" t="s">
        <v>43</v>
      </c>
      <c r="C89" s="171">
        <v>0</v>
      </c>
      <c r="D89" s="172">
        <v>0</v>
      </c>
      <c r="E89" s="172">
        <v>0</v>
      </c>
      <c r="F89" s="172">
        <v>0</v>
      </c>
      <c r="G89" s="172">
        <v>0</v>
      </c>
      <c r="H89" s="172">
        <v>0</v>
      </c>
      <c r="I89" s="172">
        <v>0</v>
      </c>
      <c r="J89" s="172">
        <v>0</v>
      </c>
      <c r="K89" s="172">
        <v>0</v>
      </c>
      <c r="L89" s="172">
        <v>0</v>
      </c>
      <c r="M89" s="172">
        <v>0</v>
      </c>
      <c r="N89" s="173">
        <v>0</v>
      </c>
      <c r="O89" s="172">
        <v>0</v>
      </c>
      <c r="P89" s="172">
        <v>0</v>
      </c>
      <c r="Q89" s="172">
        <v>0</v>
      </c>
      <c r="R89" s="172">
        <v>0</v>
      </c>
      <c r="S89" s="172">
        <v>0</v>
      </c>
      <c r="T89" s="172">
        <v>0</v>
      </c>
      <c r="U89" s="172">
        <v>0</v>
      </c>
      <c r="V89" s="172">
        <v>0</v>
      </c>
      <c r="W89" s="172">
        <v>0</v>
      </c>
      <c r="X89" s="173">
        <v>0</v>
      </c>
      <c r="Y89" s="271">
        <v>0</v>
      </c>
      <c r="Z89" s="231">
        <v>0</v>
      </c>
      <c r="AA89" s="231">
        <v>0</v>
      </c>
      <c r="AB89" s="231">
        <v>0</v>
      </c>
      <c r="AC89" s="231">
        <v>0</v>
      </c>
      <c r="AD89" s="231">
        <v>0</v>
      </c>
      <c r="AE89" s="231">
        <v>0</v>
      </c>
      <c r="AF89" s="231">
        <v>0</v>
      </c>
      <c r="AG89" s="231">
        <v>0</v>
      </c>
      <c r="AH89" s="231">
        <v>0</v>
      </c>
      <c r="AI89" s="231">
        <v>0</v>
      </c>
      <c r="AJ89" s="173">
        <v>0</v>
      </c>
      <c r="AK89" s="271">
        <v>0</v>
      </c>
      <c r="AL89" s="231">
        <v>0</v>
      </c>
      <c r="AM89" s="231">
        <v>0</v>
      </c>
      <c r="AN89" s="231">
        <v>0</v>
      </c>
      <c r="AO89" s="231">
        <v>0</v>
      </c>
      <c r="AP89" s="231">
        <v>0</v>
      </c>
      <c r="AQ89" s="231">
        <v>0</v>
      </c>
      <c r="AR89" s="231">
        <v>0</v>
      </c>
      <c r="AS89" s="231">
        <v>0</v>
      </c>
      <c r="AT89" s="231">
        <v>0</v>
      </c>
      <c r="AU89" s="231">
        <v>0</v>
      </c>
      <c r="AV89" s="231">
        <v>0</v>
      </c>
      <c r="AW89" s="77">
        <f t="shared" si="254"/>
        <v>0</v>
      </c>
      <c r="AX89" s="77">
        <f t="shared" si="254"/>
        <v>0</v>
      </c>
      <c r="AY89" s="77">
        <f t="shared" si="255"/>
        <v>0</v>
      </c>
      <c r="AZ89" s="77">
        <f t="shared" si="255"/>
        <v>0</v>
      </c>
      <c r="BA89" s="77">
        <f t="shared" si="255"/>
        <v>0</v>
      </c>
      <c r="BB89" s="77">
        <f t="shared" si="255"/>
        <v>0</v>
      </c>
      <c r="BC89" s="77">
        <f t="shared" si="255"/>
        <v>0</v>
      </c>
      <c r="BD89" s="183">
        <f t="shared" si="255"/>
        <v>0</v>
      </c>
      <c r="BE89" s="183">
        <f t="shared" si="255"/>
        <v>0</v>
      </c>
      <c r="BF89" s="173">
        <f t="shared" si="255"/>
        <v>0</v>
      </c>
      <c r="BG89" s="284">
        <f t="shared" si="256"/>
        <v>0</v>
      </c>
      <c r="BH89" s="221">
        <f t="shared" si="257"/>
        <v>0</v>
      </c>
      <c r="BI89" s="221">
        <f t="shared" si="257"/>
        <v>0</v>
      </c>
      <c r="BJ89" s="221">
        <f t="shared" si="258"/>
        <v>0</v>
      </c>
      <c r="BK89" s="221">
        <f t="shared" si="259"/>
        <v>0</v>
      </c>
      <c r="BL89" s="221">
        <f t="shared" si="260"/>
        <v>0</v>
      </c>
      <c r="BM89" s="221">
        <f t="shared" si="261"/>
        <v>0</v>
      </c>
      <c r="BN89" s="221">
        <f t="shared" si="262"/>
        <v>0</v>
      </c>
      <c r="BO89" s="221">
        <f t="shared" si="263"/>
        <v>0</v>
      </c>
      <c r="BP89" s="221">
        <f t="shared" si="264"/>
        <v>0</v>
      </c>
      <c r="BQ89" s="221">
        <f t="shared" si="265"/>
        <v>0</v>
      </c>
      <c r="BR89" s="302">
        <f t="shared" si="266"/>
        <v>0</v>
      </c>
      <c r="BS89" s="338">
        <f t="shared" si="267"/>
        <v>0</v>
      </c>
      <c r="BT89" s="221">
        <f t="shared" si="267"/>
        <v>0</v>
      </c>
      <c r="BU89" s="221">
        <f t="shared" si="267"/>
        <v>0</v>
      </c>
      <c r="BV89" s="221">
        <f t="shared" si="267"/>
        <v>0</v>
      </c>
      <c r="BW89" s="221">
        <f t="shared" si="267"/>
        <v>0</v>
      </c>
      <c r="BX89" s="221">
        <f t="shared" si="267"/>
        <v>0</v>
      </c>
      <c r="BY89" s="221">
        <f t="shared" si="268"/>
        <v>0</v>
      </c>
      <c r="BZ89" s="221">
        <f t="shared" si="269"/>
        <v>0</v>
      </c>
      <c r="CA89" s="221">
        <f t="shared" si="269"/>
        <v>0</v>
      </c>
      <c r="CB89" s="221">
        <f t="shared" si="269"/>
        <v>0</v>
      </c>
      <c r="CC89" s="221">
        <f t="shared" si="269"/>
        <v>0</v>
      </c>
      <c r="CD89" s="302">
        <f t="shared" si="269"/>
        <v>0</v>
      </c>
    </row>
    <row r="90" spans="1:82" x14ac:dyDescent="0.25">
      <c r="A90" s="4"/>
      <c r="B90" s="35" t="s">
        <v>44</v>
      </c>
      <c r="C90" s="171">
        <v>0</v>
      </c>
      <c r="D90" s="172">
        <v>0</v>
      </c>
      <c r="E90" s="172">
        <v>0</v>
      </c>
      <c r="F90" s="172">
        <v>0</v>
      </c>
      <c r="G90" s="172">
        <v>0</v>
      </c>
      <c r="H90" s="172">
        <v>0</v>
      </c>
      <c r="I90" s="172">
        <v>0</v>
      </c>
      <c r="J90" s="172">
        <v>0</v>
      </c>
      <c r="K90" s="172">
        <v>0</v>
      </c>
      <c r="L90" s="172">
        <v>0</v>
      </c>
      <c r="M90" s="172">
        <v>0</v>
      </c>
      <c r="N90" s="173">
        <v>0</v>
      </c>
      <c r="O90" s="172">
        <v>0</v>
      </c>
      <c r="P90" s="172">
        <v>0</v>
      </c>
      <c r="Q90" s="172">
        <v>0</v>
      </c>
      <c r="R90" s="172">
        <v>0</v>
      </c>
      <c r="S90" s="172">
        <v>0</v>
      </c>
      <c r="T90" s="172">
        <v>0</v>
      </c>
      <c r="U90" s="172">
        <v>0</v>
      </c>
      <c r="V90" s="172">
        <v>0</v>
      </c>
      <c r="W90" s="172">
        <v>0</v>
      </c>
      <c r="X90" s="173">
        <v>0</v>
      </c>
      <c r="Y90" s="27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v>0</v>
      </c>
      <c r="AF90" s="231">
        <v>0</v>
      </c>
      <c r="AG90" s="231">
        <v>0</v>
      </c>
      <c r="AH90" s="231">
        <v>0</v>
      </c>
      <c r="AI90" s="231">
        <v>0</v>
      </c>
      <c r="AJ90" s="173">
        <v>0</v>
      </c>
      <c r="AK90" s="271">
        <v>0</v>
      </c>
      <c r="AL90" s="231">
        <v>0</v>
      </c>
      <c r="AM90" s="231">
        <v>0</v>
      </c>
      <c r="AN90" s="231">
        <v>0</v>
      </c>
      <c r="AO90" s="231">
        <v>0</v>
      </c>
      <c r="AP90" s="231">
        <v>0</v>
      </c>
      <c r="AQ90" s="231">
        <v>0</v>
      </c>
      <c r="AR90" s="231">
        <v>0</v>
      </c>
      <c r="AS90" s="231">
        <v>0</v>
      </c>
      <c r="AT90" s="231">
        <v>0</v>
      </c>
      <c r="AU90" s="231">
        <v>0</v>
      </c>
      <c r="AV90" s="231">
        <v>0</v>
      </c>
      <c r="AW90" s="77">
        <f t="shared" si="254"/>
        <v>0</v>
      </c>
      <c r="AX90" s="77">
        <f t="shared" si="254"/>
        <v>0</v>
      </c>
      <c r="AY90" s="77">
        <f t="shared" si="255"/>
        <v>0</v>
      </c>
      <c r="AZ90" s="77">
        <f t="shared" si="255"/>
        <v>0</v>
      </c>
      <c r="BA90" s="77">
        <f t="shared" si="255"/>
        <v>0</v>
      </c>
      <c r="BB90" s="77">
        <f t="shared" si="255"/>
        <v>0</v>
      </c>
      <c r="BC90" s="77">
        <f t="shared" si="255"/>
        <v>0</v>
      </c>
      <c r="BD90" s="183">
        <f t="shared" si="255"/>
        <v>0</v>
      </c>
      <c r="BE90" s="183">
        <f t="shared" si="255"/>
        <v>0</v>
      </c>
      <c r="BF90" s="173">
        <f t="shared" si="255"/>
        <v>0</v>
      </c>
      <c r="BG90" s="284">
        <f t="shared" si="256"/>
        <v>0</v>
      </c>
      <c r="BH90" s="221">
        <f t="shared" si="257"/>
        <v>0</v>
      </c>
      <c r="BI90" s="221">
        <f t="shared" si="257"/>
        <v>0</v>
      </c>
      <c r="BJ90" s="221">
        <f t="shared" si="258"/>
        <v>0</v>
      </c>
      <c r="BK90" s="221">
        <f t="shared" si="259"/>
        <v>0</v>
      </c>
      <c r="BL90" s="221">
        <f t="shared" si="260"/>
        <v>0</v>
      </c>
      <c r="BM90" s="221">
        <f t="shared" si="261"/>
        <v>0</v>
      </c>
      <c r="BN90" s="221">
        <f t="shared" si="262"/>
        <v>0</v>
      </c>
      <c r="BO90" s="221">
        <f t="shared" si="263"/>
        <v>0</v>
      </c>
      <c r="BP90" s="221">
        <f t="shared" si="264"/>
        <v>0</v>
      </c>
      <c r="BQ90" s="221">
        <f t="shared" si="265"/>
        <v>0</v>
      </c>
      <c r="BR90" s="302">
        <f t="shared" si="266"/>
        <v>0</v>
      </c>
      <c r="BS90" s="338">
        <f t="shared" si="267"/>
        <v>0</v>
      </c>
      <c r="BT90" s="221">
        <f t="shared" si="267"/>
        <v>0</v>
      </c>
      <c r="BU90" s="221">
        <f t="shared" si="267"/>
        <v>0</v>
      </c>
      <c r="BV90" s="221">
        <f t="shared" si="267"/>
        <v>0</v>
      </c>
      <c r="BW90" s="221">
        <f t="shared" si="267"/>
        <v>0</v>
      </c>
      <c r="BX90" s="221">
        <f t="shared" si="267"/>
        <v>0</v>
      </c>
      <c r="BY90" s="221">
        <f t="shared" si="268"/>
        <v>0</v>
      </c>
      <c r="BZ90" s="221">
        <f t="shared" si="269"/>
        <v>0</v>
      </c>
      <c r="CA90" s="221">
        <f t="shared" si="269"/>
        <v>0</v>
      </c>
      <c r="CB90" s="221">
        <f t="shared" si="269"/>
        <v>0</v>
      </c>
      <c r="CC90" s="221">
        <f t="shared" si="269"/>
        <v>0</v>
      </c>
      <c r="CD90" s="302">
        <f t="shared" si="269"/>
        <v>0</v>
      </c>
    </row>
    <row r="91" spans="1:82" x14ac:dyDescent="0.25">
      <c r="A91" s="4"/>
      <c r="B91" s="35" t="s">
        <v>45</v>
      </c>
      <c r="C91" s="171">
        <v>0</v>
      </c>
      <c r="D91" s="172">
        <v>0</v>
      </c>
      <c r="E91" s="172">
        <v>0</v>
      </c>
      <c r="F91" s="172">
        <v>0</v>
      </c>
      <c r="G91" s="172">
        <v>0</v>
      </c>
      <c r="H91" s="172">
        <v>0</v>
      </c>
      <c r="I91" s="172">
        <v>0</v>
      </c>
      <c r="J91" s="172">
        <v>0</v>
      </c>
      <c r="K91" s="172">
        <v>0</v>
      </c>
      <c r="L91" s="172">
        <v>0</v>
      </c>
      <c r="M91" s="172">
        <v>0</v>
      </c>
      <c r="N91" s="173">
        <v>0</v>
      </c>
      <c r="O91" s="172">
        <v>0</v>
      </c>
      <c r="P91" s="172">
        <v>0</v>
      </c>
      <c r="Q91" s="172">
        <v>0</v>
      </c>
      <c r="R91" s="172">
        <v>0</v>
      </c>
      <c r="S91" s="172">
        <v>0</v>
      </c>
      <c r="T91" s="172">
        <v>0</v>
      </c>
      <c r="U91" s="172">
        <v>0</v>
      </c>
      <c r="V91" s="172">
        <v>0</v>
      </c>
      <c r="W91" s="172">
        <v>0</v>
      </c>
      <c r="X91" s="173">
        <v>0</v>
      </c>
      <c r="Y91" s="271">
        <v>0</v>
      </c>
      <c r="Z91" s="231">
        <v>0</v>
      </c>
      <c r="AA91" s="231">
        <v>0</v>
      </c>
      <c r="AB91" s="231">
        <v>0</v>
      </c>
      <c r="AC91" s="231">
        <v>0</v>
      </c>
      <c r="AD91" s="231">
        <v>0</v>
      </c>
      <c r="AE91" s="231">
        <v>0</v>
      </c>
      <c r="AF91" s="231">
        <v>0</v>
      </c>
      <c r="AG91" s="231">
        <v>0</v>
      </c>
      <c r="AH91" s="231">
        <v>0</v>
      </c>
      <c r="AI91" s="231">
        <v>0</v>
      </c>
      <c r="AJ91" s="173">
        <v>0</v>
      </c>
      <c r="AK91" s="271">
        <v>0</v>
      </c>
      <c r="AL91" s="231">
        <v>0</v>
      </c>
      <c r="AM91" s="231">
        <v>0</v>
      </c>
      <c r="AN91" s="231">
        <v>0</v>
      </c>
      <c r="AO91" s="231">
        <v>0</v>
      </c>
      <c r="AP91" s="231">
        <v>0</v>
      </c>
      <c r="AQ91" s="231">
        <v>0</v>
      </c>
      <c r="AR91" s="231">
        <v>0</v>
      </c>
      <c r="AS91" s="231">
        <v>0</v>
      </c>
      <c r="AT91" s="231">
        <v>0</v>
      </c>
      <c r="AU91" s="231">
        <v>0</v>
      </c>
      <c r="AV91" s="231">
        <v>0</v>
      </c>
      <c r="AW91" s="77">
        <f t="shared" si="254"/>
        <v>0</v>
      </c>
      <c r="AX91" s="77">
        <f t="shared" si="254"/>
        <v>0</v>
      </c>
      <c r="AY91" s="77">
        <f t="shared" si="255"/>
        <v>0</v>
      </c>
      <c r="AZ91" s="77">
        <f t="shared" si="255"/>
        <v>0</v>
      </c>
      <c r="BA91" s="77">
        <f t="shared" si="255"/>
        <v>0</v>
      </c>
      <c r="BB91" s="77">
        <f t="shared" si="255"/>
        <v>0</v>
      </c>
      <c r="BC91" s="77">
        <f t="shared" si="255"/>
        <v>0</v>
      </c>
      <c r="BD91" s="183">
        <f t="shared" si="255"/>
        <v>0</v>
      </c>
      <c r="BE91" s="183">
        <f t="shared" si="255"/>
        <v>0</v>
      </c>
      <c r="BF91" s="173">
        <f t="shared" si="255"/>
        <v>0</v>
      </c>
      <c r="BG91" s="284">
        <f t="shared" si="256"/>
        <v>0</v>
      </c>
      <c r="BH91" s="221">
        <f t="shared" si="257"/>
        <v>0</v>
      </c>
      <c r="BI91" s="221">
        <f t="shared" si="257"/>
        <v>0</v>
      </c>
      <c r="BJ91" s="221">
        <f t="shared" si="258"/>
        <v>0</v>
      </c>
      <c r="BK91" s="221">
        <f t="shared" si="259"/>
        <v>0</v>
      </c>
      <c r="BL91" s="221">
        <f t="shared" si="260"/>
        <v>0</v>
      </c>
      <c r="BM91" s="221">
        <f t="shared" si="261"/>
        <v>0</v>
      </c>
      <c r="BN91" s="221">
        <f t="shared" si="262"/>
        <v>0</v>
      </c>
      <c r="BO91" s="221">
        <f t="shared" si="263"/>
        <v>0</v>
      </c>
      <c r="BP91" s="221">
        <f t="shared" si="264"/>
        <v>0</v>
      </c>
      <c r="BQ91" s="221">
        <f t="shared" si="265"/>
        <v>0</v>
      </c>
      <c r="BR91" s="302">
        <f t="shared" si="266"/>
        <v>0</v>
      </c>
      <c r="BS91" s="338">
        <f t="shared" si="267"/>
        <v>0</v>
      </c>
      <c r="BT91" s="221">
        <f t="shared" si="267"/>
        <v>0</v>
      </c>
      <c r="BU91" s="221">
        <f t="shared" si="267"/>
        <v>0</v>
      </c>
      <c r="BV91" s="221">
        <f t="shared" si="267"/>
        <v>0</v>
      </c>
      <c r="BW91" s="221">
        <f t="shared" si="267"/>
        <v>0</v>
      </c>
      <c r="BX91" s="221">
        <f t="shared" si="267"/>
        <v>0</v>
      </c>
      <c r="BY91" s="221">
        <f t="shared" si="268"/>
        <v>0</v>
      </c>
      <c r="BZ91" s="221">
        <f t="shared" si="269"/>
        <v>0</v>
      </c>
      <c r="CA91" s="221">
        <f t="shared" si="269"/>
        <v>0</v>
      </c>
      <c r="CB91" s="221">
        <f t="shared" si="269"/>
        <v>0</v>
      </c>
      <c r="CC91" s="221">
        <f t="shared" si="269"/>
        <v>0</v>
      </c>
      <c r="CD91" s="302">
        <f t="shared" si="269"/>
        <v>0</v>
      </c>
    </row>
    <row r="92" spans="1:82" x14ac:dyDescent="0.25">
      <c r="A92" s="4"/>
      <c r="B92" s="35" t="s">
        <v>46</v>
      </c>
      <c r="C92" s="139">
        <f t="shared" ref="C92:V92" si="270">SUM(C87:C91)</f>
        <v>0</v>
      </c>
      <c r="D92" s="172">
        <f t="shared" si="270"/>
        <v>0</v>
      </c>
      <c r="E92" s="172">
        <f t="shared" si="270"/>
        <v>0</v>
      </c>
      <c r="F92" s="172">
        <f t="shared" si="270"/>
        <v>0</v>
      </c>
      <c r="G92" s="172">
        <f t="shared" si="270"/>
        <v>0</v>
      </c>
      <c r="H92" s="172">
        <f t="shared" si="270"/>
        <v>0</v>
      </c>
      <c r="I92" s="172">
        <f t="shared" si="270"/>
        <v>0</v>
      </c>
      <c r="J92" s="172">
        <f t="shared" si="270"/>
        <v>0</v>
      </c>
      <c r="K92" s="172">
        <f t="shared" si="270"/>
        <v>0</v>
      </c>
      <c r="L92" s="172">
        <f t="shared" si="270"/>
        <v>0</v>
      </c>
      <c r="M92" s="172">
        <f t="shared" si="270"/>
        <v>0</v>
      </c>
      <c r="N92" s="173">
        <f t="shared" si="270"/>
        <v>0</v>
      </c>
      <c r="O92" s="172">
        <f t="shared" si="270"/>
        <v>0</v>
      </c>
      <c r="P92" s="172">
        <f t="shared" si="270"/>
        <v>0</v>
      </c>
      <c r="Q92" s="172">
        <f t="shared" si="270"/>
        <v>0</v>
      </c>
      <c r="R92" s="172">
        <f t="shared" si="270"/>
        <v>0</v>
      </c>
      <c r="S92" s="172">
        <f t="shared" si="270"/>
        <v>0</v>
      </c>
      <c r="T92" s="172">
        <f t="shared" si="270"/>
        <v>0</v>
      </c>
      <c r="U92" s="172">
        <f t="shared" si="270"/>
        <v>0</v>
      </c>
      <c r="V92" s="231">
        <f t="shared" si="270"/>
        <v>0</v>
      </c>
      <c r="W92" s="231">
        <v>0</v>
      </c>
      <c r="X92" s="173">
        <v>0</v>
      </c>
      <c r="Y92" s="271">
        <v>0</v>
      </c>
      <c r="Z92" s="231">
        <v>0</v>
      </c>
      <c r="AA92" s="231">
        <v>0</v>
      </c>
      <c r="AB92" s="231">
        <v>0</v>
      </c>
      <c r="AC92" s="231">
        <v>0</v>
      </c>
      <c r="AD92" s="231">
        <v>0</v>
      </c>
      <c r="AE92" s="231">
        <v>0</v>
      </c>
      <c r="AF92" s="231">
        <v>0</v>
      </c>
      <c r="AG92" s="231">
        <v>0</v>
      </c>
      <c r="AH92" s="231">
        <v>0</v>
      </c>
      <c r="AI92" s="231">
        <v>0</v>
      </c>
      <c r="AJ92" s="173">
        <v>0</v>
      </c>
      <c r="AK92" s="271">
        <v>0</v>
      </c>
      <c r="AL92" s="231">
        <v>0</v>
      </c>
      <c r="AM92" s="231">
        <v>0</v>
      </c>
      <c r="AN92" s="231">
        <v>0</v>
      </c>
      <c r="AO92" s="231">
        <v>0</v>
      </c>
      <c r="AP92" s="231">
        <v>0</v>
      </c>
      <c r="AQ92" s="231">
        <v>0</v>
      </c>
      <c r="AR92" s="231">
        <v>0</v>
      </c>
      <c r="AS92" s="231">
        <v>0</v>
      </c>
      <c r="AT92" s="231">
        <v>0</v>
      </c>
      <c r="AU92" s="231">
        <v>0</v>
      </c>
      <c r="AV92" s="231">
        <v>0</v>
      </c>
      <c r="AW92" s="172">
        <f t="shared" ref="AW92:BC92" si="271">SUM(AW87:AW91)</f>
        <v>0</v>
      </c>
      <c r="AX92" s="172">
        <f t="shared" si="271"/>
        <v>0</v>
      </c>
      <c r="AY92" s="172">
        <f t="shared" si="271"/>
        <v>0</v>
      </c>
      <c r="AZ92" s="172">
        <f t="shared" si="271"/>
        <v>0</v>
      </c>
      <c r="BA92" s="172">
        <f t="shared" si="271"/>
        <v>0</v>
      </c>
      <c r="BB92" s="172">
        <f t="shared" si="271"/>
        <v>0</v>
      </c>
      <c r="BC92" s="172">
        <f t="shared" si="271"/>
        <v>0</v>
      </c>
      <c r="BD92" s="231">
        <f t="shared" ref="BD92:BF92" si="272">SUM(BD87:BD91)</f>
        <v>0</v>
      </c>
      <c r="BE92" s="231">
        <f t="shared" si="272"/>
        <v>0</v>
      </c>
      <c r="BF92" s="173">
        <f t="shared" si="272"/>
        <v>0</v>
      </c>
      <c r="BG92" s="284">
        <f t="shared" ref="BG92:BH92" si="273">SUM(BG87:BG91)</f>
        <v>0</v>
      </c>
      <c r="BH92" s="221">
        <f t="shared" si="273"/>
        <v>0</v>
      </c>
      <c r="BI92" s="221">
        <f t="shared" ref="BI92:BR92" si="274">SUM(BI87:BI91)</f>
        <v>0</v>
      </c>
      <c r="BJ92" s="221">
        <f t="shared" si="274"/>
        <v>0</v>
      </c>
      <c r="BK92" s="221">
        <f t="shared" si="274"/>
        <v>0</v>
      </c>
      <c r="BL92" s="221">
        <f t="shared" si="274"/>
        <v>0</v>
      </c>
      <c r="BM92" s="221">
        <f t="shared" si="274"/>
        <v>0</v>
      </c>
      <c r="BN92" s="221">
        <f t="shared" si="274"/>
        <v>0</v>
      </c>
      <c r="BO92" s="221">
        <f t="shared" si="274"/>
        <v>0</v>
      </c>
      <c r="BP92" s="221">
        <f t="shared" si="274"/>
        <v>0</v>
      </c>
      <c r="BQ92" s="221">
        <f t="shared" si="274"/>
        <v>0</v>
      </c>
      <c r="BR92" s="302">
        <f t="shared" si="274"/>
        <v>0</v>
      </c>
      <c r="BS92" s="338">
        <f t="shared" ref="BS92:BT92" si="275">SUM(BS87:BS91)</f>
        <v>0</v>
      </c>
      <c r="BT92" s="221">
        <f t="shared" si="275"/>
        <v>0</v>
      </c>
      <c r="BU92" s="221">
        <f t="shared" ref="BU92:BW92" si="276">SUM(BU87:BU91)</f>
        <v>0</v>
      </c>
      <c r="BV92" s="221">
        <f t="shared" si="276"/>
        <v>0</v>
      </c>
      <c r="BW92" s="221">
        <f t="shared" si="276"/>
        <v>0</v>
      </c>
      <c r="BX92" s="221">
        <f t="shared" ref="BX92:BZ92" si="277">SUM(BX87:BX91)</f>
        <v>0</v>
      </c>
      <c r="BY92" s="221">
        <f t="shared" si="277"/>
        <v>0</v>
      </c>
      <c r="BZ92" s="221">
        <f t="shared" si="277"/>
        <v>0</v>
      </c>
      <c r="CA92" s="221">
        <f t="shared" ref="CA92:CB92" si="278">SUM(CA87:CA91)</f>
        <v>0</v>
      </c>
      <c r="CB92" s="221">
        <f t="shared" si="278"/>
        <v>0</v>
      </c>
      <c r="CC92" s="221">
        <f t="shared" ref="CC92:CD92" si="279">SUM(CC87:CC91)</f>
        <v>0</v>
      </c>
      <c r="CD92" s="302">
        <f t="shared" si="279"/>
        <v>0</v>
      </c>
    </row>
    <row r="93" spans="1:82" x14ac:dyDescent="0.25">
      <c r="A93" s="4">
        <f>+A86+1</f>
        <v>13</v>
      </c>
      <c r="B93" s="43" t="s">
        <v>48</v>
      </c>
      <c r="C93" s="83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162"/>
      <c r="O93" s="85"/>
      <c r="P93" s="84"/>
      <c r="Q93" s="84"/>
      <c r="R93" s="84"/>
      <c r="S93" s="84"/>
      <c r="T93" s="84"/>
      <c r="U93" s="84"/>
      <c r="V93" s="213"/>
      <c r="W93" s="213"/>
      <c r="X93" s="162"/>
      <c r="Y93" s="260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161"/>
      <c r="AK93" s="260"/>
      <c r="AL93" s="224"/>
      <c r="AM93" s="224"/>
      <c r="AN93" s="224"/>
      <c r="AO93" s="222"/>
      <c r="AP93" s="224"/>
      <c r="AQ93" s="224"/>
      <c r="AR93" s="224"/>
      <c r="AS93" s="224"/>
      <c r="AT93" s="224"/>
      <c r="AU93" s="224"/>
      <c r="AV93" s="161"/>
      <c r="AW93" s="78"/>
      <c r="AX93" s="86"/>
      <c r="AY93" s="87"/>
      <c r="AZ93" s="87"/>
      <c r="BA93" s="87"/>
      <c r="BB93" s="87"/>
      <c r="BC93" s="87"/>
      <c r="BD93" s="232"/>
      <c r="BE93" s="232"/>
      <c r="BF93" s="161"/>
      <c r="BG93" s="286"/>
      <c r="BH93" s="222"/>
      <c r="BI93" s="222"/>
      <c r="BJ93" s="222"/>
      <c r="BK93" s="222"/>
      <c r="BL93" s="222"/>
      <c r="BM93" s="222"/>
      <c r="BN93" s="222"/>
      <c r="BO93" s="222"/>
      <c r="BP93" s="222"/>
      <c r="BQ93" s="222"/>
      <c r="BR93" s="128"/>
      <c r="BS93" s="339"/>
      <c r="BT93" s="222"/>
      <c r="BU93" s="222"/>
      <c r="BV93" s="222"/>
      <c r="BW93" s="222"/>
      <c r="BX93" s="222"/>
      <c r="BY93" s="222"/>
      <c r="BZ93" s="222"/>
      <c r="CA93" s="222"/>
      <c r="CB93" s="222"/>
      <c r="CC93" s="222"/>
      <c r="CD93" s="128"/>
    </row>
    <row r="94" spans="1:82" x14ac:dyDescent="0.25">
      <c r="A94" s="4"/>
      <c r="B94" s="35" t="s">
        <v>41</v>
      </c>
      <c r="C94" s="88">
        <f t="shared" ref="C94:Q94" si="280">C80+C87</f>
        <v>2367565.7100000004</v>
      </c>
      <c r="D94" s="89">
        <f t="shared" si="280"/>
        <v>1651364.49</v>
      </c>
      <c r="E94" s="89">
        <f t="shared" si="280"/>
        <v>889563.09999999986</v>
      </c>
      <c r="F94" s="89">
        <f t="shared" si="280"/>
        <v>485314.14999999997</v>
      </c>
      <c r="G94" s="89">
        <f t="shared" si="280"/>
        <v>379992.28</v>
      </c>
      <c r="H94" s="89">
        <f t="shared" si="280"/>
        <v>348151.33999999997</v>
      </c>
      <c r="I94" s="89">
        <f t="shared" si="280"/>
        <v>357205.99</v>
      </c>
      <c r="J94" s="89">
        <f t="shared" si="280"/>
        <v>569196.15</v>
      </c>
      <c r="K94" s="89">
        <f t="shared" si="280"/>
        <v>1151428.0799999998</v>
      </c>
      <c r="L94" s="89">
        <f t="shared" si="280"/>
        <v>2231660.17</v>
      </c>
      <c r="M94" s="89">
        <f t="shared" si="280"/>
        <v>2491656.35</v>
      </c>
      <c r="N94" s="160">
        <f t="shared" si="280"/>
        <v>2427773.5</v>
      </c>
      <c r="O94" s="89">
        <f t="shared" si="280"/>
        <v>2075744.1000000003</v>
      </c>
      <c r="P94" s="89">
        <f t="shared" si="280"/>
        <v>1484315.9299999997</v>
      </c>
      <c r="Q94" s="89">
        <f t="shared" si="280"/>
        <v>1118166.3099999996</v>
      </c>
      <c r="R94" s="89">
        <v>547080.27469796012</v>
      </c>
      <c r="S94" s="89">
        <f>S80+S87</f>
        <v>378656.93000024726</v>
      </c>
      <c r="T94" s="89">
        <v>346910.7200002473</v>
      </c>
      <c r="U94" s="89">
        <f t="shared" ref="U94:V98" si="281">U80+U87</f>
        <v>401850.33000024728</v>
      </c>
      <c r="V94" s="89">
        <f t="shared" si="281"/>
        <v>512739.97000024735</v>
      </c>
      <c r="W94" s="89">
        <v>1101187.8900002476</v>
      </c>
      <c r="X94" s="160">
        <v>2157032.9500002479</v>
      </c>
      <c r="Y94" s="259">
        <v>2775299.3400002476</v>
      </c>
      <c r="Z94" s="89">
        <v>3060537.5200002473</v>
      </c>
      <c r="AA94" s="89">
        <v>2926853.6200002474</v>
      </c>
      <c r="AB94" s="89">
        <f t="shared" ref="AB94:AC94" si="282">AB80+AB87</f>
        <v>1564578.5200002473</v>
      </c>
      <c r="AC94" s="89">
        <f t="shared" si="282"/>
        <v>1078776.1500002474</v>
      </c>
      <c r="AD94" s="89">
        <v>592036.27000024728</v>
      </c>
      <c r="AE94" s="89">
        <v>338401.65000024741</v>
      </c>
      <c r="AF94" s="89">
        <v>426661.98000024731</v>
      </c>
      <c r="AG94" s="89">
        <v>448211.95000024728</v>
      </c>
      <c r="AH94" s="89">
        <v>567504.73000024736</v>
      </c>
      <c r="AI94" s="89">
        <v>1361019.1100002471</v>
      </c>
      <c r="AJ94" s="160">
        <v>2654209.9600002472</v>
      </c>
      <c r="AK94" s="89">
        <v>3399618.9600002468</v>
      </c>
      <c r="AL94" s="89">
        <v>3632162.9100002469</v>
      </c>
      <c r="AM94" s="89">
        <f t="shared" ref="AM94" si="283">AM80+AM87</f>
        <v>3184166.8900002469</v>
      </c>
      <c r="AN94" s="89">
        <f t="shared" ref="AN94:AO94" si="284">AN80+AN87</f>
        <v>2134427.0100002475</v>
      </c>
      <c r="AO94" s="89">
        <f t="shared" si="284"/>
        <v>1279826.760000247</v>
      </c>
      <c r="AP94" s="89">
        <f t="shared" ref="AP94:BR94" si="285">AP80+AP87</f>
        <v>519755.27000024723</v>
      </c>
      <c r="AQ94" s="89">
        <f t="shared" si="285"/>
        <v>477098.09000024729</v>
      </c>
      <c r="AR94" s="89">
        <f t="shared" si="285"/>
        <v>474898.31000024732</v>
      </c>
      <c r="AS94" s="89">
        <f t="shared" si="285"/>
        <v>506845.87000024738</v>
      </c>
      <c r="AT94" s="89">
        <f t="shared" si="285"/>
        <v>814223.22000024747</v>
      </c>
      <c r="AU94" s="89">
        <f t="shared" si="285"/>
        <v>1325962.5000002473</v>
      </c>
      <c r="AV94" s="160">
        <f t="shared" si="285"/>
        <v>2890697.6600002469</v>
      </c>
      <c r="AW94" s="89">
        <f t="shared" si="285"/>
        <v>291821.6100000001</v>
      </c>
      <c r="AX94" s="89">
        <f t="shared" si="285"/>
        <v>167048.56000000029</v>
      </c>
      <c r="AY94" s="89">
        <f t="shared" si="285"/>
        <v>-228603.20999999973</v>
      </c>
      <c r="AZ94" s="89">
        <f t="shared" si="285"/>
        <v>-61766.124697960156</v>
      </c>
      <c r="BA94" s="89">
        <f t="shared" si="285"/>
        <v>1335.3499997527688</v>
      </c>
      <c r="BB94" s="89">
        <f t="shared" si="285"/>
        <v>1240.619999752671</v>
      </c>
      <c r="BC94" s="89">
        <f t="shared" si="285"/>
        <v>-44644.340000247292</v>
      </c>
      <c r="BD94" s="89">
        <f t="shared" si="285"/>
        <v>56456.179999752669</v>
      </c>
      <c r="BE94" s="89">
        <f t="shared" si="285"/>
        <v>50240.189999752212</v>
      </c>
      <c r="BF94" s="160">
        <f t="shared" si="285"/>
        <v>74627.219999752007</v>
      </c>
      <c r="BG94" s="89">
        <f t="shared" si="285"/>
        <v>-283642.99000024749</v>
      </c>
      <c r="BH94" s="89">
        <f t="shared" si="285"/>
        <v>-632764.02000024728</v>
      </c>
      <c r="BI94" s="89">
        <f t="shared" si="285"/>
        <v>-851109.52000024705</v>
      </c>
      <c r="BJ94" s="89">
        <f t="shared" si="285"/>
        <v>-80262.590000247583</v>
      </c>
      <c r="BK94" s="89">
        <f t="shared" si="285"/>
        <v>39390.159999752184</v>
      </c>
      <c r="BL94" s="89">
        <f t="shared" si="285"/>
        <v>-44955.995302287163</v>
      </c>
      <c r="BM94" s="89">
        <f t="shared" si="285"/>
        <v>40255.279999999853</v>
      </c>
      <c r="BN94" s="89">
        <f t="shared" si="285"/>
        <v>-79751.260000000009</v>
      </c>
      <c r="BO94" s="89">
        <f t="shared" si="285"/>
        <v>-46361.619999999995</v>
      </c>
      <c r="BP94" s="89">
        <f t="shared" si="285"/>
        <v>-54764.760000000009</v>
      </c>
      <c r="BQ94" s="89">
        <f t="shared" si="285"/>
        <v>-259831.21999999951</v>
      </c>
      <c r="BR94" s="89">
        <f t="shared" si="285"/>
        <v>-497177.00999999931</v>
      </c>
      <c r="BS94" s="340">
        <f t="shared" ref="BS94:BX98" si="286">IF(AK94=0,0,Y94-AK94)</f>
        <v>-624319.61999999918</v>
      </c>
      <c r="BT94" s="270">
        <f t="shared" si="286"/>
        <v>-571625.38999999966</v>
      </c>
      <c r="BU94" s="270">
        <f t="shared" si="286"/>
        <v>-257313.26999999955</v>
      </c>
      <c r="BV94" s="270">
        <f t="shared" si="286"/>
        <v>-569848.49000000022</v>
      </c>
      <c r="BW94" s="270">
        <f t="shared" si="286"/>
        <v>-201050.60999999964</v>
      </c>
      <c r="BX94" s="270">
        <f t="shared" si="286"/>
        <v>72281.000000000058</v>
      </c>
      <c r="BY94" s="270">
        <f t="shared" ref="BY94:BY98" si="287">IF(AQ94=0,0,AE94-AQ94)</f>
        <v>-138696.43999999989</v>
      </c>
      <c r="BZ94" s="270">
        <f t="shared" ref="BZ94:CD98" si="288">IF(AR94=0,0,AF94-AR94)</f>
        <v>-48236.330000000016</v>
      </c>
      <c r="CA94" s="270">
        <f t="shared" si="288"/>
        <v>-58633.9200000001</v>
      </c>
      <c r="CB94" s="270">
        <f t="shared" si="288"/>
        <v>-246718.49000000011</v>
      </c>
      <c r="CC94" s="270">
        <f t="shared" si="288"/>
        <v>35056.60999999987</v>
      </c>
      <c r="CD94" s="303">
        <f t="shared" si="288"/>
        <v>-236487.69999999972</v>
      </c>
    </row>
    <row r="95" spans="1:82" x14ac:dyDescent="0.25">
      <c r="A95" s="4"/>
      <c r="B95" s="35" t="s">
        <v>42</v>
      </c>
      <c r="C95" s="88">
        <f t="shared" ref="C95:Q95" si="289">C81+C88</f>
        <v>635533.52</v>
      </c>
      <c r="D95" s="89">
        <f t="shared" si="289"/>
        <v>432062.68</v>
      </c>
      <c r="E95" s="89">
        <f t="shared" si="289"/>
        <v>272954.15999999992</v>
      </c>
      <c r="F95" s="89">
        <f t="shared" si="289"/>
        <v>161595.31</v>
      </c>
      <c r="G95" s="89">
        <f t="shared" si="289"/>
        <v>98343.26999999999</v>
      </c>
      <c r="H95" s="89">
        <f t="shared" si="289"/>
        <v>77631.549999999988</v>
      </c>
      <c r="I95" s="89">
        <f t="shared" si="289"/>
        <v>78648.47</v>
      </c>
      <c r="J95" s="89">
        <f t="shared" si="289"/>
        <v>114946.90000000001</v>
      </c>
      <c r="K95" s="89">
        <f t="shared" si="289"/>
        <v>221547.46000000002</v>
      </c>
      <c r="L95" s="89">
        <f t="shared" si="289"/>
        <v>438648.32000000001</v>
      </c>
      <c r="M95" s="89">
        <f t="shared" si="289"/>
        <v>523397.0400000001</v>
      </c>
      <c r="N95" s="160">
        <f t="shared" si="289"/>
        <v>544564.84000000008</v>
      </c>
      <c r="O95" s="89">
        <f t="shared" si="289"/>
        <v>512997.55000000016</v>
      </c>
      <c r="P95" s="89">
        <f t="shared" si="289"/>
        <v>384175.60000000003</v>
      </c>
      <c r="Q95" s="89">
        <f t="shared" si="289"/>
        <v>297820.32</v>
      </c>
      <c r="R95" s="89">
        <v>145174.85</v>
      </c>
      <c r="S95" s="89">
        <f>S81+S88</f>
        <v>103015.32999999999</v>
      </c>
      <c r="T95" s="89">
        <v>81516.66</v>
      </c>
      <c r="U95" s="89">
        <f t="shared" si="281"/>
        <v>92617.290000000008</v>
      </c>
      <c r="V95" s="89">
        <f t="shared" si="281"/>
        <v>117738.68999999999</v>
      </c>
      <c r="W95" s="89">
        <v>244664.43999999994</v>
      </c>
      <c r="X95" s="160">
        <v>473986.56999999995</v>
      </c>
      <c r="Y95" s="259">
        <v>623241.09999999986</v>
      </c>
      <c r="Z95" s="89">
        <v>718518.25</v>
      </c>
      <c r="AA95" s="89">
        <v>752942.29</v>
      </c>
      <c r="AB95" s="89">
        <f t="shared" ref="AB95:AC95" si="290">AB81+AB88</f>
        <v>458098.23999999987</v>
      </c>
      <c r="AC95" s="89">
        <f t="shared" si="290"/>
        <v>342269.87</v>
      </c>
      <c r="AD95" s="89">
        <v>143694.94999999998</v>
      </c>
      <c r="AE95" s="89">
        <v>201938.16000000009</v>
      </c>
      <c r="AF95" s="89">
        <v>113650.49999999997</v>
      </c>
      <c r="AG95" s="89">
        <v>101232.75</v>
      </c>
      <c r="AH95" s="89">
        <v>127531.75000000004</v>
      </c>
      <c r="AI95" s="89">
        <v>275169.43000000005</v>
      </c>
      <c r="AJ95" s="160">
        <v>535517.69999999972</v>
      </c>
      <c r="AK95" s="89">
        <v>715617.34999999986</v>
      </c>
      <c r="AL95" s="89">
        <v>817109.52999999968</v>
      </c>
      <c r="AM95" s="89">
        <f t="shared" ref="AM95" si="291">AM81+AM88</f>
        <v>755715.35000000021</v>
      </c>
      <c r="AN95" s="89">
        <f t="shared" ref="AN95:AO95" si="292">AN81+AN88</f>
        <v>528829.1100000001</v>
      </c>
      <c r="AO95" s="89">
        <f t="shared" si="292"/>
        <v>383945.85000000003</v>
      </c>
      <c r="AP95" s="89">
        <f t="shared" ref="AP95:BR95" si="293">AP81+AP88</f>
        <v>220650.81000000006</v>
      </c>
      <c r="AQ95" s="89">
        <f t="shared" si="293"/>
        <v>174345.79000000004</v>
      </c>
      <c r="AR95" s="89">
        <f t="shared" si="293"/>
        <v>122440.39</v>
      </c>
      <c r="AS95" s="89">
        <f t="shared" si="293"/>
        <v>126237.54999999999</v>
      </c>
      <c r="AT95" s="89">
        <f t="shared" si="293"/>
        <v>186501.51</v>
      </c>
      <c r="AU95" s="89">
        <f t="shared" si="293"/>
        <v>299343.83999999997</v>
      </c>
      <c r="AV95" s="160">
        <f t="shared" si="293"/>
        <v>668456.82999999996</v>
      </c>
      <c r="AW95" s="89">
        <f t="shared" si="293"/>
        <v>122535.96999999986</v>
      </c>
      <c r="AX95" s="89">
        <f t="shared" si="293"/>
        <v>47887.079999999958</v>
      </c>
      <c r="AY95" s="89">
        <f t="shared" si="293"/>
        <v>-24866.160000000091</v>
      </c>
      <c r="AZ95" s="89">
        <f t="shared" si="293"/>
        <v>16420.459999999992</v>
      </c>
      <c r="BA95" s="89">
        <f t="shared" si="293"/>
        <v>-4672.0599999999977</v>
      </c>
      <c r="BB95" s="89">
        <f t="shared" si="293"/>
        <v>-3885.1100000000151</v>
      </c>
      <c r="BC95" s="89">
        <f t="shared" si="293"/>
        <v>-13968.820000000007</v>
      </c>
      <c r="BD95" s="89">
        <f t="shared" si="293"/>
        <v>-2791.789999999979</v>
      </c>
      <c r="BE95" s="89">
        <f t="shared" si="293"/>
        <v>-23116.979999999923</v>
      </c>
      <c r="BF95" s="160">
        <f t="shared" si="293"/>
        <v>-35338.249999999942</v>
      </c>
      <c r="BG95" s="89">
        <f t="shared" si="293"/>
        <v>-99844.059999999765</v>
      </c>
      <c r="BH95" s="89">
        <f t="shared" si="293"/>
        <v>-173953.40999999992</v>
      </c>
      <c r="BI95" s="89">
        <f t="shared" si="293"/>
        <v>-239944.73999999987</v>
      </c>
      <c r="BJ95" s="89">
        <f t="shared" si="293"/>
        <v>-73922.639999999839</v>
      </c>
      <c r="BK95" s="89">
        <f t="shared" si="293"/>
        <v>-44449.549999999988</v>
      </c>
      <c r="BL95" s="89">
        <f t="shared" si="293"/>
        <v>1479.9000000000233</v>
      </c>
      <c r="BM95" s="89">
        <f t="shared" si="293"/>
        <v>-98922.830000000104</v>
      </c>
      <c r="BN95" s="89">
        <f t="shared" si="293"/>
        <v>-32133.839999999967</v>
      </c>
      <c r="BO95" s="89">
        <f t="shared" si="293"/>
        <v>-8615.4599999999919</v>
      </c>
      <c r="BP95" s="89">
        <f t="shared" si="293"/>
        <v>-9793.0600000000559</v>
      </c>
      <c r="BQ95" s="89">
        <f t="shared" si="293"/>
        <v>-30504.990000000107</v>
      </c>
      <c r="BR95" s="89">
        <f t="shared" si="293"/>
        <v>-61531.129999999772</v>
      </c>
      <c r="BS95" s="340">
        <f t="shared" si="286"/>
        <v>-92376.25</v>
      </c>
      <c r="BT95" s="270">
        <f t="shared" si="286"/>
        <v>-98591.279999999679</v>
      </c>
      <c r="BU95" s="270">
        <f t="shared" si="286"/>
        <v>-2773.0600000001723</v>
      </c>
      <c r="BV95" s="270">
        <f t="shared" si="286"/>
        <v>-70730.870000000228</v>
      </c>
      <c r="BW95" s="270">
        <f t="shared" si="286"/>
        <v>-41675.98000000004</v>
      </c>
      <c r="BX95" s="270">
        <f t="shared" si="286"/>
        <v>-76955.860000000073</v>
      </c>
      <c r="BY95" s="270">
        <f t="shared" si="287"/>
        <v>27592.370000000054</v>
      </c>
      <c r="BZ95" s="270">
        <f t="shared" si="288"/>
        <v>-8789.8900000000285</v>
      </c>
      <c r="CA95" s="270">
        <f t="shared" si="288"/>
        <v>-25004.799999999988</v>
      </c>
      <c r="CB95" s="270">
        <f t="shared" si="288"/>
        <v>-58969.759999999966</v>
      </c>
      <c r="CC95" s="270">
        <f t="shared" si="288"/>
        <v>-24174.409999999916</v>
      </c>
      <c r="CD95" s="303">
        <f t="shared" si="288"/>
        <v>-132939.13000000024</v>
      </c>
    </row>
    <row r="96" spans="1:82" x14ac:dyDescent="0.25">
      <c r="A96" s="4"/>
      <c r="B96" s="35" t="s">
        <v>43</v>
      </c>
      <c r="C96" s="88">
        <f t="shared" ref="C96:Q96" si="294">C82+C89</f>
        <v>712434.25999999989</v>
      </c>
      <c r="D96" s="89">
        <f t="shared" si="294"/>
        <v>444841.1999999999</v>
      </c>
      <c r="E96" s="89">
        <f t="shared" si="294"/>
        <v>250033.72999999998</v>
      </c>
      <c r="F96" s="89">
        <f t="shared" si="294"/>
        <v>142353.09999999998</v>
      </c>
      <c r="G96" s="89">
        <f t="shared" si="294"/>
        <v>103311.49999999999</v>
      </c>
      <c r="H96" s="89">
        <f t="shared" si="294"/>
        <v>94463.380000000034</v>
      </c>
      <c r="I96" s="89">
        <f t="shared" si="294"/>
        <v>92883.989999999976</v>
      </c>
      <c r="J96" s="89">
        <f t="shared" si="294"/>
        <v>140774.43999999997</v>
      </c>
      <c r="K96" s="89">
        <f t="shared" si="294"/>
        <v>322247.51999999996</v>
      </c>
      <c r="L96" s="89">
        <f t="shared" si="294"/>
        <v>592023.62999999989</v>
      </c>
      <c r="M96" s="89">
        <f t="shared" si="294"/>
        <v>714146.18</v>
      </c>
      <c r="N96" s="160">
        <f t="shared" si="294"/>
        <v>694789.77</v>
      </c>
      <c r="O96" s="89">
        <f t="shared" si="294"/>
        <v>566402.31000000017</v>
      </c>
      <c r="P96" s="89">
        <f t="shared" si="294"/>
        <v>359405.75999999978</v>
      </c>
      <c r="Q96" s="89">
        <f t="shared" si="294"/>
        <v>249887.43000000002</v>
      </c>
      <c r="R96" s="89">
        <v>111638.36999999998</v>
      </c>
      <c r="S96" s="89">
        <f>S82+S89</f>
        <v>88571.540000000023</v>
      </c>
      <c r="T96" s="89">
        <v>83615.28</v>
      </c>
      <c r="U96" s="89">
        <f t="shared" si="281"/>
        <v>96808.43</v>
      </c>
      <c r="V96" s="89">
        <f t="shared" si="281"/>
        <v>121654.65</v>
      </c>
      <c r="W96" s="89">
        <v>274736.03999999998</v>
      </c>
      <c r="X96" s="160">
        <v>574107.66000000015</v>
      </c>
      <c r="Y96" s="259">
        <v>739241.24</v>
      </c>
      <c r="Z96" s="89">
        <v>863615.47</v>
      </c>
      <c r="AA96" s="89">
        <v>809271.78999999992</v>
      </c>
      <c r="AB96" s="89">
        <f t="shared" ref="AB96:AC96" si="295">AB82+AB89</f>
        <v>392105.37999999995</v>
      </c>
      <c r="AC96" s="89">
        <f t="shared" si="295"/>
        <v>258263.26</v>
      </c>
      <c r="AD96" s="89">
        <v>133705.99</v>
      </c>
      <c r="AE96" s="89">
        <v>111773.56</v>
      </c>
      <c r="AF96" s="89">
        <v>120005.43999999999</v>
      </c>
      <c r="AG96" s="89">
        <v>122323.11999999997</v>
      </c>
      <c r="AH96" s="89">
        <v>146644.98000000001</v>
      </c>
      <c r="AI96" s="89">
        <v>356659.3</v>
      </c>
      <c r="AJ96" s="160">
        <v>682719.85</v>
      </c>
      <c r="AK96" s="89">
        <v>974982.9</v>
      </c>
      <c r="AL96" s="89">
        <v>1077558.33</v>
      </c>
      <c r="AM96" s="89">
        <f t="shared" ref="AM96" si="296">AM82+AM89</f>
        <v>924871.47999999986</v>
      </c>
      <c r="AN96" s="89">
        <f t="shared" ref="AN96:AO96" si="297">AN82+AN89</f>
        <v>593098.93000000017</v>
      </c>
      <c r="AO96" s="89">
        <f t="shared" si="297"/>
        <v>325632.41000000003</v>
      </c>
      <c r="AP96" s="89">
        <f t="shared" ref="AP96:BR96" si="298">AP82+AP89</f>
        <v>151130.17000000004</v>
      </c>
      <c r="AQ96" s="89">
        <f t="shared" si="298"/>
        <v>130722.06999999998</v>
      </c>
      <c r="AR96" s="89">
        <f t="shared" si="298"/>
        <v>124980.27000000002</v>
      </c>
      <c r="AS96" s="89">
        <f t="shared" si="298"/>
        <v>130564.70000000003</v>
      </c>
      <c r="AT96" s="89">
        <f t="shared" si="298"/>
        <v>205223.86</v>
      </c>
      <c r="AU96" s="89">
        <f t="shared" si="298"/>
        <v>340188.75</v>
      </c>
      <c r="AV96" s="160">
        <f t="shared" si="298"/>
        <v>817326.21</v>
      </c>
      <c r="AW96" s="89">
        <f t="shared" si="298"/>
        <v>146031.94999999972</v>
      </c>
      <c r="AX96" s="89">
        <f t="shared" si="298"/>
        <v>85435.440000000119</v>
      </c>
      <c r="AY96" s="89">
        <f t="shared" si="298"/>
        <v>146.29999999995925</v>
      </c>
      <c r="AZ96" s="89">
        <f t="shared" si="298"/>
        <v>30714.729999999996</v>
      </c>
      <c r="BA96" s="89">
        <f t="shared" si="298"/>
        <v>14739.959999999963</v>
      </c>
      <c r="BB96" s="89">
        <f t="shared" si="298"/>
        <v>10848.100000000035</v>
      </c>
      <c r="BC96" s="89">
        <f t="shared" si="298"/>
        <v>-3924.4400000000169</v>
      </c>
      <c r="BD96" s="89">
        <f t="shared" si="298"/>
        <v>19119.789999999979</v>
      </c>
      <c r="BE96" s="89">
        <f t="shared" si="298"/>
        <v>47511.479999999981</v>
      </c>
      <c r="BF96" s="160">
        <f t="shared" si="298"/>
        <v>17915.969999999739</v>
      </c>
      <c r="BG96" s="89">
        <f t="shared" si="298"/>
        <v>-25095.059999999939</v>
      </c>
      <c r="BH96" s="89">
        <f t="shared" si="298"/>
        <v>-168825.69999999995</v>
      </c>
      <c r="BI96" s="89">
        <f t="shared" si="298"/>
        <v>-242869.47999999975</v>
      </c>
      <c r="BJ96" s="89">
        <f t="shared" si="298"/>
        <v>-32699.62000000017</v>
      </c>
      <c r="BK96" s="89">
        <f t="shared" si="298"/>
        <v>-8375.8299999999872</v>
      </c>
      <c r="BL96" s="89">
        <f t="shared" si="298"/>
        <v>-22067.62000000001</v>
      </c>
      <c r="BM96" s="89">
        <f t="shared" si="298"/>
        <v>-23202.019999999975</v>
      </c>
      <c r="BN96" s="89">
        <f t="shared" si="298"/>
        <v>-36390.159999999989</v>
      </c>
      <c r="BO96" s="89">
        <f t="shared" si="298"/>
        <v>-25514.689999999973</v>
      </c>
      <c r="BP96" s="89">
        <f t="shared" si="298"/>
        <v>-24990.330000000016</v>
      </c>
      <c r="BQ96" s="89">
        <f t="shared" si="298"/>
        <v>-81923.260000000009</v>
      </c>
      <c r="BR96" s="89">
        <f t="shared" si="298"/>
        <v>-108612.18999999983</v>
      </c>
      <c r="BS96" s="340">
        <f t="shared" si="286"/>
        <v>-235741.66000000003</v>
      </c>
      <c r="BT96" s="270">
        <f t="shared" si="286"/>
        <v>-213942.8600000001</v>
      </c>
      <c r="BU96" s="270">
        <f t="shared" si="286"/>
        <v>-115599.68999999994</v>
      </c>
      <c r="BV96" s="270">
        <f t="shared" si="286"/>
        <v>-200993.55000000022</v>
      </c>
      <c r="BW96" s="270">
        <f t="shared" si="286"/>
        <v>-67369.150000000023</v>
      </c>
      <c r="BX96" s="270">
        <f t="shared" si="286"/>
        <v>-17424.180000000051</v>
      </c>
      <c r="BY96" s="270">
        <f t="shared" si="287"/>
        <v>-18948.50999999998</v>
      </c>
      <c r="BZ96" s="270">
        <f t="shared" si="288"/>
        <v>-4974.8300000000309</v>
      </c>
      <c r="CA96" s="270">
        <f t="shared" si="288"/>
        <v>-8241.58000000006</v>
      </c>
      <c r="CB96" s="270">
        <f t="shared" si="288"/>
        <v>-58578.879999999976</v>
      </c>
      <c r="CC96" s="270">
        <f t="shared" si="288"/>
        <v>16470.549999999988</v>
      </c>
      <c r="CD96" s="303">
        <f t="shared" si="288"/>
        <v>-134606.35999999999</v>
      </c>
    </row>
    <row r="97" spans="1:82" x14ac:dyDescent="0.25">
      <c r="A97" s="4"/>
      <c r="B97" s="35" t="s">
        <v>44</v>
      </c>
      <c r="C97" s="88">
        <f t="shared" ref="C97:Q97" si="299">C83+C90</f>
        <v>786208.4</v>
      </c>
      <c r="D97" s="89">
        <f t="shared" si="299"/>
        <v>540445.92000000004</v>
      </c>
      <c r="E97" s="89">
        <f t="shared" si="299"/>
        <v>308455.7001369092</v>
      </c>
      <c r="F97" s="89">
        <f t="shared" si="299"/>
        <v>162667.03587865719</v>
      </c>
      <c r="G97" s="89">
        <f t="shared" si="299"/>
        <v>130511.87999999999</v>
      </c>
      <c r="H97" s="89">
        <f t="shared" si="299"/>
        <v>116719.9</v>
      </c>
      <c r="I97" s="89">
        <f t="shared" si="299"/>
        <v>122037.17</v>
      </c>
      <c r="J97" s="89">
        <f t="shared" si="299"/>
        <v>195281.24000000005</v>
      </c>
      <c r="K97" s="89">
        <f t="shared" si="299"/>
        <v>414458.65000000014</v>
      </c>
      <c r="L97" s="89">
        <f t="shared" si="299"/>
        <v>708660.29999999993</v>
      </c>
      <c r="M97" s="89">
        <f t="shared" si="299"/>
        <v>801800.95</v>
      </c>
      <c r="N97" s="160">
        <f t="shared" si="299"/>
        <v>793205.36999999988</v>
      </c>
      <c r="O97" s="89">
        <f t="shared" si="299"/>
        <v>656605.24</v>
      </c>
      <c r="P97" s="89">
        <f t="shared" si="299"/>
        <v>433137.6100000001</v>
      </c>
      <c r="Q97" s="89">
        <f t="shared" si="299"/>
        <v>310699.97000000003</v>
      </c>
      <c r="R97" s="89">
        <v>150784.30000000002</v>
      </c>
      <c r="S97" s="89">
        <f>S83+S90</f>
        <v>120902.56999999999</v>
      </c>
      <c r="T97" s="89">
        <v>112235.1</v>
      </c>
      <c r="U97" s="89">
        <f t="shared" si="281"/>
        <v>140811.28999999998</v>
      </c>
      <c r="V97" s="89">
        <f t="shared" si="281"/>
        <v>186264.05</v>
      </c>
      <c r="W97" s="89">
        <v>388678.34000000008</v>
      </c>
      <c r="X97" s="160">
        <v>727311.35</v>
      </c>
      <c r="Y97" s="259">
        <v>878492.77000000014</v>
      </c>
      <c r="Z97" s="89">
        <v>1009375.4400000002</v>
      </c>
      <c r="AA97" s="89">
        <v>925382.04000000015</v>
      </c>
      <c r="AB97" s="89">
        <f t="shared" ref="AB97:AC97" si="300">AB83+AB90</f>
        <v>531883.65999999992</v>
      </c>
      <c r="AC97" s="89">
        <f t="shared" si="300"/>
        <v>363182.06000000006</v>
      </c>
      <c r="AD97" s="89">
        <v>193889.65999999997</v>
      </c>
      <c r="AE97" s="89">
        <v>146651.19000000003</v>
      </c>
      <c r="AF97" s="89">
        <v>146341.57999999999</v>
      </c>
      <c r="AG97" s="89">
        <v>226773.77</v>
      </c>
      <c r="AH97" s="89">
        <v>218219.26000000004</v>
      </c>
      <c r="AI97" s="89">
        <v>498412.58999999997</v>
      </c>
      <c r="AJ97" s="160">
        <v>851235.87</v>
      </c>
      <c r="AK97" s="89">
        <v>1087641.47</v>
      </c>
      <c r="AL97" s="89">
        <v>1139775.27</v>
      </c>
      <c r="AM97" s="89">
        <f t="shared" ref="AM97" si="301">AM83+AM90</f>
        <v>1038029.9299999999</v>
      </c>
      <c r="AN97" s="89">
        <f t="shared" ref="AN97:AO97" si="302">AN83+AN90</f>
        <v>691659.50000000012</v>
      </c>
      <c r="AO97" s="89">
        <f t="shared" si="302"/>
        <v>404507.21000000014</v>
      </c>
      <c r="AP97" s="89">
        <f t="shared" ref="AP97:BR97" si="303">AP83+AP90</f>
        <v>210415.08000000005</v>
      </c>
      <c r="AQ97" s="89">
        <f t="shared" si="303"/>
        <v>190829.02</v>
      </c>
      <c r="AR97" s="89">
        <f t="shared" si="303"/>
        <v>168200.7</v>
      </c>
      <c r="AS97" s="89">
        <f t="shared" si="303"/>
        <v>187246.99</v>
      </c>
      <c r="AT97" s="89">
        <f t="shared" si="303"/>
        <v>405736.23000000004</v>
      </c>
      <c r="AU97" s="89">
        <f t="shared" si="303"/>
        <v>387515.17000000016</v>
      </c>
      <c r="AV97" s="160">
        <f t="shared" si="303"/>
        <v>988799.81999999983</v>
      </c>
      <c r="AW97" s="89">
        <f t="shared" si="303"/>
        <v>129603.16000000003</v>
      </c>
      <c r="AX97" s="89">
        <f t="shared" si="303"/>
        <v>107308.30999999994</v>
      </c>
      <c r="AY97" s="89">
        <f t="shared" si="303"/>
        <v>-2244.2698630908271</v>
      </c>
      <c r="AZ97" s="89">
        <f t="shared" si="303"/>
        <v>11882.735878657171</v>
      </c>
      <c r="BA97" s="89">
        <f t="shared" si="303"/>
        <v>9609.3099999999977</v>
      </c>
      <c r="BB97" s="89">
        <f t="shared" si="303"/>
        <v>4484.7999999999884</v>
      </c>
      <c r="BC97" s="89">
        <f t="shared" si="303"/>
        <v>-18774.119999999981</v>
      </c>
      <c r="BD97" s="89">
        <f t="shared" si="303"/>
        <v>9017.1900000000605</v>
      </c>
      <c r="BE97" s="89">
        <f t="shared" si="303"/>
        <v>25780.310000000056</v>
      </c>
      <c r="BF97" s="160">
        <f t="shared" si="303"/>
        <v>-18651.050000000047</v>
      </c>
      <c r="BG97" s="89">
        <f t="shared" si="303"/>
        <v>-76691.820000000182</v>
      </c>
      <c r="BH97" s="89">
        <f t="shared" si="303"/>
        <v>-216170.0700000003</v>
      </c>
      <c r="BI97" s="89">
        <f t="shared" si="303"/>
        <v>-268776.80000000016</v>
      </c>
      <c r="BJ97" s="89">
        <f t="shared" si="303"/>
        <v>-98746.049999999814</v>
      </c>
      <c r="BK97" s="89">
        <f t="shared" si="303"/>
        <v>-52482.090000000026</v>
      </c>
      <c r="BL97" s="89">
        <f t="shared" si="303"/>
        <v>-43105.359999999957</v>
      </c>
      <c r="BM97" s="89">
        <f t="shared" si="303"/>
        <v>-25748.620000000039</v>
      </c>
      <c r="BN97" s="89">
        <f t="shared" si="303"/>
        <v>-34106.479999999981</v>
      </c>
      <c r="BO97" s="89">
        <f t="shared" si="303"/>
        <v>-85962.48000000001</v>
      </c>
      <c r="BP97" s="89">
        <f t="shared" si="303"/>
        <v>-31955.21000000005</v>
      </c>
      <c r="BQ97" s="89">
        <f t="shared" si="303"/>
        <v>-109734.24999999988</v>
      </c>
      <c r="BR97" s="89">
        <f t="shared" si="303"/>
        <v>-123924.52000000002</v>
      </c>
      <c r="BS97" s="340">
        <f t="shared" si="286"/>
        <v>-209148.69999999984</v>
      </c>
      <c r="BT97" s="270">
        <f t="shared" si="286"/>
        <v>-130399.82999999984</v>
      </c>
      <c r="BU97" s="270">
        <f t="shared" si="286"/>
        <v>-112647.88999999978</v>
      </c>
      <c r="BV97" s="270">
        <f t="shared" si="286"/>
        <v>-159775.8400000002</v>
      </c>
      <c r="BW97" s="270">
        <f t="shared" si="286"/>
        <v>-41325.150000000081</v>
      </c>
      <c r="BX97" s="270">
        <f t="shared" si="286"/>
        <v>-16525.420000000071</v>
      </c>
      <c r="BY97" s="270">
        <f t="shared" si="287"/>
        <v>-44177.829999999958</v>
      </c>
      <c r="BZ97" s="270">
        <f t="shared" si="288"/>
        <v>-21859.120000000024</v>
      </c>
      <c r="CA97" s="270">
        <f t="shared" si="288"/>
        <v>39526.78</v>
      </c>
      <c r="CB97" s="270">
        <f t="shared" si="288"/>
        <v>-187516.97</v>
      </c>
      <c r="CC97" s="270">
        <f t="shared" si="288"/>
        <v>110897.41999999981</v>
      </c>
      <c r="CD97" s="303">
        <f t="shared" si="288"/>
        <v>-137563.94999999984</v>
      </c>
    </row>
    <row r="98" spans="1:82" x14ac:dyDescent="0.25">
      <c r="A98" s="4"/>
      <c r="B98" s="35" t="s">
        <v>45</v>
      </c>
      <c r="C98" s="88">
        <f t="shared" ref="C98:Q98" si="304">C84+C91</f>
        <v>450289.86</v>
      </c>
      <c r="D98" s="89">
        <f t="shared" si="304"/>
        <v>321134.82999999996</v>
      </c>
      <c r="E98" s="89">
        <f t="shared" si="304"/>
        <v>285621.38</v>
      </c>
      <c r="F98" s="89">
        <f t="shared" si="304"/>
        <v>224096.72999999998</v>
      </c>
      <c r="G98" s="89">
        <f t="shared" si="304"/>
        <v>223282.06999999998</v>
      </c>
      <c r="H98" s="89">
        <f t="shared" si="304"/>
        <v>222429.18</v>
      </c>
      <c r="I98" s="89">
        <f t="shared" si="304"/>
        <v>212345.93</v>
      </c>
      <c r="J98" s="89">
        <f t="shared" si="304"/>
        <v>271888.67000000004</v>
      </c>
      <c r="K98" s="89">
        <f t="shared" si="304"/>
        <v>386509.95999999996</v>
      </c>
      <c r="L98" s="89">
        <f t="shared" si="304"/>
        <v>505197.61</v>
      </c>
      <c r="M98" s="89">
        <f t="shared" si="304"/>
        <v>492295.78999999992</v>
      </c>
      <c r="N98" s="160">
        <f t="shared" si="304"/>
        <v>507242.91999999993</v>
      </c>
      <c r="O98" s="89">
        <f t="shared" si="304"/>
        <v>431793.34000000008</v>
      </c>
      <c r="P98" s="89">
        <f t="shared" si="304"/>
        <v>350823.39</v>
      </c>
      <c r="Q98" s="89">
        <f t="shared" si="304"/>
        <v>295343.30999999994</v>
      </c>
      <c r="R98" s="89">
        <v>223674.02</v>
      </c>
      <c r="S98" s="89">
        <f>S84+S91</f>
        <v>214940.08999999997</v>
      </c>
      <c r="T98" s="89">
        <v>197462.78</v>
      </c>
      <c r="U98" s="89">
        <f t="shared" si="281"/>
        <v>225549.33</v>
      </c>
      <c r="V98" s="89">
        <f t="shared" si="281"/>
        <v>236095.90000000002</v>
      </c>
      <c r="W98" s="89">
        <v>376335.35000000003</v>
      </c>
      <c r="X98" s="160">
        <v>480177.2099999999</v>
      </c>
      <c r="Y98" s="259">
        <v>497450.12999999995</v>
      </c>
      <c r="Z98" s="89">
        <v>577677.24000000011</v>
      </c>
      <c r="AA98" s="89">
        <v>519139.09000000008</v>
      </c>
      <c r="AB98" s="89">
        <f t="shared" ref="AB98:AC98" si="305">AB84+AB91</f>
        <v>364868.22</v>
      </c>
      <c r="AC98" s="89">
        <f t="shared" si="305"/>
        <v>315273.68</v>
      </c>
      <c r="AD98" s="89">
        <v>250798.53000000003</v>
      </c>
      <c r="AE98" s="89">
        <v>285835.59000000003</v>
      </c>
      <c r="AF98" s="89">
        <v>256571.84999999998</v>
      </c>
      <c r="AG98" s="89">
        <v>269829.27999999997</v>
      </c>
      <c r="AH98" s="89">
        <v>336841.17</v>
      </c>
      <c r="AI98" s="89">
        <v>481763.26999999996</v>
      </c>
      <c r="AJ98" s="160">
        <v>590075.78</v>
      </c>
      <c r="AK98" s="89">
        <v>755101.19999999972</v>
      </c>
      <c r="AL98" s="89">
        <v>672934.67999999993</v>
      </c>
      <c r="AM98" s="89">
        <f t="shared" ref="AM98" si="306">AM84+AM91</f>
        <v>647434.82999999996</v>
      </c>
      <c r="AN98" s="89">
        <f t="shared" ref="AN98:AO98" si="307">AN84+AN91</f>
        <v>563093.39</v>
      </c>
      <c r="AO98" s="89">
        <f t="shared" si="307"/>
        <v>396427.98000000016</v>
      </c>
      <c r="AP98" s="89">
        <f t="shared" ref="AP98:BR98" si="308">AP84+AP91</f>
        <v>319014.94</v>
      </c>
      <c r="AQ98" s="89">
        <f t="shared" si="308"/>
        <v>311828.56</v>
      </c>
      <c r="AR98" s="89">
        <f t="shared" si="308"/>
        <v>295341.68999999994</v>
      </c>
      <c r="AS98" s="89">
        <f t="shared" si="308"/>
        <v>336703.27000000014</v>
      </c>
      <c r="AT98" s="89">
        <f t="shared" si="308"/>
        <v>394180.87000000005</v>
      </c>
      <c r="AU98" s="89">
        <f t="shared" si="308"/>
        <v>437068.99999999988</v>
      </c>
      <c r="AV98" s="160">
        <f t="shared" si="308"/>
        <v>569036.63000000012</v>
      </c>
      <c r="AW98" s="89">
        <f t="shared" si="308"/>
        <v>18496.519999999902</v>
      </c>
      <c r="AX98" s="89">
        <f t="shared" si="308"/>
        <v>-29688.560000000056</v>
      </c>
      <c r="AY98" s="89">
        <f t="shared" si="308"/>
        <v>-9721.9299999999348</v>
      </c>
      <c r="AZ98" s="89">
        <f t="shared" si="308"/>
        <v>422.70999999999185</v>
      </c>
      <c r="BA98" s="89">
        <f t="shared" si="308"/>
        <v>8341.9800000000105</v>
      </c>
      <c r="BB98" s="89">
        <f t="shared" si="308"/>
        <v>24966.399999999994</v>
      </c>
      <c r="BC98" s="89">
        <f t="shared" si="308"/>
        <v>-13203.399999999994</v>
      </c>
      <c r="BD98" s="89">
        <f t="shared" si="308"/>
        <v>35792.770000000019</v>
      </c>
      <c r="BE98" s="89">
        <f t="shared" si="308"/>
        <v>10174.609999999928</v>
      </c>
      <c r="BF98" s="160">
        <f t="shared" si="308"/>
        <v>25020.400000000081</v>
      </c>
      <c r="BG98" s="89">
        <f t="shared" si="308"/>
        <v>-5154.3400000000256</v>
      </c>
      <c r="BH98" s="89">
        <f t="shared" si="308"/>
        <v>-70434.320000000182</v>
      </c>
      <c r="BI98" s="89">
        <f t="shared" si="308"/>
        <v>-87345.75</v>
      </c>
      <c r="BJ98" s="89">
        <f t="shared" si="308"/>
        <v>-14044.829999999958</v>
      </c>
      <c r="BK98" s="89">
        <f t="shared" si="308"/>
        <v>-19930.370000000054</v>
      </c>
      <c r="BL98" s="89">
        <f t="shared" si="308"/>
        <v>-27124.510000000038</v>
      </c>
      <c r="BM98" s="89">
        <f t="shared" si="308"/>
        <v>-70895.500000000058</v>
      </c>
      <c r="BN98" s="89">
        <f t="shared" si="308"/>
        <v>-59109.069999999978</v>
      </c>
      <c r="BO98" s="89">
        <f t="shared" si="308"/>
        <v>-44279.949999999983</v>
      </c>
      <c r="BP98" s="89">
        <f t="shared" si="308"/>
        <v>-100745.26999999996</v>
      </c>
      <c r="BQ98" s="89">
        <f t="shared" si="308"/>
        <v>-105427.91999999993</v>
      </c>
      <c r="BR98" s="89">
        <f t="shared" si="308"/>
        <v>-109898.57000000012</v>
      </c>
      <c r="BS98" s="340">
        <f t="shared" si="286"/>
        <v>-257651.06999999977</v>
      </c>
      <c r="BT98" s="270">
        <f t="shared" si="286"/>
        <v>-95257.439999999828</v>
      </c>
      <c r="BU98" s="270">
        <f t="shared" si="286"/>
        <v>-128295.73999999987</v>
      </c>
      <c r="BV98" s="270">
        <f t="shared" si="286"/>
        <v>-198225.17000000004</v>
      </c>
      <c r="BW98" s="270">
        <f t="shared" si="286"/>
        <v>-81154.300000000163</v>
      </c>
      <c r="BX98" s="270">
        <f t="shared" si="286"/>
        <v>-68216.409999999974</v>
      </c>
      <c r="BY98" s="270">
        <f t="shared" si="287"/>
        <v>-25992.969999999972</v>
      </c>
      <c r="BZ98" s="270">
        <f t="shared" si="288"/>
        <v>-38769.839999999967</v>
      </c>
      <c r="CA98" s="270">
        <f t="shared" si="288"/>
        <v>-66873.990000000165</v>
      </c>
      <c r="CB98" s="270">
        <f t="shared" si="288"/>
        <v>-57339.70000000007</v>
      </c>
      <c r="CC98" s="270">
        <f t="shared" si="288"/>
        <v>44694.270000000077</v>
      </c>
      <c r="CD98" s="303">
        <f t="shared" si="288"/>
        <v>21039.149999999907</v>
      </c>
    </row>
    <row r="99" spans="1:82" ht="15.75" thickBot="1" x14ac:dyDescent="0.3">
      <c r="A99" s="4"/>
      <c r="B99" s="37" t="s">
        <v>46</v>
      </c>
      <c r="C99" s="91">
        <f t="shared" ref="C99:V99" si="309">SUM(C94:C98)</f>
        <v>4952031.7500000009</v>
      </c>
      <c r="D99" s="142">
        <f t="shared" si="309"/>
        <v>3389849.1199999996</v>
      </c>
      <c r="E99" s="142">
        <f t="shared" si="309"/>
        <v>2006628.0701369089</v>
      </c>
      <c r="F99" s="142">
        <f t="shared" si="309"/>
        <v>1176026.3258786572</v>
      </c>
      <c r="G99" s="142">
        <f t="shared" si="309"/>
        <v>935441</v>
      </c>
      <c r="H99" s="142">
        <f t="shared" si="309"/>
        <v>859395.35000000009</v>
      </c>
      <c r="I99" s="142">
        <f t="shared" si="309"/>
        <v>863121.55</v>
      </c>
      <c r="J99" s="142">
        <f t="shared" si="309"/>
        <v>1292087.3999999999</v>
      </c>
      <c r="K99" s="142">
        <f t="shared" si="309"/>
        <v>2496191.67</v>
      </c>
      <c r="L99" s="142">
        <f t="shared" si="309"/>
        <v>4476190.0299999993</v>
      </c>
      <c r="M99" s="142">
        <f t="shared" si="309"/>
        <v>5023296.3100000005</v>
      </c>
      <c r="N99" s="156">
        <f t="shared" si="309"/>
        <v>4967576.3999999994</v>
      </c>
      <c r="O99" s="142">
        <f t="shared" si="309"/>
        <v>4243542.54</v>
      </c>
      <c r="P99" s="142">
        <f t="shared" si="309"/>
        <v>3011858.2899999996</v>
      </c>
      <c r="Q99" s="142">
        <f t="shared" si="309"/>
        <v>2271917.3399999994</v>
      </c>
      <c r="R99" s="142">
        <f t="shared" si="309"/>
        <v>1178351.8146979602</v>
      </c>
      <c r="S99" s="142">
        <f t="shared" si="309"/>
        <v>906086.46000024723</v>
      </c>
      <c r="T99" s="142">
        <f t="shared" si="309"/>
        <v>821740.5400002473</v>
      </c>
      <c r="U99" s="142">
        <f t="shared" si="309"/>
        <v>957636.67000024731</v>
      </c>
      <c r="V99" s="142">
        <f t="shared" si="309"/>
        <v>1174493.2600002475</v>
      </c>
      <c r="W99" s="142">
        <v>2385602.0600002478</v>
      </c>
      <c r="X99" s="156">
        <v>4412615.740000248</v>
      </c>
      <c r="Y99" s="256">
        <v>5513724.5800002478</v>
      </c>
      <c r="Z99" s="142">
        <v>6229723.9200002477</v>
      </c>
      <c r="AA99" s="142">
        <v>5933588.8300002469</v>
      </c>
      <c r="AB99" s="142">
        <f t="shared" ref="AB99:AC99" si="310">SUM(AB94:AB98)</f>
        <v>3311534.0200002464</v>
      </c>
      <c r="AC99" s="142">
        <f t="shared" si="310"/>
        <v>2357765.0200002473</v>
      </c>
      <c r="AD99" s="142">
        <v>1314125.4000002472</v>
      </c>
      <c r="AE99" s="142">
        <v>1084600.1500002476</v>
      </c>
      <c r="AF99" s="142">
        <v>1063231.3500002471</v>
      </c>
      <c r="AG99" s="142">
        <v>1168370.8700002471</v>
      </c>
      <c r="AH99" s="142">
        <v>1396741.8900002474</v>
      </c>
      <c r="AI99" s="142">
        <v>2973023.7000002475</v>
      </c>
      <c r="AJ99" s="156">
        <v>5313759.1600002469</v>
      </c>
      <c r="AK99" s="328">
        <v>6932961.8800002467</v>
      </c>
      <c r="AL99" s="328">
        <v>7339540.7200002465</v>
      </c>
      <c r="AM99" s="328">
        <f t="shared" ref="AM99" si="311">SUM(AM94:AM98)</f>
        <v>6550218.4800002463</v>
      </c>
      <c r="AN99" s="328">
        <f t="shared" ref="AN99:AO99" si="312">SUM(AN94:AN98)</f>
        <v>4511107.9400002481</v>
      </c>
      <c r="AO99" s="328">
        <f t="shared" si="312"/>
        <v>2790340.2100002472</v>
      </c>
      <c r="AP99" s="328">
        <f t="shared" ref="AP99:BR99" si="313">SUM(AP94:AP98)</f>
        <v>1420966.2700002473</v>
      </c>
      <c r="AQ99" s="328">
        <f t="shared" si="313"/>
        <v>1284823.5300002473</v>
      </c>
      <c r="AR99" s="328">
        <f t="shared" si="313"/>
        <v>1185861.3600002474</v>
      </c>
      <c r="AS99" s="328">
        <f t="shared" si="313"/>
        <v>1287598.3800002476</v>
      </c>
      <c r="AT99" s="328">
        <f t="shared" si="313"/>
        <v>2005865.6900002477</v>
      </c>
      <c r="AU99" s="328">
        <f t="shared" si="313"/>
        <v>2790079.2600002475</v>
      </c>
      <c r="AV99" s="156">
        <f t="shared" si="313"/>
        <v>5934317.1500002472</v>
      </c>
      <c r="AW99" s="328">
        <f t="shared" si="313"/>
        <v>708489.20999999961</v>
      </c>
      <c r="AX99" s="328">
        <f t="shared" si="313"/>
        <v>377990.83000000025</v>
      </c>
      <c r="AY99" s="328">
        <f t="shared" si="313"/>
        <v>-265289.26986309059</v>
      </c>
      <c r="AZ99" s="328">
        <f t="shared" si="313"/>
        <v>-2325.4888193030056</v>
      </c>
      <c r="BA99" s="328">
        <f t="shared" si="313"/>
        <v>29354.539999752742</v>
      </c>
      <c r="BB99" s="328">
        <f t="shared" si="313"/>
        <v>37654.809999752673</v>
      </c>
      <c r="BC99" s="328">
        <f t="shared" si="313"/>
        <v>-94515.120000247291</v>
      </c>
      <c r="BD99" s="328">
        <f t="shared" si="313"/>
        <v>117594.13999975275</v>
      </c>
      <c r="BE99" s="328">
        <f t="shared" si="313"/>
        <v>110589.60999975225</v>
      </c>
      <c r="BF99" s="156">
        <f t="shared" si="313"/>
        <v>63574.28999975184</v>
      </c>
      <c r="BG99" s="328">
        <f t="shared" si="313"/>
        <v>-490428.2700002474</v>
      </c>
      <c r="BH99" s="328">
        <f t="shared" si="313"/>
        <v>-1262147.5200002478</v>
      </c>
      <c r="BI99" s="328">
        <f t="shared" si="313"/>
        <v>-1690046.2900002468</v>
      </c>
      <c r="BJ99" s="328">
        <f t="shared" si="313"/>
        <v>-299675.73000024736</v>
      </c>
      <c r="BK99" s="328">
        <f t="shared" si="313"/>
        <v>-85847.68000024787</v>
      </c>
      <c r="BL99" s="328">
        <f t="shared" si="313"/>
        <v>-135773.58530228713</v>
      </c>
      <c r="BM99" s="328">
        <f t="shared" si="313"/>
        <v>-178513.69000000032</v>
      </c>
      <c r="BN99" s="328">
        <f t="shared" si="313"/>
        <v>-241490.80999999991</v>
      </c>
      <c r="BO99" s="328">
        <f t="shared" si="313"/>
        <v>-210734.19999999995</v>
      </c>
      <c r="BP99" s="328">
        <f t="shared" si="313"/>
        <v>-222248.63000000009</v>
      </c>
      <c r="BQ99" s="328">
        <f t="shared" si="313"/>
        <v>-587421.63999999943</v>
      </c>
      <c r="BR99" s="328">
        <f t="shared" si="313"/>
        <v>-901143.41999999899</v>
      </c>
      <c r="BS99" s="91">
        <f t="shared" ref="BS99:BT99" si="314">SUM(BS94:BS98)</f>
        <v>-1419237.2999999989</v>
      </c>
      <c r="BT99" s="328">
        <f t="shared" si="314"/>
        <v>-1109816.7999999991</v>
      </c>
      <c r="BU99" s="328">
        <f t="shared" ref="BU99:BW99" si="315">SUM(BU94:BU98)</f>
        <v>-616629.64999999932</v>
      </c>
      <c r="BV99" s="328">
        <f t="shared" si="315"/>
        <v>-1199573.9200000009</v>
      </c>
      <c r="BW99" s="328">
        <f t="shared" si="315"/>
        <v>-432575.18999999994</v>
      </c>
      <c r="BX99" s="328">
        <f t="shared" ref="BX99:BZ99" si="316">SUM(BX94:BX98)</f>
        <v>-106840.87000000011</v>
      </c>
      <c r="BY99" s="328">
        <f t="shared" si="316"/>
        <v>-200223.37999999974</v>
      </c>
      <c r="BZ99" s="328">
        <f t="shared" si="316"/>
        <v>-122630.01000000007</v>
      </c>
      <c r="CA99" s="328">
        <f t="shared" ref="CA99:CB99" si="317">SUM(CA94:CA98)</f>
        <v>-119227.51000000031</v>
      </c>
      <c r="CB99" s="328">
        <f t="shared" si="317"/>
        <v>-609123.80000000005</v>
      </c>
      <c r="CC99" s="328">
        <f t="shared" ref="CC99:CD99" si="318">SUM(CC94:CC98)</f>
        <v>182944.43999999983</v>
      </c>
      <c r="CD99" s="143">
        <f t="shared" si="318"/>
        <v>-620557.98999999987</v>
      </c>
    </row>
    <row r="100" spans="1:82" x14ac:dyDescent="0.25">
      <c r="A100" s="4">
        <f>+A93+1</f>
        <v>14</v>
      </c>
      <c r="B100" s="44" t="s">
        <v>40</v>
      </c>
      <c r="C100" s="92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164"/>
      <c r="O100" s="144"/>
      <c r="P100" s="93"/>
      <c r="Q100" s="93"/>
      <c r="R100" s="93"/>
      <c r="S100" s="93"/>
      <c r="T100" s="93"/>
      <c r="U100" s="93"/>
      <c r="V100" s="214"/>
      <c r="W100" s="214"/>
      <c r="X100" s="164"/>
      <c r="Y100" s="272"/>
      <c r="Z100" s="270"/>
      <c r="AA100" s="270"/>
      <c r="AB100" s="270"/>
      <c r="AC100" s="270"/>
      <c r="AD100" s="270"/>
      <c r="AE100" s="270"/>
      <c r="AF100" s="270"/>
      <c r="AG100" s="270"/>
      <c r="AH100" s="270"/>
      <c r="AI100" s="270"/>
      <c r="AJ100" s="273"/>
      <c r="AK100" s="272"/>
      <c r="AL100" s="270"/>
      <c r="AM100" s="270"/>
      <c r="AN100" s="270"/>
      <c r="AO100" s="309"/>
      <c r="AP100" s="270"/>
      <c r="AQ100" s="270"/>
      <c r="AR100" s="270"/>
      <c r="AS100" s="270"/>
      <c r="AT100" s="270"/>
      <c r="AU100" s="270"/>
      <c r="AV100" s="273"/>
      <c r="AW100" s="149"/>
      <c r="AX100" s="95"/>
      <c r="AY100" s="96"/>
      <c r="AZ100" s="96"/>
      <c r="BA100" s="96"/>
      <c r="BB100" s="96"/>
      <c r="BC100" s="96"/>
      <c r="BD100" s="233"/>
      <c r="BE100" s="233"/>
      <c r="BF100" s="273"/>
      <c r="BG100" s="301"/>
      <c r="BH100" s="309"/>
      <c r="BI100" s="309"/>
      <c r="BJ100" s="309"/>
      <c r="BK100" s="309"/>
      <c r="BL100" s="309"/>
      <c r="BM100" s="309"/>
      <c r="BN100" s="309"/>
      <c r="BO100" s="309"/>
      <c r="BP100" s="309"/>
      <c r="BQ100" s="309"/>
      <c r="BR100" s="305"/>
      <c r="BS100" s="342"/>
      <c r="BT100" s="309"/>
      <c r="BU100" s="309"/>
      <c r="BV100" s="309"/>
      <c r="BW100" s="309"/>
      <c r="BX100" s="309"/>
      <c r="BY100" s="309"/>
      <c r="BZ100" s="309"/>
      <c r="CA100" s="309"/>
      <c r="CB100" s="309"/>
      <c r="CC100" s="309"/>
      <c r="CD100" s="305"/>
    </row>
    <row r="101" spans="1:82" x14ac:dyDescent="0.25">
      <c r="A101" s="4"/>
      <c r="B101" s="35" t="s">
        <v>41</v>
      </c>
      <c r="C101" s="79">
        <v>2208633.4899999998</v>
      </c>
      <c r="D101" s="80">
        <v>1950409.6399999899</v>
      </c>
      <c r="E101" s="80">
        <v>1417079.5999999999</v>
      </c>
      <c r="F101" s="82">
        <v>948509.35999999614</v>
      </c>
      <c r="G101" s="80">
        <v>687207.72999999789</v>
      </c>
      <c r="H101" s="80">
        <v>495651.58999999898</v>
      </c>
      <c r="I101" s="80">
        <v>441989.41999999993</v>
      </c>
      <c r="J101" s="80">
        <v>482016.15999999165</v>
      </c>
      <c r="K101" s="80">
        <v>542127.13000000105</v>
      </c>
      <c r="L101" s="80">
        <v>1128273.58</v>
      </c>
      <c r="M101" s="80">
        <v>1699990.9299999997</v>
      </c>
      <c r="N101" s="165">
        <v>1836377.3600000094</v>
      </c>
      <c r="O101" s="82">
        <v>1808762.19</v>
      </c>
      <c r="P101" s="180">
        <v>1614049.7399999998</v>
      </c>
      <c r="Q101" s="80">
        <v>1254830.94</v>
      </c>
      <c r="R101" s="80">
        <v>1060160.5900000033</v>
      </c>
      <c r="S101" s="80">
        <v>703989.27000000142</v>
      </c>
      <c r="T101" s="80">
        <v>510222.58000000392</v>
      </c>
      <c r="U101" s="80">
        <v>488938.21000000031</v>
      </c>
      <c r="V101" s="215">
        <v>510349.49</v>
      </c>
      <c r="W101" s="215">
        <v>626423.91000000015</v>
      </c>
      <c r="X101" s="165">
        <v>1066397.2499999981</v>
      </c>
      <c r="Y101" s="259">
        <v>1752867.32</v>
      </c>
      <c r="Z101" s="89">
        <v>1951499.0000000002</v>
      </c>
      <c r="AA101" s="89">
        <v>2538306.5600000098</v>
      </c>
      <c r="AB101" s="89">
        <v>2135383.4499999997</v>
      </c>
      <c r="AC101" s="89">
        <v>1395629.0700000003</v>
      </c>
      <c r="AD101" s="89">
        <v>1171008.6200000001</v>
      </c>
      <c r="AE101" s="89">
        <v>972037.90999999514</v>
      </c>
      <c r="AF101" s="89">
        <v>679270.81999999634</v>
      </c>
      <c r="AG101" s="89">
        <v>656736.37999999803</v>
      </c>
      <c r="AH101" s="89">
        <v>652604.37999999989</v>
      </c>
      <c r="AI101" s="89">
        <v>815495.53000000096</v>
      </c>
      <c r="AJ101" s="160">
        <v>1349869.8599999999</v>
      </c>
      <c r="AK101" s="259">
        <v>2110070.73</v>
      </c>
      <c r="AL101" s="89">
        <v>2613852.75</v>
      </c>
      <c r="AM101" s="89">
        <v>3013762.66</v>
      </c>
      <c r="AN101" s="89">
        <v>2637924.2399999998</v>
      </c>
      <c r="AO101" s="270">
        <v>2000762</v>
      </c>
      <c r="AP101" s="89">
        <v>1419411.85</v>
      </c>
      <c r="AQ101" s="89">
        <v>844503.57999999402</v>
      </c>
      <c r="AR101" s="89">
        <v>774914.45000000088</v>
      </c>
      <c r="AS101" s="89">
        <v>683960.50999999989</v>
      </c>
      <c r="AT101" s="89">
        <v>703319.94000000297</v>
      </c>
      <c r="AU101" s="89">
        <v>927103.77000000188</v>
      </c>
      <c r="AV101" s="160">
        <v>1406349.8699999999</v>
      </c>
      <c r="AW101" s="82">
        <f t="shared" ref="AW101:AX105" si="319">C101-O101</f>
        <v>399871.29999999981</v>
      </c>
      <c r="AX101" s="82">
        <f t="shared" si="319"/>
        <v>336359.89999999013</v>
      </c>
      <c r="AY101" s="74">
        <f t="shared" ref="AY101:BF105" si="320">IF(Q101=0,0,E101-Q101)</f>
        <v>162248.65999999992</v>
      </c>
      <c r="AZ101" s="74">
        <f t="shared" si="320"/>
        <v>-111651.2300000072</v>
      </c>
      <c r="BA101" s="74">
        <f t="shared" si="320"/>
        <v>-16781.54000000353</v>
      </c>
      <c r="BB101" s="74">
        <f t="shared" si="320"/>
        <v>-14570.990000004938</v>
      </c>
      <c r="BC101" s="74">
        <f t="shared" si="320"/>
        <v>-46948.790000000386</v>
      </c>
      <c r="BD101" s="98">
        <f t="shared" si="320"/>
        <v>-28333.33000000834</v>
      </c>
      <c r="BE101" s="98">
        <f t="shared" si="320"/>
        <v>-84296.779999999097</v>
      </c>
      <c r="BF101" s="160">
        <f t="shared" si="320"/>
        <v>61876.330000001937</v>
      </c>
      <c r="BG101" s="272">
        <f t="shared" ref="BG101:BG105" si="321">IF(Y101=0,0,M101-Y101)</f>
        <v>-52876.390000000363</v>
      </c>
      <c r="BH101" s="270">
        <f t="shared" ref="BH101:BI105" si="322">IF(Z101=0,0,N101-Z101)</f>
        <v>-115121.63999999082</v>
      </c>
      <c r="BI101" s="270">
        <f t="shared" si="322"/>
        <v>-729544.37000000989</v>
      </c>
      <c r="BJ101" s="270">
        <f t="shared" ref="BJ101:BJ105" si="323">IF(AB101=0,0,P101-AB101)</f>
        <v>-521333.70999999996</v>
      </c>
      <c r="BK101" s="270">
        <f t="shared" ref="BK101:BK105" si="324">IF(AC101=0,0,Q101-AC101)</f>
        <v>-140798.13000000035</v>
      </c>
      <c r="BL101" s="270">
        <f t="shared" ref="BL101:BL105" si="325">IF(AD101=0,0,R101-AD101)</f>
        <v>-110848.02999999677</v>
      </c>
      <c r="BM101" s="270">
        <f t="shared" ref="BM101:BM105" si="326">IF(AE101=0,0,S101-AE101)</f>
        <v>-268048.63999999373</v>
      </c>
      <c r="BN101" s="270">
        <f t="shared" ref="BN101:BN105" si="327">IF(AF101=0,0,T101-AF101)</f>
        <v>-169048.23999999242</v>
      </c>
      <c r="BO101" s="270">
        <f t="shared" ref="BO101:BO105" si="328">IF(AG101=0,0,U101-AG101)</f>
        <v>-167798.16999999771</v>
      </c>
      <c r="BP101" s="270">
        <f t="shared" ref="BP101:BP105" si="329">IF(AH101=0,0,V101-AH101)</f>
        <v>-142254.8899999999</v>
      </c>
      <c r="BQ101" s="270">
        <f t="shared" ref="BQ101:BQ105" si="330">IF(AI101=0,0,W101-AI101)</f>
        <v>-189071.62000000081</v>
      </c>
      <c r="BR101" s="303">
        <f t="shared" ref="BR101:BR105" si="331">IF(AJ101=0,0,X101-AJ101)</f>
        <v>-283472.61000000173</v>
      </c>
      <c r="BS101" s="340">
        <f t="shared" ref="BS101:BX105" si="332">IF(AK101=0,0,Y101-AK101)</f>
        <v>-357203.40999999992</v>
      </c>
      <c r="BT101" s="270">
        <f t="shared" si="332"/>
        <v>-662353.74999999977</v>
      </c>
      <c r="BU101" s="270">
        <f t="shared" si="332"/>
        <v>-475456.09999999031</v>
      </c>
      <c r="BV101" s="270">
        <f t="shared" si="332"/>
        <v>-502540.79000000004</v>
      </c>
      <c r="BW101" s="270">
        <f t="shared" si="332"/>
        <v>-605132.9299999997</v>
      </c>
      <c r="BX101" s="270">
        <f t="shared" si="332"/>
        <v>-248403.22999999998</v>
      </c>
      <c r="BY101" s="270">
        <f t="shared" ref="BY101:BY105" si="333">IF(AQ101=0,0,AE101-AQ101)</f>
        <v>127534.33000000112</v>
      </c>
      <c r="BZ101" s="270">
        <f t="shared" ref="BZ101:CD105" si="334">IF(AR101=0,0,AF101-AR101)</f>
        <v>-95643.630000004545</v>
      </c>
      <c r="CA101" s="270">
        <f t="shared" si="334"/>
        <v>-27224.130000001867</v>
      </c>
      <c r="CB101" s="270">
        <f t="shared" si="334"/>
        <v>-50715.560000003083</v>
      </c>
      <c r="CC101" s="270">
        <f t="shared" si="334"/>
        <v>-111608.24000000092</v>
      </c>
      <c r="CD101" s="303">
        <f t="shared" si="334"/>
        <v>-56480.010000000009</v>
      </c>
    </row>
    <row r="102" spans="1:82" x14ac:dyDescent="0.25">
      <c r="A102" s="4"/>
      <c r="B102" s="35" t="s">
        <v>42</v>
      </c>
      <c r="C102" s="79">
        <v>340212.84</v>
      </c>
      <c r="D102" s="80">
        <v>262186.71000000002</v>
      </c>
      <c r="E102" s="80">
        <v>360041.28</v>
      </c>
      <c r="F102" s="82">
        <v>185962.85</v>
      </c>
      <c r="G102" s="80">
        <v>116176.17</v>
      </c>
      <c r="H102" s="80">
        <v>106740.92</v>
      </c>
      <c r="I102" s="80">
        <v>328109.14</v>
      </c>
      <c r="J102" s="80">
        <v>125986.21</v>
      </c>
      <c r="K102" s="80">
        <v>85350.05</v>
      </c>
      <c r="L102" s="80">
        <v>120032.69</v>
      </c>
      <c r="M102" s="80">
        <v>168006.91</v>
      </c>
      <c r="N102" s="165">
        <v>196364.95</v>
      </c>
      <c r="O102" s="82">
        <v>191417.82</v>
      </c>
      <c r="P102" s="180">
        <v>197223.2</v>
      </c>
      <c r="Q102" s="80">
        <v>174628.36000000002</v>
      </c>
      <c r="R102" s="80">
        <v>435638.92000000097</v>
      </c>
      <c r="S102" s="80">
        <v>562971.04</v>
      </c>
      <c r="T102" s="80">
        <v>67022.010000000097</v>
      </c>
      <c r="U102" s="80">
        <v>110723.55</v>
      </c>
      <c r="V102" s="215">
        <v>78489.19</v>
      </c>
      <c r="W102" s="215">
        <v>81305.16</v>
      </c>
      <c r="X102" s="165">
        <v>108898.03999999989</v>
      </c>
      <c r="Y102" s="259">
        <v>278573.2</v>
      </c>
      <c r="Z102" s="89">
        <v>232070.41999999998</v>
      </c>
      <c r="AA102" s="89">
        <v>352094.76</v>
      </c>
      <c r="AB102" s="89">
        <v>320750.77999999997</v>
      </c>
      <c r="AC102" s="89">
        <v>211101.35</v>
      </c>
      <c r="AD102" s="89">
        <v>535119.64</v>
      </c>
      <c r="AE102" s="89">
        <v>152859.08000000002</v>
      </c>
      <c r="AF102" s="89">
        <v>177608.66</v>
      </c>
      <c r="AG102" s="89">
        <v>117718.38</v>
      </c>
      <c r="AH102" s="89">
        <v>442545.83</v>
      </c>
      <c r="AI102" s="89">
        <v>159267.38</v>
      </c>
      <c r="AJ102" s="160">
        <v>785638.84</v>
      </c>
      <c r="AK102" s="259">
        <v>235711.37</v>
      </c>
      <c r="AL102" s="89">
        <v>287901.28999999998</v>
      </c>
      <c r="AM102" s="89">
        <v>376399.79</v>
      </c>
      <c r="AN102" s="89">
        <v>354183.54000000004</v>
      </c>
      <c r="AO102" s="270">
        <v>375310</v>
      </c>
      <c r="AP102" s="89">
        <v>279710.73</v>
      </c>
      <c r="AQ102" s="89">
        <v>675022.8899999999</v>
      </c>
      <c r="AR102" s="89">
        <v>238427.15</v>
      </c>
      <c r="AS102" s="89">
        <v>203652.63999999998</v>
      </c>
      <c r="AT102" s="89">
        <v>539229.19999999995</v>
      </c>
      <c r="AU102" s="89">
        <v>188291.82</v>
      </c>
      <c r="AV102" s="160">
        <v>217884.84</v>
      </c>
      <c r="AW102" s="82">
        <f t="shared" si="319"/>
        <v>148795.02000000002</v>
      </c>
      <c r="AX102" s="82">
        <f t="shared" si="319"/>
        <v>64963.510000000009</v>
      </c>
      <c r="AY102" s="74">
        <f t="shared" si="320"/>
        <v>185412.92</v>
      </c>
      <c r="AZ102" s="74">
        <f t="shared" si="320"/>
        <v>-249676.07000000097</v>
      </c>
      <c r="BA102" s="74">
        <f t="shared" si="320"/>
        <v>-446794.87000000005</v>
      </c>
      <c r="BB102" s="74">
        <f t="shared" si="320"/>
        <v>39718.909999999902</v>
      </c>
      <c r="BC102" s="74">
        <f t="shared" si="320"/>
        <v>217385.59000000003</v>
      </c>
      <c r="BD102" s="98">
        <f t="shared" si="320"/>
        <v>47497.020000000004</v>
      </c>
      <c r="BE102" s="98">
        <f t="shared" si="320"/>
        <v>4044.8899999999994</v>
      </c>
      <c r="BF102" s="160">
        <f t="shared" si="320"/>
        <v>11134.650000000111</v>
      </c>
      <c r="BG102" s="272">
        <f t="shared" si="321"/>
        <v>-110566.29000000001</v>
      </c>
      <c r="BH102" s="270">
        <f t="shared" si="322"/>
        <v>-35705.469999999972</v>
      </c>
      <c r="BI102" s="270">
        <f t="shared" si="322"/>
        <v>-160676.94</v>
      </c>
      <c r="BJ102" s="270">
        <f t="shared" si="323"/>
        <v>-123527.57999999996</v>
      </c>
      <c r="BK102" s="270">
        <f t="shared" si="324"/>
        <v>-36472.989999999991</v>
      </c>
      <c r="BL102" s="270">
        <f t="shared" si="325"/>
        <v>-99480.719999999041</v>
      </c>
      <c r="BM102" s="270">
        <f t="shared" si="326"/>
        <v>410111.96</v>
      </c>
      <c r="BN102" s="270">
        <f t="shared" si="327"/>
        <v>-110586.64999999991</v>
      </c>
      <c r="BO102" s="270">
        <f t="shared" si="328"/>
        <v>-6994.8300000000017</v>
      </c>
      <c r="BP102" s="270">
        <f t="shared" si="329"/>
        <v>-364056.64</v>
      </c>
      <c r="BQ102" s="270">
        <f t="shared" si="330"/>
        <v>-77962.22</v>
      </c>
      <c r="BR102" s="303">
        <f t="shared" si="331"/>
        <v>-676740.8</v>
      </c>
      <c r="BS102" s="340">
        <f t="shared" si="332"/>
        <v>42861.830000000016</v>
      </c>
      <c r="BT102" s="270">
        <f t="shared" si="332"/>
        <v>-55830.869999999995</v>
      </c>
      <c r="BU102" s="270">
        <f t="shared" si="332"/>
        <v>-24305.02999999997</v>
      </c>
      <c r="BV102" s="270">
        <f t="shared" si="332"/>
        <v>-33432.760000000068</v>
      </c>
      <c r="BW102" s="270">
        <f t="shared" si="332"/>
        <v>-164208.65</v>
      </c>
      <c r="BX102" s="270">
        <f t="shared" si="332"/>
        <v>255408.91000000003</v>
      </c>
      <c r="BY102" s="270">
        <f t="shared" si="333"/>
        <v>-522163.80999999988</v>
      </c>
      <c r="BZ102" s="270">
        <f t="shared" si="334"/>
        <v>-60818.489999999991</v>
      </c>
      <c r="CA102" s="270">
        <f t="shared" si="334"/>
        <v>-85934.25999999998</v>
      </c>
      <c r="CB102" s="270">
        <f t="shared" si="334"/>
        <v>-96683.369999999937</v>
      </c>
      <c r="CC102" s="270">
        <f t="shared" si="334"/>
        <v>-29024.440000000002</v>
      </c>
      <c r="CD102" s="303">
        <f t="shared" si="334"/>
        <v>567754</v>
      </c>
    </row>
    <row r="103" spans="1:82" x14ac:dyDescent="0.25">
      <c r="A103" s="4"/>
      <c r="B103" s="35" t="s">
        <v>43</v>
      </c>
      <c r="C103" s="79">
        <v>779188.46000000206</v>
      </c>
      <c r="D103" s="80">
        <v>666660.52000000107</v>
      </c>
      <c r="E103" s="80">
        <v>440208.13</v>
      </c>
      <c r="F103" s="82">
        <v>256384.34999999998</v>
      </c>
      <c r="G103" s="80">
        <v>147236.96</v>
      </c>
      <c r="H103" s="80">
        <v>118069.23</v>
      </c>
      <c r="I103" s="80">
        <v>100860.7</v>
      </c>
      <c r="J103" s="80">
        <v>118874.28</v>
      </c>
      <c r="K103" s="80">
        <v>144004.92999999991</v>
      </c>
      <c r="L103" s="80">
        <v>376804.11</v>
      </c>
      <c r="M103" s="80">
        <v>617644.35</v>
      </c>
      <c r="N103" s="165">
        <v>655567.74</v>
      </c>
      <c r="O103" s="82">
        <v>649009.06000000006</v>
      </c>
      <c r="P103" s="180">
        <v>529971.13</v>
      </c>
      <c r="Q103" s="80">
        <v>387274.77</v>
      </c>
      <c r="R103" s="80">
        <v>278106.65999999997</v>
      </c>
      <c r="S103" s="80">
        <v>133153.35000000009</v>
      </c>
      <c r="T103" s="80">
        <v>99263.9</v>
      </c>
      <c r="U103" s="80">
        <v>86718.86</v>
      </c>
      <c r="V103" s="215">
        <v>123586.7</v>
      </c>
      <c r="W103" s="215">
        <v>136501.13</v>
      </c>
      <c r="X103" s="165">
        <v>293198.08999999997</v>
      </c>
      <c r="Y103" s="259">
        <v>595306.94999999995</v>
      </c>
      <c r="Z103" s="89">
        <v>722669.84</v>
      </c>
      <c r="AA103" s="89">
        <v>862298.92999999993</v>
      </c>
      <c r="AB103" s="89">
        <v>791191.64</v>
      </c>
      <c r="AC103" s="89">
        <v>398455.57000000007</v>
      </c>
      <c r="AD103" s="89">
        <v>300473.75</v>
      </c>
      <c r="AE103" s="89">
        <v>160951.3900000001</v>
      </c>
      <c r="AF103" s="89">
        <v>147247.65</v>
      </c>
      <c r="AG103" s="89">
        <v>131462.15999999992</v>
      </c>
      <c r="AH103" s="89">
        <v>131585.48000000001</v>
      </c>
      <c r="AI103" s="89">
        <v>174184.22999999998</v>
      </c>
      <c r="AJ103" s="160">
        <v>381508.36</v>
      </c>
      <c r="AK103" s="259">
        <v>662521.17000000004</v>
      </c>
      <c r="AL103" s="89">
        <v>971483.78000000014</v>
      </c>
      <c r="AM103" s="89">
        <v>1125550.429999999</v>
      </c>
      <c r="AN103" s="89">
        <v>910010.22000000102</v>
      </c>
      <c r="AO103" s="270">
        <v>615991</v>
      </c>
      <c r="AP103" s="89">
        <v>345498.82</v>
      </c>
      <c r="AQ103" s="89">
        <v>177127.81999999989</v>
      </c>
      <c r="AR103" s="89">
        <v>147830.99000000011</v>
      </c>
      <c r="AS103" s="89">
        <v>151349.16999999998</v>
      </c>
      <c r="AT103" s="89">
        <v>135711.4800000001</v>
      </c>
      <c r="AU103" s="89">
        <v>222414.93</v>
      </c>
      <c r="AV103" s="160">
        <v>385403.97</v>
      </c>
      <c r="AW103" s="82">
        <f t="shared" si="319"/>
        <v>130179.400000002</v>
      </c>
      <c r="AX103" s="82">
        <f t="shared" si="319"/>
        <v>136689.39000000106</v>
      </c>
      <c r="AY103" s="74">
        <f t="shared" si="320"/>
        <v>52933.359999999986</v>
      </c>
      <c r="AZ103" s="74">
        <f t="shared" si="320"/>
        <v>-21722.309999999998</v>
      </c>
      <c r="BA103" s="74">
        <f t="shared" si="320"/>
        <v>14083.609999999899</v>
      </c>
      <c r="BB103" s="74">
        <f t="shared" si="320"/>
        <v>18805.330000000002</v>
      </c>
      <c r="BC103" s="74">
        <f t="shared" si="320"/>
        <v>14141.839999999997</v>
      </c>
      <c r="BD103" s="98">
        <f t="shared" si="320"/>
        <v>-4712.4199999999983</v>
      </c>
      <c r="BE103" s="98">
        <f t="shared" si="320"/>
        <v>7503.799999999901</v>
      </c>
      <c r="BF103" s="160">
        <f t="shared" si="320"/>
        <v>83606.020000000019</v>
      </c>
      <c r="BG103" s="272">
        <f t="shared" si="321"/>
        <v>22337.400000000023</v>
      </c>
      <c r="BH103" s="270">
        <f t="shared" si="322"/>
        <v>-67102.099999999977</v>
      </c>
      <c r="BI103" s="270">
        <f t="shared" si="322"/>
        <v>-213289.86999999988</v>
      </c>
      <c r="BJ103" s="270">
        <f t="shared" si="323"/>
        <v>-261220.51</v>
      </c>
      <c r="BK103" s="270">
        <f t="shared" si="324"/>
        <v>-11180.800000000047</v>
      </c>
      <c r="BL103" s="270">
        <f t="shared" si="325"/>
        <v>-22367.090000000026</v>
      </c>
      <c r="BM103" s="270">
        <f t="shared" si="326"/>
        <v>-27798.040000000008</v>
      </c>
      <c r="BN103" s="270">
        <f t="shared" si="327"/>
        <v>-47983.75</v>
      </c>
      <c r="BO103" s="270">
        <f t="shared" si="328"/>
        <v>-44743.299999999916</v>
      </c>
      <c r="BP103" s="270">
        <f t="shared" si="329"/>
        <v>-7998.7800000000134</v>
      </c>
      <c r="BQ103" s="270">
        <f t="shared" si="330"/>
        <v>-37683.099999999977</v>
      </c>
      <c r="BR103" s="303">
        <f t="shared" si="331"/>
        <v>-88310.270000000019</v>
      </c>
      <c r="BS103" s="340">
        <f t="shared" si="332"/>
        <v>-67214.220000000088</v>
      </c>
      <c r="BT103" s="270">
        <f t="shared" si="332"/>
        <v>-248813.94000000018</v>
      </c>
      <c r="BU103" s="270">
        <f t="shared" si="332"/>
        <v>-263251.49999999907</v>
      </c>
      <c r="BV103" s="270">
        <f t="shared" si="332"/>
        <v>-118818.58000000101</v>
      </c>
      <c r="BW103" s="270">
        <f t="shared" si="332"/>
        <v>-217535.42999999993</v>
      </c>
      <c r="BX103" s="270">
        <f t="shared" si="332"/>
        <v>-45025.070000000007</v>
      </c>
      <c r="BY103" s="270">
        <f t="shared" si="333"/>
        <v>-16176.429999999789</v>
      </c>
      <c r="BZ103" s="270">
        <f t="shared" si="334"/>
        <v>-583.34000000011292</v>
      </c>
      <c r="CA103" s="270">
        <f t="shared" si="334"/>
        <v>-19887.010000000068</v>
      </c>
      <c r="CB103" s="270">
        <f t="shared" si="334"/>
        <v>-4126.0000000000873</v>
      </c>
      <c r="CC103" s="270">
        <f t="shared" si="334"/>
        <v>-48230.700000000012</v>
      </c>
      <c r="CD103" s="303">
        <f t="shared" si="334"/>
        <v>-3895.609999999986</v>
      </c>
    </row>
    <row r="104" spans="1:82" x14ac:dyDescent="0.25">
      <c r="A104" s="4"/>
      <c r="B104" s="35" t="s">
        <v>44</v>
      </c>
      <c r="C104" s="79">
        <v>814414.3899999999</v>
      </c>
      <c r="D104" s="80">
        <v>910055.79</v>
      </c>
      <c r="E104" s="80">
        <v>545185.18999999994</v>
      </c>
      <c r="F104" s="82">
        <v>334327.38</v>
      </c>
      <c r="G104" s="80">
        <v>165804.99</v>
      </c>
      <c r="H104" s="80">
        <v>137830.38</v>
      </c>
      <c r="I104" s="80">
        <v>132231.69999999998</v>
      </c>
      <c r="J104" s="80">
        <v>135429.51</v>
      </c>
      <c r="K104" s="80">
        <v>194563.88</v>
      </c>
      <c r="L104" s="80">
        <v>474386.69999999995</v>
      </c>
      <c r="M104" s="80">
        <v>735980.8</v>
      </c>
      <c r="N104" s="165">
        <v>732645.42</v>
      </c>
      <c r="O104" s="82">
        <v>776426.72</v>
      </c>
      <c r="P104" s="180">
        <v>646023.97</v>
      </c>
      <c r="Q104" s="80">
        <v>506471.48</v>
      </c>
      <c r="R104" s="80">
        <v>334097.57</v>
      </c>
      <c r="S104" s="80">
        <v>209202.49000000011</v>
      </c>
      <c r="T104" s="80">
        <v>121853.40000000001</v>
      </c>
      <c r="U104" s="80">
        <v>135389.41</v>
      </c>
      <c r="V104" s="215">
        <v>154394.56</v>
      </c>
      <c r="W104" s="215">
        <v>208633.69</v>
      </c>
      <c r="X104" s="165">
        <v>389009.94999999995</v>
      </c>
      <c r="Y104" s="259">
        <v>744042.13</v>
      </c>
      <c r="Z104" s="89">
        <v>848423.89</v>
      </c>
      <c r="AA104" s="89">
        <v>1044165.94</v>
      </c>
      <c r="AB104" s="89">
        <v>889039.6</v>
      </c>
      <c r="AC104" s="89">
        <v>548729.87</v>
      </c>
      <c r="AD104" s="89">
        <v>421491.74</v>
      </c>
      <c r="AE104" s="89">
        <v>178175.89999999997</v>
      </c>
      <c r="AF104" s="89">
        <v>174371.51</v>
      </c>
      <c r="AG104" s="89">
        <v>177753.45</v>
      </c>
      <c r="AH104" s="89">
        <v>161191.83000000002</v>
      </c>
      <c r="AI104" s="89">
        <v>308942.2</v>
      </c>
      <c r="AJ104" s="160">
        <v>479180.07</v>
      </c>
      <c r="AK104" s="259">
        <v>788683.03</v>
      </c>
      <c r="AL104" s="89">
        <v>1074130.04</v>
      </c>
      <c r="AM104" s="89">
        <v>1204597.3</v>
      </c>
      <c r="AN104" s="89">
        <v>1020826.03</v>
      </c>
      <c r="AO104" s="270">
        <v>724160</v>
      </c>
      <c r="AP104" s="89">
        <v>429023.36</v>
      </c>
      <c r="AQ104" s="89">
        <v>234943.58000000002</v>
      </c>
      <c r="AR104" s="89">
        <v>211341.85</v>
      </c>
      <c r="AS104" s="89">
        <v>195972.01</v>
      </c>
      <c r="AT104" s="89">
        <v>181176.21999999997</v>
      </c>
      <c r="AU104" s="89">
        <v>333273.5</v>
      </c>
      <c r="AV104" s="160">
        <v>545651.73</v>
      </c>
      <c r="AW104" s="82">
        <f t="shared" si="319"/>
        <v>37987.669999999925</v>
      </c>
      <c r="AX104" s="82">
        <f t="shared" si="319"/>
        <v>264031.82000000007</v>
      </c>
      <c r="AY104" s="74">
        <f t="shared" si="320"/>
        <v>38713.709999999963</v>
      </c>
      <c r="AZ104" s="74">
        <f t="shared" si="320"/>
        <v>229.80999999999767</v>
      </c>
      <c r="BA104" s="74">
        <f t="shared" si="320"/>
        <v>-43397.500000000116</v>
      </c>
      <c r="BB104" s="74">
        <f t="shared" si="320"/>
        <v>15976.979999999996</v>
      </c>
      <c r="BC104" s="74">
        <f t="shared" si="320"/>
        <v>-3157.710000000021</v>
      </c>
      <c r="BD104" s="98">
        <f t="shared" si="320"/>
        <v>-18965.049999999988</v>
      </c>
      <c r="BE104" s="98">
        <f t="shared" si="320"/>
        <v>-14069.809999999998</v>
      </c>
      <c r="BF104" s="160">
        <f t="shared" si="320"/>
        <v>85376.75</v>
      </c>
      <c r="BG104" s="272">
        <f t="shared" si="321"/>
        <v>-8061.3299999999581</v>
      </c>
      <c r="BH104" s="270">
        <f t="shared" si="322"/>
        <v>-115778.46999999997</v>
      </c>
      <c r="BI104" s="270">
        <f t="shared" si="322"/>
        <v>-267739.21999999997</v>
      </c>
      <c r="BJ104" s="270">
        <f t="shared" si="323"/>
        <v>-243015.63</v>
      </c>
      <c r="BK104" s="270">
        <f t="shared" si="324"/>
        <v>-42258.390000000014</v>
      </c>
      <c r="BL104" s="270">
        <f t="shared" si="325"/>
        <v>-87394.169999999984</v>
      </c>
      <c r="BM104" s="270">
        <f t="shared" si="326"/>
        <v>31026.590000000142</v>
      </c>
      <c r="BN104" s="270">
        <f t="shared" si="327"/>
        <v>-52518.11</v>
      </c>
      <c r="BO104" s="270">
        <f t="shared" si="328"/>
        <v>-42364.040000000008</v>
      </c>
      <c r="BP104" s="270">
        <f t="shared" si="329"/>
        <v>-6797.2700000000186</v>
      </c>
      <c r="BQ104" s="270">
        <f t="shared" si="330"/>
        <v>-100308.51000000001</v>
      </c>
      <c r="BR104" s="303">
        <f t="shared" si="331"/>
        <v>-90170.120000000054</v>
      </c>
      <c r="BS104" s="340">
        <f t="shared" si="332"/>
        <v>-44640.900000000023</v>
      </c>
      <c r="BT104" s="270">
        <f t="shared" si="332"/>
        <v>-225706.15000000002</v>
      </c>
      <c r="BU104" s="270">
        <f t="shared" si="332"/>
        <v>-160431.3600000001</v>
      </c>
      <c r="BV104" s="270">
        <f t="shared" si="332"/>
        <v>-131786.43000000005</v>
      </c>
      <c r="BW104" s="270">
        <f t="shared" si="332"/>
        <v>-175430.13</v>
      </c>
      <c r="BX104" s="270">
        <f t="shared" si="332"/>
        <v>-7531.6199999999953</v>
      </c>
      <c r="BY104" s="270">
        <f t="shared" si="333"/>
        <v>-56767.680000000051</v>
      </c>
      <c r="BZ104" s="270">
        <f t="shared" si="334"/>
        <v>-36970.339999999997</v>
      </c>
      <c r="CA104" s="270">
        <f t="shared" si="334"/>
        <v>-18218.559999999998</v>
      </c>
      <c r="CB104" s="270">
        <f t="shared" si="334"/>
        <v>-19984.389999999956</v>
      </c>
      <c r="CC104" s="270">
        <f t="shared" si="334"/>
        <v>-24331.299999999988</v>
      </c>
      <c r="CD104" s="303">
        <f t="shared" si="334"/>
        <v>-66471.659999999974</v>
      </c>
    </row>
    <row r="105" spans="1:82" x14ac:dyDescent="0.25">
      <c r="A105" s="4"/>
      <c r="B105" s="35" t="s">
        <v>45</v>
      </c>
      <c r="C105" s="79">
        <v>526818.29</v>
      </c>
      <c r="D105" s="80">
        <v>446848.42000000004</v>
      </c>
      <c r="E105" s="80">
        <v>448115.89</v>
      </c>
      <c r="F105" s="82">
        <v>227188.78</v>
      </c>
      <c r="G105" s="80">
        <v>255255.28000000003</v>
      </c>
      <c r="H105" s="80">
        <v>329575.05000000005</v>
      </c>
      <c r="I105" s="80">
        <v>228707.08000000002</v>
      </c>
      <c r="J105" s="80">
        <v>208717.08000000002</v>
      </c>
      <c r="K105" s="80">
        <v>305652.24</v>
      </c>
      <c r="L105" s="80">
        <v>361963.02999999997</v>
      </c>
      <c r="M105" s="80">
        <v>484760.11</v>
      </c>
      <c r="N105" s="165">
        <v>390760.94</v>
      </c>
      <c r="O105" s="82">
        <v>374143.83999999997</v>
      </c>
      <c r="P105" s="180">
        <v>656403.72</v>
      </c>
      <c r="Q105" s="80">
        <v>414922.54</v>
      </c>
      <c r="R105" s="80">
        <v>304071.32</v>
      </c>
      <c r="S105" s="80">
        <v>252809.33</v>
      </c>
      <c r="T105" s="80">
        <v>224505.84000000003</v>
      </c>
      <c r="U105" s="80">
        <v>217963.93</v>
      </c>
      <c r="V105" s="215">
        <v>233252.11</v>
      </c>
      <c r="W105" s="215">
        <v>195320.51</v>
      </c>
      <c r="X105" s="165">
        <v>397064.32000000007</v>
      </c>
      <c r="Y105" s="259">
        <v>413749.87</v>
      </c>
      <c r="Z105" s="89">
        <v>493327.14999999997</v>
      </c>
      <c r="AA105" s="89">
        <v>568101.55000000005</v>
      </c>
      <c r="AB105" s="89">
        <v>508743.68999999994</v>
      </c>
      <c r="AC105" s="89">
        <v>231090.69</v>
      </c>
      <c r="AD105" s="89">
        <v>479644.27</v>
      </c>
      <c r="AE105" s="89">
        <v>281756.45</v>
      </c>
      <c r="AF105" s="89">
        <v>376796.69</v>
      </c>
      <c r="AG105" s="89">
        <v>247882.59</v>
      </c>
      <c r="AH105" s="89">
        <v>251328.8</v>
      </c>
      <c r="AI105" s="89">
        <v>336829.19</v>
      </c>
      <c r="AJ105" s="160">
        <v>359729.88</v>
      </c>
      <c r="AK105" s="259">
        <v>656969.69999999995</v>
      </c>
      <c r="AL105" s="89">
        <v>658539.79</v>
      </c>
      <c r="AM105" s="89">
        <v>722452.69</v>
      </c>
      <c r="AN105" s="89">
        <v>645815.24000000011</v>
      </c>
      <c r="AO105" s="270">
        <v>685404</v>
      </c>
      <c r="AP105" s="89">
        <v>395985.87000000005</v>
      </c>
      <c r="AQ105" s="89">
        <v>313123.39</v>
      </c>
      <c r="AR105" s="89">
        <v>445458.42000000004</v>
      </c>
      <c r="AS105" s="89">
        <v>262559.52</v>
      </c>
      <c r="AT105" s="89">
        <v>315745.74</v>
      </c>
      <c r="AU105" s="89">
        <v>371863.32</v>
      </c>
      <c r="AV105" s="160">
        <v>440991.91000000003</v>
      </c>
      <c r="AW105" s="82">
        <f t="shared" si="319"/>
        <v>152674.45000000007</v>
      </c>
      <c r="AX105" s="82">
        <f t="shared" si="319"/>
        <v>-209555.29999999993</v>
      </c>
      <c r="AY105" s="74">
        <f t="shared" si="320"/>
        <v>33193.350000000035</v>
      </c>
      <c r="AZ105" s="74">
        <f t="shared" si="320"/>
        <v>-76882.540000000008</v>
      </c>
      <c r="BA105" s="74">
        <f t="shared" si="320"/>
        <v>2445.9500000000407</v>
      </c>
      <c r="BB105" s="74">
        <f t="shared" si="320"/>
        <v>105069.21000000002</v>
      </c>
      <c r="BC105" s="74">
        <f t="shared" si="320"/>
        <v>10743.150000000023</v>
      </c>
      <c r="BD105" s="98">
        <f t="shared" si="320"/>
        <v>-24535.02999999997</v>
      </c>
      <c r="BE105" s="98">
        <f t="shared" si="320"/>
        <v>110331.72999999998</v>
      </c>
      <c r="BF105" s="160">
        <f t="shared" si="320"/>
        <v>-35101.290000000095</v>
      </c>
      <c r="BG105" s="272">
        <f t="shared" si="321"/>
        <v>71010.239999999991</v>
      </c>
      <c r="BH105" s="270">
        <f t="shared" si="322"/>
        <v>-102566.20999999996</v>
      </c>
      <c r="BI105" s="270">
        <f t="shared" si="322"/>
        <v>-193957.71000000008</v>
      </c>
      <c r="BJ105" s="270">
        <f t="shared" si="323"/>
        <v>147660.03000000003</v>
      </c>
      <c r="BK105" s="270">
        <f t="shared" si="324"/>
        <v>183831.84999999998</v>
      </c>
      <c r="BL105" s="270">
        <f t="shared" si="325"/>
        <v>-175572.95</v>
      </c>
      <c r="BM105" s="270">
        <f t="shared" si="326"/>
        <v>-28947.120000000024</v>
      </c>
      <c r="BN105" s="270">
        <f t="shared" si="327"/>
        <v>-152290.84999999998</v>
      </c>
      <c r="BO105" s="270">
        <f t="shared" si="328"/>
        <v>-29918.660000000003</v>
      </c>
      <c r="BP105" s="270">
        <f t="shared" si="329"/>
        <v>-18076.690000000002</v>
      </c>
      <c r="BQ105" s="270">
        <f t="shared" si="330"/>
        <v>-141508.68</v>
      </c>
      <c r="BR105" s="303">
        <f t="shared" si="331"/>
        <v>37334.440000000061</v>
      </c>
      <c r="BS105" s="340">
        <f t="shared" si="332"/>
        <v>-243219.82999999996</v>
      </c>
      <c r="BT105" s="270">
        <f t="shared" si="332"/>
        <v>-165212.64000000007</v>
      </c>
      <c r="BU105" s="270">
        <f t="shared" si="332"/>
        <v>-154351.1399999999</v>
      </c>
      <c r="BV105" s="270">
        <f t="shared" si="332"/>
        <v>-137071.55000000016</v>
      </c>
      <c r="BW105" s="270">
        <f t="shared" si="332"/>
        <v>-454313.31</v>
      </c>
      <c r="BX105" s="270">
        <f t="shared" si="332"/>
        <v>83658.399999999965</v>
      </c>
      <c r="BY105" s="270">
        <f t="shared" si="333"/>
        <v>-31366.940000000002</v>
      </c>
      <c r="BZ105" s="270">
        <f t="shared" si="334"/>
        <v>-68661.73000000004</v>
      </c>
      <c r="CA105" s="270">
        <f t="shared" si="334"/>
        <v>-14676.930000000022</v>
      </c>
      <c r="CB105" s="270">
        <f t="shared" si="334"/>
        <v>-64416.94</v>
      </c>
      <c r="CC105" s="270">
        <f t="shared" si="334"/>
        <v>-35034.130000000005</v>
      </c>
      <c r="CD105" s="303">
        <f t="shared" si="334"/>
        <v>-81262.030000000028</v>
      </c>
    </row>
    <row r="106" spans="1:82" x14ac:dyDescent="0.25">
      <c r="A106" s="4"/>
      <c r="B106" s="35" t="s">
        <v>46</v>
      </c>
      <c r="C106" s="97">
        <f t="shared" ref="C106:BB106" si="335">SUM(C101:C105)</f>
        <v>4669267.4700000016</v>
      </c>
      <c r="D106" s="74">
        <f t="shared" si="335"/>
        <v>4236161.0799999908</v>
      </c>
      <c r="E106" s="98">
        <f t="shared" si="335"/>
        <v>3210630.09</v>
      </c>
      <c r="F106" s="98">
        <f t="shared" si="335"/>
        <v>1952372.7199999962</v>
      </c>
      <c r="G106" s="74">
        <f t="shared" si="335"/>
        <v>1371681.1299999978</v>
      </c>
      <c r="H106" s="98">
        <f t="shared" si="335"/>
        <v>1187867.169999999</v>
      </c>
      <c r="I106" s="98">
        <f t="shared" si="335"/>
        <v>1231898.0399999998</v>
      </c>
      <c r="J106" s="98">
        <f t="shared" si="335"/>
        <v>1071023.2399999916</v>
      </c>
      <c r="K106" s="98">
        <f t="shared" si="335"/>
        <v>1271698.2300000009</v>
      </c>
      <c r="L106" s="74">
        <f t="shared" si="335"/>
        <v>2461460.11</v>
      </c>
      <c r="M106" s="74">
        <f t="shared" si="335"/>
        <v>3706383.0999999992</v>
      </c>
      <c r="N106" s="160">
        <f t="shared" si="335"/>
        <v>3811716.410000009</v>
      </c>
      <c r="O106" s="98">
        <f t="shared" si="335"/>
        <v>3799759.63</v>
      </c>
      <c r="P106" s="89">
        <f t="shared" si="335"/>
        <v>3643671.76</v>
      </c>
      <c r="Q106" s="98">
        <f t="shared" si="335"/>
        <v>2738128.09</v>
      </c>
      <c r="R106" s="89">
        <f t="shared" si="335"/>
        <v>2412075.0600000042</v>
      </c>
      <c r="S106" s="98">
        <f t="shared" si="335"/>
        <v>1862125.4800000018</v>
      </c>
      <c r="T106" s="74">
        <f t="shared" si="335"/>
        <v>1022867.7300000042</v>
      </c>
      <c r="U106" s="74">
        <f t="shared" si="335"/>
        <v>1039733.9600000004</v>
      </c>
      <c r="V106" s="89">
        <f t="shared" si="335"/>
        <v>1100072.0499999998</v>
      </c>
      <c r="W106" s="89">
        <f t="shared" si="335"/>
        <v>1248184.4000000001</v>
      </c>
      <c r="X106" s="160">
        <f t="shared" si="335"/>
        <v>2254567.649999998</v>
      </c>
      <c r="Y106" s="259">
        <f t="shared" si="335"/>
        <v>3784539.4699999997</v>
      </c>
      <c r="Z106" s="270">
        <f t="shared" si="335"/>
        <v>4247990.3000000007</v>
      </c>
      <c r="AA106" s="270">
        <f t="shared" si="335"/>
        <v>5364967.7400000086</v>
      </c>
      <c r="AB106" s="270">
        <f t="shared" si="335"/>
        <v>4645109.16</v>
      </c>
      <c r="AC106" s="270">
        <f t="shared" si="335"/>
        <v>2785006.5500000003</v>
      </c>
      <c r="AD106" s="270">
        <f t="shared" si="335"/>
        <v>2907738.02</v>
      </c>
      <c r="AE106" s="270">
        <f t="shared" si="335"/>
        <v>1745780.7299999951</v>
      </c>
      <c r="AF106" s="270">
        <f>SUM(AF101:AF105)</f>
        <v>1555295.3299999963</v>
      </c>
      <c r="AG106" s="270">
        <f t="shared" si="335"/>
        <v>1331552.9599999981</v>
      </c>
      <c r="AH106" s="270">
        <f t="shared" si="335"/>
        <v>1639256.32</v>
      </c>
      <c r="AI106" s="270">
        <f t="shared" si="335"/>
        <v>1794718.530000001</v>
      </c>
      <c r="AJ106" s="273">
        <f>SUM(AJ101:AJ105)</f>
        <v>3355927.0099999993</v>
      </c>
      <c r="AK106" s="259">
        <f t="shared" ref="AK106:AQ106" si="336">SUM(AK101:AK105)</f>
        <v>4453956</v>
      </c>
      <c r="AL106" s="89">
        <f t="shared" si="336"/>
        <v>5605907.6500000004</v>
      </c>
      <c r="AM106" s="270">
        <f t="shared" si="336"/>
        <v>6442762.8699999992</v>
      </c>
      <c r="AN106" s="270">
        <f t="shared" si="336"/>
        <v>5568759.2700000014</v>
      </c>
      <c r="AO106" s="270">
        <f>SUM(AO101:AO105)</f>
        <v>4401627</v>
      </c>
      <c r="AP106" s="270">
        <f t="shared" si="336"/>
        <v>2869630.6300000004</v>
      </c>
      <c r="AQ106" s="270">
        <f t="shared" si="336"/>
        <v>2244721.2599999937</v>
      </c>
      <c r="AR106" s="270">
        <f>SUM(AR101:AR105)</f>
        <v>1817972.8600000013</v>
      </c>
      <c r="AS106" s="270">
        <f t="shared" ref="AS106:AU106" si="337">SUM(AS101:AS105)</f>
        <v>1497493.8499999999</v>
      </c>
      <c r="AT106" s="270">
        <f t="shared" si="337"/>
        <v>1875182.5800000029</v>
      </c>
      <c r="AU106" s="270">
        <f t="shared" si="337"/>
        <v>2042947.3400000019</v>
      </c>
      <c r="AV106" s="273">
        <f>SUM(AV101:AV105)</f>
        <v>2996282.3200000003</v>
      </c>
      <c r="AW106" s="98">
        <f t="shared" si="335"/>
        <v>869507.84000000183</v>
      </c>
      <c r="AX106" s="74">
        <f t="shared" si="335"/>
        <v>592489.31999999133</v>
      </c>
      <c r="AY106" s="73">
        <f t="shared" si="335"/>
        <v>472501.99999999994</v>
      </c>
      <c r="AZ106" s="73">
        <f t="shared" si="335"/>
        <v>-459702.34000000823</v>
      </c>
      <c r="BA106" s="73">
        <f t="shared" si="335"/>
        <v>-490444.3500000037</v>
      </c>
      <c r="BB106" s="98">
        <f t="shared" si="335"/>
        <v>164999.439999995</v>
      </c>
      <c r="BC106" s="98">
        <f t="shared" ref="BC106:BF106" si="338">SUM(BC101:BC105)</f>
        <v>192164.07999999964</v>
      </c>
      <c r="BD106" s="98">
        <f t="shared" si="338"/>
        <v>-29048.810000008292</v>
      </c>
      <c r="BE106" s="98">
        <f t="shared" si="338"/>
        <v>23513.830000000788</v>
      </c>
      <c r="BF106" s="273">
        <f t="shared" si="338"/>
        <v>206892.46000000197</v>
      </c>
      <c r="BG106" s="272">
        <f t="shared" ref="BG106:BH106" si="339">SUM(BG101:BG105)</f>
        <v>-78156.370000000315</v>
      </c>
      <c r="BH106" s="270">
        <f t="shared" si="339"/>
        <v>-436273.8899999907</v>
      </c>
      <c r="BI106" s="270">
        <f t="shared" ref="BI106:BR106" si="340">SUM(BI101:BI105)</f>
        <v>-1565208.1100000096</v>
      </c>
      <c r="BJ106" s="270">
        <f t="shared" si="340"/>
        <v>-1001437.3999999999</v>
      </c>
      <c r="BK106" s="270">
        <f t="shared" si="340"/>
        <v>-46878.460000000428</v>
      </c>
      <c r="BL106" s="270">
        <f t="shared" si="340"/>
        <v>-495662.95999999583</v>
      </c>
      <c r="BM106" s="270">
        <f t="shared" si="340"/>
        <v>116344.7500000064</v>
      </c>
      <c r="BN106" s="270">
        <f t="shared" si="340"/>
        <v>-532427.59999999229</v>
      </c>
      <c r="BO106" s="270">
        <f t="shared" si="340"/>
        <v>-291818.99999999767</v>
      </c>
      <c r="BP106" s="270">
        <f t="shared" si="340"/>
        <v>-539184.27</v>
      </c>
      <c r="BQ106" s="270">
        <f t="shared" si="340"/>
        <v>-546534.13000000082</v>
      </c>
      <c r="BR106" s="303">
        <f t="shared" si="340"/>
        <v>-1101359.3600000017</v>
      </c>
      <c r="BS106" s="340">
        <f t="shared" ref="BS106:BT106" si="341">SUM(BS101:BS105)</f>
        <v>-669416.53</v>
      </c>
      <c r="BT106" s="270">
        <f t="shared" si="341"/>
        <v>-1357917.35</v>
      </c>
      <c r="BU106" s="270">
        <f t="shared" ref="BU106:BW106" si="342">SUM(BU101:BU105)</f>
        <v>-1077795.1299999894</v>
      </c>
      <c r="BV106" s="270">
        <f t="shared" si="342"/>
        <v>-923650.11000000127</v>
      </c>
      <c r="BW106" s="270">
        <f t="shared" si="342"/>
        <v>-1616620.4499999997</v>
      </c>
      <c r="BX106" s="270">
        <f t="shared" ref="BX106:BZ106" si="343">SUM(BX101:BX105)</f>
        <v>38107.390000000014</v>
      </c>
      <c r="BY106" s="270">
        <f t="shared" si="343"/>
        <v>-498940.52999999857</v>
      </c>
      <c r="BZ106" s="270">
        <f t="shared" si="343"/>
        <v>-262677.53000000468</v>
      </c>
      <c r="CA106" s="270">
        <f t="shared" ref="CA106:CB106" si="344">SUM(CA101:CA105)</f>
        <v>-165940.89000000193</v>
      </c>
      <c r="CB106" s="270">
        <f t="shared" si="344"/>
        <v>-235926.26000000307</v>
      </c>
      <c r="CC106" s="270">
        <f t="shared" ref="CC106:CD106" si="345">SUM(CC101:CC105)</f>
        <v>-248228.81000000093</v>
      </c>
      <c r="CD106" s="303">
        <f t="shared" si="345"/>
        <v>359644.69</v>
      </c>
    </row>
    <row r="107" spans="1:82" x14ac:dyDescent="0.25">
      <c r="A107" s="4">
        <f>+A100+1</f>
        <v>15</v>
      </c>
      <c r="B107" s="43" t="s">
        <v>36</v>
      </c>
      <c r="C107" s="100"/>
      <c r="D107" s="101"/>
      <c r="E107" s="101"/>
      <c r="F107" s="102"/>
      <c r="G107" s="101"/>
      <c r="H107" s="101"/>
      <c r="I107" s="101"/>
      <c r="J107" s="101"/>
      <c r="K107" s="101"/>
      <c r="L107" s="101"/>
      <c r="M107" s="101"/>
      <c r="N107" s="166"/>
      <c r="O107" s="102"/>
      <c r="P107" s="101"/>
      <c r="Q107" s="101"/>
      <c r="R107" s="101"/>
      <c r="S107" s="101"/>
      <c r="T107" s="101"/>
      <c r="U107" s="101"/>
      <c r="V107" s="216"/>
      <c r="W107" s="216"/>
      <c r="X107" s="166"/>
      <c r="Y107" s="263"/>
      <c r="Z107" s="243"/>
      <c r="AA107" s="243"/>
      <c r="AB107" s="243"/>
      <c r="AC107" s="243"/>
      <c r="AD107" s="243"/>
      <c r="AE107" s="243"/>
      <c r="AF107" s="243"/>
      <c r="AG107" s="243"/>
      <c r="AH107" s="243"/>
      <c r="AI107" s="243"/>
      <c r="AJ107" s="264"/>
      <c r="AK107" s="263"/>
      <c r="AL107" s="243"/>
      <c r="AM107" s="243"/>
      <c r="AN107" s="243"/>
      <c r="AO107" s="310"/>
      <c r="AP107" s="243"/>
      <c r="AQ107" s="243"/>
      <c r="AR107" s="243"/>
      <c r="AS107" s="243"/>
      <c r="AT107" s="243"/>
      <c r="AU107" s="243"/>
      <c r="AV107" s="264"/>
      <c r="AW107" s="102"/>
      <c r="AX107" s="104"/>
      <c r="AY107" s="105"/>
      <c r="AZ107" s="105"/>
      <c r="BA107" s="105"/>
      <c r="BB107" s="105"/>
      <c r="BC107" s="105"/>
      <c r="BD107" s="234"/>
      <c r="BE107" s="234"/>
      <c r="BF107" s="264"/>
      <c r="BG107" s="289"/>
      <c r="BH107" s="310"/>
      <c r="BI107" s="310"/>
      <c r="BJ107" s="310"/>
      <c r="BK107" s="310"/>
      <c r="BL107" s="310"/>
      <c r="BM107" s="310"/>
      <c r="BN107" s="310"/>
      <c r="BO107" s="310"/>
      <c r="BP107" s="310"/>
      <c r="BQ107" s="310"/>
      <c r="BR107" s="306"/>
      <c r="BS107" s="343"/>
      <c r="BT107" s="310"/>
      <c r="BU107" s="310"/>
      <c r="BV107" s="310"/>
      <c r="BW107" s="310"/>
      <c r="BX107" s="310"/>
      <c r="BY107" s="310"/>
      <c r="BZ107" s="310"/>
      <c r="CA107" s="310"/>
      <c r="CB107" s="310"/>
      <c r="CC107" s="310"/>
      <c r="CD107" s="306"/>
    </row>
    <row r="108" spans="1:82" x14ac:dyDescent="0.25">
      <c r="A108" s="4"/>
      <c r="B108" s="35" t="s">
        <v>41</v>
      </c>
      <c r="C108" s="106">
        <v>11866</v>
      </c>
      <c r="D108" s="107">
        <v>11607</v>
      </c>
      <c r="E108" s="107">
        <v>11202</v>
      </c>
      <c r="F108" s="108">
        <v>10919</v>
      </c>
      <c r="G108" s="107">
        <v>10984</v>
      </c>
      <c r="H108" s="107">
        <v>10735</v>
      </c>
      <c r="I108" s="107">
        <v>10923</v>
      </c>
      <c r="J108" s="107">
        <v>11400</v>
      </c>
      <c r="K108" s="107">
        <v>10129</v>
      </c>
      <c r="L108" s="107">
        <v>11482</v>
      </c>
      <c r="M108" s="107">
        <v>11651</v>
      </c>
      <c r="N108" s="167">
        <v>11295</v>
      </c>
      <c r="O108" s="108">
        <v>11218</v>
      </c>
      <c r="P108" s="181">
        <v>11316</v>
      </c>
      <c r="Q108" s="107">
        <v>10536</v>
      </c>
      <c r="R108" s="107">
        <v>11103</v>
      </c>
      <c r="S108" s="107">
        <v>10788</v>
      </c>
      <c r="T108" s="107">
        <v>10099</v>
      </c>
      <c r="U108" s="107">
        <v>10508</v>
      </c>
      <c r="V108" s="217">
        <v>10562</v>
      </c>
      <c r="W108" s="217">
        <v>10114</v>
      </c>
      <c r="X108" s="167">
        <v>10591</v>
      </c>
      <c r="Y108" s="265">
        <v>10896</v>
      </c>
      <c r="Z108" s="244">
        <v>10163</v>
      </c>
      <c r="AA108" s="244">
        <v>11863</v>
      </c>
      <c r="AB108" s="244">
        <v>10775</v>
      </c>
      <c r="AC108" s="244">
        <v>9934</v>
      </c>
      <c r="AD108" s="244">
        <v>10737</v>
      </c>
      <c r="AE108" s="244">
        <v>11205</v>
      </c>
      <c r="AF108" s="244">
        <v>10864</v>
      </c>
      <c r="AG108" s="244">
        <v>11146</v>
      </c>
      <c r="AH108" s="244">
        <v>10921</v>
      </c>
      <c r="AI108" s="244">
        <v>11535</v>
      </c>
      <c r="AJ108" s="266">
        <v>10752</v>
      </c>
      <c r="AK108" s="265">
        <v>11388</v>
      </c>
      <c r="AL108" s="244">
        <v>11298</v>
      </c>
      <c r="AM108" s="244">
        <v>12307</v>
      </c>
      <c r="AN108" s="244">
        <v>11550</v>
      </c>
      <c r="AO108" s="221">
        <v>11154</v>
      </c>
      <c r="AP108" s="244">
        <v>11485</v>
      </c>
      <c r="AQ108" s="244">
        <v>10352</v>
      </c>
      <c r="AR108" s="244">
        <v>11522</v>
      </c>
      <c r="AS108" s="244">
        <v>10895</v>
      </c>
      <c r="AT108" s="244">
        <v>11173</v>
      </c>
      <c r="AU108" s="244">
        <v>11179</v>
      </c>
      <c r="AV108" s="266">
        <v>11229</v>
      </c>
      <c r="AW108" s="108">
        <f t="shared" ref="AW108:AX112" si="346">C108-O108</f>
        <v>648</v>
      </c>
      <c r="AX108" s="108">
        <f t="shared" si="346"/>
        <v>291</v>
      </c>
      <c r="AY108" s="57">
        <f t="shared" ref="AY108:BF112" si="347">IF(Q108=0,0,E108-Q108)</f>
        <v>666</v>
      </c>
      <c r="AZ108" s="57">
        <f t="shared" si="347"/>
        <v>-184</v>
      </c>
      <c r="BA108" s="57">
        <f t="shared" si="347"/>
        <v>196</v>
      </c>
      <c r="BB108" s="57">
        <f t="shared" si="347"/>
        <v>636</v>
      </c>
      <c r="BC108" s="57">
        <f t="shared" si="347"/>
        <v>415</v>
      </c>
      <c r="BD108" s="219">
        <f t="shared" si="347"/>
        <v>838</v>
      </c>
      <c r="BE108" s="219">
        <f t="shared" si="347"/>
        <v>15</v>
      </c>
      <c r="BF108" s="266">
        <f t="shared" si="347"/>
        <v>891</v>
      </c>
      <c r="BG108" s="284">
        <f t="shared" ref="BG108:BG112" si="348">IF(Y108=0,0,M108-Y108)</f>
        <v>755</v>
      </c>
      <c r="BH108" s="221">
        <f t="shared" ref="BH108:BI112" si="349">IF(Z108=0,0,N108-Z108)</f>
        <v>1132</v>
      </c>
      <c r="BI108" s="221">
        <f t="shared" si="349"/>
        <v>-645</v>
      </c>
      <c r="BJ108" s="221">
        <f t="shared" ref="BJ108:BJ112" si="350">IF(AB108=0,0,P108-AB108)</f>
        <v>541</v>
      </c>
      <c r="BK108" s="221">
        <f t="shared" ref="BK108:BK112" si="351">IF(AC108=0,0,Q108-AC108)</f>
        <v>602</v>
      </c>
      <c r="BL108" s="221">
        <f t="shared" ref="BL108:BL112" si="352">IF(AD108=0,0,R108-AD108)</f>
        <v>366</v>
      </c>
      <c r="BM108" s="221">
        <f t="shared" ref="BM108:BM112" si="353">IF(AE108=0,0,S108-AE108)</f>
        <v>-417</v>
      </c>
      <c r="BN108" s="221">
        <f t="shared" ref="BN108:BN112" si="354">IF(AF108=0,0,T108-AF108)</f>
        <v>-765</v>
      </c>
      <c r="BO108" s="221">
        <f t="shared" ref="BO108:BO112" si="355">IF(AG108=0,0,U108-AG108)</f>
        <v>-638</v>
      </c>
      <c r="BP108" s="221">
        <f t="shared" ref="BP108:BP112" si="356">IF(AH108=0,0,V108-AH108)</f>
        <v>-359</v>
      </c>
      <c r="BQ108" s="221">
        <f t="shared" ref="BQ108:BQ112" si="357">IF(AI108=0,0,W108-AI108)</f>
        <v>-1421</v>
      </c>
      <c r="BR108" s="302">
        <f t="shared" ref="BR108:BR112" si="358">IF(AJ108=0,0,X108-AJ108)</f>
        <v>-161</v>
      </c>
      <c r="BS108" s="338">
        <f t="shared" ref="BS108:BX112" si="359">IF(AK108=0,0,Y108-AK108)</f>
        <v>-492</v>
      </c>
      <c r="BT108" s="221">
        <f t="shared" si="359"/>
        <v>-1135</v>
      </c>
      <c r="BU108" s="221">
        <f t="shared" si="359"/>
        <v>-444</v>
      </c>
      <c r="BV108" s="221">
        <f t="shared" si="359"/>
        <v>-775</v>
      </c>
      <c r="BW108" s="221">
        <f t="shared" si="359"/>
        <v>-1220</v>
      </c>
      <c r="BX108" s="221">
        <f t="shared" si="359"/>
        <v>-748</v>
      </c>
      <c r="BY108" s="221">
        <f t="shared" ref="BY108:BY112" si="360">IF(AQ108=0,0,AE108-AQ108)</f>
        <v>853</v>
      </c>
      <c r="BZ108" s="221">
        <f t="shared" ref="BZ108:CD112" si="361">IF(AR108=0,0,AF108-AR108)</f>
        <v>-658</v>
      </c>
      <c r="CA108" s="221">
        <f t="shared" si="361"/>
        <v>251</v>
      </c>
      <c r="CB108" s="221">
        <f t="shared" si="361"/>
        <v>-252</v>
      </c>
      <c r="CC108" s="221">
        <f t="shared" si="361"/>
        <v>356</v>
      </c>
      <c r="CD108" s="302">
        <f t="shared" si="361"/>
        <v>-477</v>
      </c>
    </row>
    <row r="109" spans="1:82" x14ac:dyDescent="0.25">
      <c r="A109" s="4"/>
      <c r="B109" s="35" t="s">
        <v>42</v>
      </c>
      <c r="C109" s="106">
        <v>2637</v>
      </c>
      <c r="D109" s="107">
        <v>2357</v>
      </c>
      <c r="E109" s="107">
        <v>3218</v>
      </c>
      <c r="F109" s="108">
        <v>2509</v>
      </c>
      <c r="G109" s="107">
        <v>2239</v>
      </c>
      <c r="H109" s="107">
        <v>2262</v>
      </c>
      <c r="I109" s="107">
        <v>2904</v>
      </c>
      <c r="J109" s="107">
        <v>2428</v>
      </c>
      <c r="K109" s="107">
        <v>2005</v>
      </c>
      <c r="L109" s="107">
        <v>1976</v>
      </c>
      <c r="M109" s="107">
        <v>2022</v>
      </c>
      <c r="N109" s="167">
        <v>1968</v>
      </c>
      <c r="O109" s="108">
        <v>1920</v>
      </c>
      <c r="P109" s="181">
        <v>1943</v>
      </c>
      <c r="Q109" s="107">
        <v>1899</v>
      </c>
      <c r="R109" s="107">
        <v>2335</v>
      </c>
      <c r="S109" s="107">
        <v>3049</v>
      </c>
      <c r="T109" s="107">
        <v>1791</v>
      </c>
      <c r="U109" s="107">
        <v>1778</v>
      </c>
      <c r="V109" s="217">
        <v>1875</v>
      </c>
      <c r="W109" s="217">
        <v>2232</v>
      </c>
      <c r="X109" s="167">
        <v>1723</v>
      </c>
      <c r="Y109" s="265">
        <v>2246</v>
      </c>
      <c r="Z109" s="244">
        <v>2051</v>
      </c>
      <c r="AA109" s="244">
        <v>2553</v>
      </c>
      <c r="AB109" s="244">
        <v>2378</v>
      </c>
      <c r="AC109" s="244">
        <v>2036</v>
      </c>
      <c r="AD109" s="244">
        <v>2597</v>
      </c>
      <c r="AE109" s="244">
        <v>2192</v>
      </c>
      <c r="AF109" s="244">
        <v>2489</v>
      </c>
      <c r="AG109" s="244">
        <v>2494</v>
      </c>
      <c r="AH109" s="244">
        <v>2919</v>
      </c>
      <c r="AI109" s="244">
        <v>2422</v>
      </c>
      <c r="AJ109" s="266">
        <v>3557</v>
      </c>
      <c r="AK109" s="265">
        <v>2088</v>
      </c>
      <c r="AL109" s="244">
        <v>2142</v>
      </c>
      <c r="AM109" s="244">
        <v>2473</v>
      </c>
      <c r="AN109" s="244">
        <v>2346</v>
      </c>
      <c r="AO109" s="221">
        <v>2679</v>
      </c>
      <c r="AP109" s="244">
        <v>2609</v>
      </c>
      <c r="AQ109" s="244">
        <v>3002</v>
      </c>
      <c r="AR109" s="244">
        <v>2683</v>
      </c>
      <c r="AS109" s="244">
        <v>2617</v>
      </c>
      <c r="AT109" s="244">
        <v>3088</v>
      </c>
      <c r="AU109" s="244">
        <v>2492</v>
      </c>
      <c r="AV109" s="266">
        <v>2383</v>
      </c>
      <c r="AW109" s="108">
        <f t="shared" si="346"/>
        <v>717</v>
      </c>
      <c r="AX109" s="108">
        <f t="shared" si="346"/>
        <v>414</v>
      </c>
      <c r="AY109" s="57">
        <f t="shared" si="347"/>
        <v>1319</v>
      </c>
      <c r="AZ109" s="57">
        <f t="shared" si="347"/>
        <v>174</v>
      </c>
      <c r="BA109" s="57">
        <f t="shared" si="347"/>
        <v>-810</v>
      </c>
      <c r="BB109" s="57">
        <f t="shared" si="347"/>
        <v>471</v>
      </c>
      <c r="BC109" s="57">
        <f t="shared" si="347"/>
        <v>1126</v>
      </c>
      <c r="BD109" s="219">
        <f t="shared" si="347"/>
        <v>553</v>
      </c>
      <c r="BE109" s="219">
        <f t="shared" si="347"/>
        <v>-227</v>
      </c>
      <c r="BF109" s="266">
        <f t="shared" si="347"/>
        <v>253</v>
      </c>
      <c r="BG109" s="284">
        <f t="shared" si="348"/>
        <v>-224</v>
      </c>
      <c r="BH109" s="221">
        <f t="shared" si="349"/>
        <v>-83</v>
      </c>
      <c r="BI109" s="221">
        <f t="shared" si="349"/>
        <v>-633</v>
      </c>
      <c r="BJ109" s="221">
        <f t="shared" si="350"/>
        <v>-435</v>
      </c>
      <c r="BK109" s="221">
        <f t="shared" si="351"/>
        <v>-137</v>
      </c>
      <c r="BL109" s="221">
        <f t="shared" si="352"/>
        <v>-262</v>
      </c>
      <c r="BM109" s="221">
        <f t="shared" si="353"/>
        <v>857</v>
      </c>
      <c r="BN109" s="221">
        <f t="shared" si="354"/>
        <v>-698</v>
      </c>
      <c r="BO109" s="221">
        <f t="shared" si="355"/>
        <v>-716</v>
      </c>
      <c r="BP109" s="221">
        <f t="shared" si="356"/>
        <v>-1044</v>
      </c>
      <c r="BQ109" s="221">
        <f t="shared" si="357"/>
        <v>-190</v>
      </c>
      <c r="BR109" s="302">
        <f t="shared" si="358"/>
        <v>-1834</v>
      </c>
      <c r="BS109" s="338">
        <f t="shared" si="359"/>
        <v>158</v>
      </c>
      <c r="BT109" s="221">
        <f t="shared" si="359"/>
        <v>-91</v>
      </c>
      <c r="BU109" s="221">
        <f t="shared" si="359"/>
        <v>80</v>
      </c>
      <c r="BV109" s="221">
        <f t="shared" si="359"/>
        <v>32</v>
      </c>
      <c r="BW109" s="221">
        <f t="shared" si="359"/>
        <v>-643</v>
      </c>
      <c r="BX109" s="221">
        <f t="shared" si="359"/>
        <v>-12</v>
      </c>
      <c r="BY109" s="221">
        <f t="shared" si="360"/>
        <v>-810</v>
      </c>
      <c r="BZ109" s="221">
        <f t="shared" si="361"/>
        <v>-194</v>
      </c>
      <c r="CA109" s="221">
        <f t="shared" si="361"/>
        <v>-123</v>
      </c>
      <c r="CB109" s="221">
        <f t="shared" si="361"/>
        <v>-169</v>
      </c>
      <c r="CC109" s="221">
        <f t="shared" si="361"/>
        <v>-70</v>
      </c>
      <c r="CD109" s="302">
        <f t="shared" si="361"/>
        <v>1174</v>
      </c>
    </row>
    <row r="110" spans="1:82" x14ac:dyDescent="0.25">
      <c r="A110" s="4"/>
      <c r="B110" s="35" t="s">
        <v>43</v>
      </c>
      <c r="C110" s="106">
        <v>1475</v>
      </c>
      <c r="D110" s="107">
        <v>1454</v>
      </c>
      <c r="E110" s="107">
        <v>1412</v>
      </c>
      <c r="F110" s="108">
        <v>1386</v>
      </c>
      <c r="G110" s="107">
        <v>1349</v>
      </c>
      <c r="H110" s="107">
        <v>1332</v>
      </c>
      <c r="I110" s="107">
        <v>1392</v>
      </c>
      <c r="J110" s="107">
        <v>1374</v>
      </c>
      <c r="K110" s="107">
        <v>1325</v>
      </c>
      <c r="L110" s="107">
        <v>1521</v>
      </c>
      <c r="M110" s="107">
        <v>1445</v>
      </c>
      <c r="N110" s="167">
        <v>1365</v>
      </c>
      <c r="O110" s="108">
        <v>1353</v>
      </c>
      <c r="P110" s="181">
        <v>1281</v>
      </c>
      <c r="Q110" s="107">
        <v>1319</v>
      </c>
      <c r="R110" s="107">
        <v>1352</v>
      </c>
      <c r="S110" s="107">
        <v>1360</v>
      </c>
      <c r="T110" s="107">
        <v>1276</v>
      </c>
      <c r="U110" s="107">
        <v>1324</v>
      </c>
      <c r="V110" s="217">
        <v>1402</v>
      </c>
      <c r="W110" s="217">
        <v>1348</v>
      </c>
      <c r="X110" s="167">
        <v>1401</v>
      </c>
      <c r="Y110" s="265">
        <v>1470</v>
      </c>
      <c r="Z110" s="244">
        <v>1378</v>
      </c>
      <c r="AA110" s="244">
        <v>1506</v>
      </c>
      <c r="AB110" s="244">
        <v>1501</v>
      </c>
      <c r="AC110" s="244">
        <v>1358</v>
      </c>
      <c r="AD110" s="244">
        <v>1464</v>
      </c>
      <c r="AE110" s="244">
        <v>1414</v>
      </c>
      <c r="AF110" s="244">
        <v>1462</v>
      </c>
      <c r="AG110" s="244">
        <v>1434</v>
      </c>
      <c r="AH110" s="244">
        <v>1381</v>
      </c>
      <c r="AI110" s="244">
        <v>1460</v>
      </c>
      <c r="AJ110" s="266">
        <v>1426</v>
      </c>
      <c r="AK110" s="265">
        <v>1405</v>
      </c>
      <c r="AL110" s="244">
        <v>1531</v>
      </c>
      <c r="AM110" s="244">
        <v>1632</v>
      </c>
      <c r="AN110" s="244">
        <v>1487</v>
      </c>
      <c r="AO110" s="221">
        <v>1463</v>
      </c>
      <c r="AP110" s="244">
        <v>1511</v>
      </c>
      <c r="AQ110" s="244">
        <v>1410</v>
      </c>
      <c r="AR110" s="244">
        <v>1487</v>
      </c>
      <c r="AS110" s="244">
        <v>1445</v>
      </c>
      <c r="AT110" s="244">
        <v>1380</v>
      </c>
      <c r="AU110" s="244">
        <v>1490</v>
      </c>
      <c r="AV110" s="266">
        <v>1524</v>
      </c>
      <c r="AW110" s="108">
        <f t="shared" si="346"/>
        <v>122</v>
      </c>
      <c r="AX110" s="108">
        <f t="shared" si="346"/>
        <v>173</v>
      </c>
      <c r="AY110" s="57">
        <f t="shared" si="347"/>
        <v>93</v>
      </c>
      <c r="AZ110" s="57">
        <f t="shared" si="347"/>
        <v>34</v>
      </c>
      <c r="BA110" s="57">
        <f t="shared" si="347"/>
        <v>-11</v>
      </c>
      <c r="BB110" s="57">
        <f t="shared" si="347"/>
        <v>56</v>
      </c>
      <c r="BC110" s="57">
        <f t="shared" si="347"/>
        <v>68</v>
      </c>
      <c r="BD110" s="219">
        <f t="shared" si="347"/>
        <v>-28</v>
      </c>
      <c r="BE110" s="219">
        <f t="shared" si="347"/>
        <v>-23</v>
      </c>
      <c r="BF110" s="266">
        <f t="shared" si="347"/>
        <v>120</v>
      </c>
      <c r="BG110" s="284">
        <f t="shared" si="348"/>
        <v>-25</v>
      </c>
      <c r="BH110" s="221">
        <f t="shared" si="349"/>
        <v>-13</v>
      </c>
      <c r="BI110" s="221">
        <f t="shared" si="349"/>
        <v>-153</v>
      </c>
      <c r="BJ110" s="221">
        <f t="shared" si="350"/>
        <v>-220</v>
      </c>
      <c r="BK110" s="221">
        <f t="shared" si="351"/>
        <v>-39</v>
      </c>
      <c r="BL110" s="221">
        <f t="shared" si="352"/>
        <v>-112</v>
      </c>
      <c r="BM110" s="221">
        <f t="shared" si="353"/>
        <v>-54</v>
      </c>
      <c r="BN110" s="221">
        <f t="shared" si="354"/>
        <v>-186</v>
      </c>
      <c r="BO110" s="221">
        <f t="shared" si="355"/>
        <v>-110</v>
      </c>
      <c r="BP110" s="221">
        <f t="shared" si="356"/>
        <v>21</v>
      </c>
      <c r="BQ110" s="221">
        <f t="shared" si="357"/>
        <v>-112</v>
      </c>
      <c r="BR110" s="302">
        <f t="shared" si="358"/>
        <v>-25</v>
      </c>
      <c r="BS110" s="338">
        <f t="shared" si="359"/>
        <v>65</v>
      </c>
      <c r="BT110" s="221">
        <f t="shared" si="359"/>
        <v>-153</v>
      </c>
      <c r="BU110" s="221">
        <f t="shared" si="359"/>
        <v>-126</v>
      </c>
      <c r="BV110" s="221">
        <f t="shared" si="359"/>
        <v>14</v>
      </c>
      <c r="BW110" s="221">
        <f t="shared" si="359"/>
        <v>-105</v>
      </c>
      <c r="BX110" s="221">
        <f t="shared" si="359"/>
        <v>-47</v>
      </c>
      <c r="BY110" s="221">
        <f t="shared" si="360"/>
        <v>4</v>
      </c>
      <c r="BZ110" s="221">
        <f t="shared" si="361"/>
        <v>-25</v>
      </c>
      <c r="CA110" s="221">
        <f t="shared" si="361"/>
        <v>-11</v>
      </c>
      <c r="CB110" s="221">
        <f t="shared" si="361"/>
        <v>1</v>
      </c>
      <c r="CC110" s="221">
        <f t="shared" si="361"/>
        <v>-30</v>
      </c>
      <c r="CD110" s="302">
        <f t="shared" si="361"/>
        <v>-98</v>
      </c>
    </row>
    <row r="111" spans="1:82" x14ac:dyDescent="0.25">
      <c r="A111" s="4"/>
      <c r="B111" s="35" t="s">
        <v>44</v>
      </c>
      <c r="C111" s="106">
        <v>496</v>
      </c>
      <c r="D111" s="107">
        <v>550</v>
      </c>
      <c r="E111" s="107">
        <v>489</v>
      </c>
      <c r="F111" s="108">
        <v>490</v>
      </c>
      <c r="G111" s="107">
        <v>484</v>
      </c>
      <c r="H111" s="107">
        <v>463</v>
      </c>
      <c r="I111" s="107">
        <v>523</v>
      </c>
      <c r="J111" s="107">
        <v>487</v>
      </c>
      <c r="K111" s="107">
        <v>470</v>
      </c>
      <c r="L111" s="107">
        <v>544</v>
      </c>
      <c r="M111" s="107">
        <v>522</v>
      </c>
      <c r="N111" s="167">
        <v>446</v>
      </c>
      <c r="O111" s="108">
        <v>463</v>
      </c>
      <c r="P111" s="181">
        <v>467</v>
      </c>
      <c r="Q111" s="107">
        <v>492</v>
      </c>
      <c r="R111" s="107">
        <v>477</v>
      </c>
      <c r="S111" s="107">
        <v>487</v>
      </c>
      <c r="T111" s="107">
        <v>451</v>
      </c>
      <c r="U111" s="107">
        <v>479</v>
      </c>
      <c r="V111" s="217">
        <v>522</v>
      </c>
      <c r="W111" s="217">
        <v>492</v>
      </c>
      <c r="X111" s="167">
        <v>468</v>
      </c>
      <c r="Y111" s="265">
        <v>498</v>
      </c>
      <c r="Z111" s="244">
        <v>457</v>
      </c>
      <c r="AA111" s="244">
        <v>521</v>
      </c>
      <c r="AB111" s="244">
        <v>504</v>
      </c>
      <c r="AC111" s="244">
        <v>456</v>
      </c>
      <c r="AD111" s="244">
        <v>505</v>
      </c>
      <c r="AE111" s="244">
        <v>470</v>
      </c>
      <c r="AF111" s="244">
        <v>468</v>
      </c>
      <c r="AG111" s="244">
        <v>498</v>
      </c>
      <c r="AH111" s="244">
        <v>465</v>
      </c>
      <c r="AI111" s="244">
        <v>499</v>
      </c>
      <c r="AJ111" s="266">
        <v>449</v>
      </c>
      <c r="AK111" s="265">
        <v>443</v>
      </c>
      <c r="AL111" s="244">
        <v>471</v>
      </c>
      <c r="AM111" s="244">
        <v>527</v>
      </c>
      <c r="AN111" s="244">
        <v>492</v>
      </c>
      <c r="AO111" s="221">
        <v>470</v>
      </c>
      <c r="AP111" s="244">
        <v>478</v>
      </c>
      <c r="AQ111" s="244">
        <v>474</v>
      </c>
      <c r="AR111" s="244">
        <v>510</v>
      </c>
      <c r="AS111" s="244">
        <v>481</v>
      </c>
      <c r="AT111" s="244">
        <v>462</v>
      </c>
      <c r="AU111" s="244">
        <v>507</v>
      </c>
      <c r="AV111" s="266">
        <v>505</v>
      </c>
      <c r="AW111" s="108">
        <f t="shared" si="346"/>
        <v>33</v>
      </c>
      <c r="AX111" s="108">
        <f t="shared" si="346"/>
        <v>83</v>
      </c>
      <c r="AY111" s="57">
        <f t="shared" si="347"/>
        <v>-3</v>
      </c>
      <c r="AZ111" s="57">
        <f t="shared" si="347"/>
        <v>13</v>
      </c>
      <c r="BA111" s="57">
        <f t="shared" si="347"/>
        <v>-3</v>
      </c>
      <c r="BB111" s="57">
        <f t="shared" si="347"/>
        <v>12</v>
      </c>
      <c r="BC111" s="57">
        <f t="shared" si="347"/>
        <v>44</v>
      </c>
      <c r="BD111" s="219">
        <f t="shared" si="347"/>
        <v>-35</v>
      </c>
      <c r="BE111" s="219">
        <f t="shared" si="347"/>
        <v>-22</v>
      </c>
      <c r="BF111" s="266">
        <f t="shared" si="347"/>
        <v>76</v>
      </c>
      <c r="BG111" s="284">
        <f t="shared" si="348"/>
        <v>24</v>
      </c>
      <c r="BH111" s="221">
        <f t="shared" si="349"/>
        <v>-11</v>
      </c>
      <c r="BI111" s="221">
        <f t="shared" si="349"/>
        <v>-58</v>
      </c>
      <c r="BJ111" s="221">
        <f t="shared" si="350"/>
        <v>-37</v>
      </c>
      <c r="BK111" s="221">
        <f t="shared" si="351"/>
        <v>36</v>
      </c>
      <c r="BL111" s="221">
        <f t="shared" si="352"/>
        <v>-28</v>
      </c>
      <c r="BM111" s="221">
        <f t="shared" si="353"/>
        <v>17</v>
      </c>
      <c r="BN111" s="221">
        <f t="shared" si="354"/>
        <v>-17</v>
      </c>
      <c r="BO111" s="221">
        <f t="shared" si="355"/>
        <v>-19</v>
      </c>
      <c r="BP111" s="221">
        <f t="shared" si="356"/>
        <v>57</v>
      </c>
      <c r="BQ111" s="221">
        <f t="shared" si="357"/>
        <v>-7</v>
      </c>
      <c r="BR111" s="302">
        <f t="shared" si="358"/>
        <v>19</v>
      </c>
      <c r="BS111" s="338">
        <f t="shared" si="359"/>
        <v>55</v>
      </c>
      <c r="BT111" s="221">
        <f t="shared" si="359"/>
        <v>-14</v>
      </c>
      <c r="BU111" s="221">
        <f t="shared" si="359"/>
        <v>-6</v>
      </c>
      <c r="BV111" s="221">
        <f t="shared" si="359"/>
        <v>12</v>
      </c>
      <c r="BW111" s="221">
        <f t="shared" si="359"/>
        <v>-14</v>
      </c>
      <c r="BX111" s="221">
        <f t="shared" si="359"/>
        <v>27</v>
      </c>
      <c r="BY111" s="221">
        <f t="shared" si="360"/>
        <v>-4</v>
      </c>
      <c r="BZ111" s="221">
        <f t="shared" si="361"/>
        <v>-42</v>
      </c>
      <c r="CA111" s="221">
        <f t="shared" si="361"/>
        <v>17</v>
      </c>
      <c r="CB111" s="221">
        <f t="shared" si="361"/>
        <v>3</v>
      </c>
      <c r="CC111" s="221">
        <f t="shared" si="361"/>
        <v>-8</v>
      </c>
      <c r="CD111" s="302">
        <f t="shared" si="361"/>
        <v>-56</v>
      </c>
    </row>
    <row r="112" spans="1:82" x14ac:dyDescent="0.25">
      <c r="A112" s="4"/>
      <c r="B112" s="35" t="s">
        <v>45</v>
      </c>
      <c r="C112" s="106">
        <v>29</v>
      </c>
      <c r="D112" s="107">
        <v>31</v>
      </c>
      <c r="E112" s="107">
        <v>28</v>
      </c>
      <c r="F112" s="108">
        <v>27</v>
      </c>
      <c r="G112" s="107">
        <v>29</v>
      </c>
      <c r="H112" s="107">
        <v>31</v>
      </c>
      <c r="I112" s="107">
        <v>30</v>
      </c>
      <c r="J112" s="107">
        <v>30</v>
      </c>
      <c r="K112" s="107">
        <v>29</v>
      </c>
      <c r="L112" s="107">
        <v>29</v>
      </c>
      <c r="M112" s="107">
        <v>30</v>
      </c>
      <c r="N112" s="167">
        <v>26</v>
      </c>
      <c r="O112" s="108">
        <v>26</v>
      </c>
      <c r="P112" s="181">
        <v>30</v>
      </c>
      <c r="Q112" s="107">
        <v>35</v>
      </c>
      <c r="R112" s="107">
        <v>30</v>
      </c>
      <c r="S112" s="107">
        <v>31</v>
      </c>
      <c r="T112" s="107">
        <v>29</v>
      </c>
      <c r="U112" s="107">
        <v>35</v>
      </c>
      <c r="V112" s="217">
        <v>28</v>
      </c>
      <c r="W112" s="217">
        <v>25</v>
      </c>
      <c r="X112" s="167">
        <v>34</v>
      </c>
      <c r="Y112" s="265">
        <v>28</v>
      </c>
      <c r="Z112" s="244">
        <v>32</v>
      </c>
      <c r="AA112" s="244">
        <v>30</v>
      </c>
      <c r="AB112" s="244">
        <v>31</v>
      </c>
      <c r="AC112" s="244">
        <v>21</v>
      </c>
      <c r="AD112" s="244">
        <v>35</v>
      </c>
      <c r="AE112" s="244">
        <v>35</v>
      </c>
      <c r="AF112" s="244">
        <v>30</v>
      </c>
      <c r="AG112" s="244">
        <v>35</v>
      </c>
      <c r="AH112" s="244">
        <v>27</v>
      </c>
      <c r="AI112" s="244">
        <v>29</v>
      </c>
      <c r="AJ112" s="266">
        <v>27</v>
      </c>
      <c r="AK112" s="265">
        <v>38</v>
      </c>
      <c r="AL112" s="244">
        <v>33</v>
      </c>
      <c r="AM112" s="244">
        <v>38</v>
      </c>
      <c r="AN112" s="244">
        <v>32</v>
      </c>
      <c r="AO112" s="221">
        <v>38</v>
      </c>
      <c r="AP112" s="244">
        <v>29</v>
      </c>
      <c r="AQ112" s="244">
        <v>27</v>
      </c>
      <c r="AR112" s="244">
        <v>36</v>
      </c>
      <c r="AS112" s="244">
        <v>29</v>
      </c>
      <c r="AT112" s="244">
        <v>28</v>
      </c>
      <c r="AU112" s="244">
        <v>38</v>
      </c>
      <c r="AV112" s="266">
        <v>31</v>
      </c>
      <c r="AW112" s="108">
        <f t="shared" si="346"/>
        <v>3</v>
      </c>
      <c r="AX112" s="108">
        <f t="shared" si="346"/>
        <v>1</v>
      </c>
      <c r="AY112" s="57">
        <f t="shared" si="347"/>
        <v>-7</v>
      </c>
      <c r="AZ112" s="57">
        <f t="shared" si="347"/>
        <v>-3</v>
      </c>
      <c r="BA112" s="57">
        <f t="shared" si="347"/>
        <v>-2</v>
      </c>
      <c r="BB112" s="57">
        <f t="shared" si="347"/>
        <v>2</v>
      </c>
      <c r="BC112" s="57">
        <f t="shared" si="347"/>
        <v>-5</v>
      </c>
      <c r="BD112" s="219">
        <f t="shared" si="347"/>
        <v>2</v>
      </c>
      <c r="BE112" s="219">
        <f t="shared" si="347"/>
        <v>4</v>
      </c>
      <c r="BF112" s="266">
        <f t="shared" si="347"/>
        <v>-5</v>
      </c>
      <c r="BG112" s="284">
        <f t="shared" si="348"/>
        <v>2</v>
      </c>
      <c r="BH112" s="221">
        <f t="shared" si="349"/>
        <v>-6</v>
      </c>
      <c r="BI112" s="221">
        <f t="shared" si="349"/>
        <v>-4</v>
      </c>
      <c r="BJ112" s="221">
        <f t="shared" si="350"/>
        <v>-1</v>
      </c>
      <c r="BK112" s="221">
        <f t="shared" si="351"/>
        <v>14</v>
      </c>
      <c r="BL112" s="221">
        <f t="shared" si="352"/>
        <v>-5</v>
      </c>
      <c r="BM112" s="221">
        <f t="shared" si="353"/>
        <v>-4</v>
      </c>
      <c r="BN112" s="221">
        <f t="shared" si="354"/>
        <v>-1</v>
      </c>
      <c r="BO112" s="221">
        <f t="shared" si="355"/>
        <v>0</v>
      </c>
      <c r="BP112" s="221">
        <f t="shared" si="356"/>
        <v>1</v>
      </c>
      <c r="BQ112" s="221">
        <f t="shared" si="357"/>
        <v>-4</v>
      </c>
      <c r="BR112" s="302">
        <f t="shared" si="358"/>
        <v>7</v>
      </c>
      <c r="BS112" s="338">
        <f t="shared" si="359"/>
        <v>-10</v>
      </c>
      <c r="BT112" s="221">
        <f t="shared" si="359"/>
        <v>-1</v>
      </c>
      <c r="BU112" s="221">
        <f t="shared" si="359"/>
        <v>-8</v>
      </c>
      <c r="BV112" s="221">
        <f t="shared" si="359"/>
        <v>-1</v>
      </c>
      <c r="BW112" s="221">
        <f t="shared" si="359"/>
        <v>-17</v>
      </c>
      <c r="BX112" s="221">
        <f t="shared" si="359"/>
        <v>6</v>
      </c>
      <c r="BY112" s="221">
        <f t="shared" si="360"/>
        <v>8</v>
      </c>
      <c r="BZ112" s="221">
        <f t="shared" si="361"/>
        <v>-6</v>
      </c>
      <c r="CA112" s="221">
        <f t="shared" si="361"/>
        <v>6</v>
      </c>
      <c r="CB112" s="221">
        <f t="shared" si="361"/>
        <v>-1</v>
      </c>
      <c r="CC112" s="221">
        <f t="shared" si="361"/>
        <v>-9</v>
      </c>
      <c r="CD112" s="302">
        <f t="shared" si="361"/>
        <v>-4</v>
      </c>
    </row>
    <row r="113" spans="1:82" ht="15.75" thickBot="1" x14ac:dyDescent="0.3">
      <c r="A113" s="4"/>
      <c r="B113" s="37" t="s">
        <v>46</v>
      </c>
      <c r="C113" s="110">
        <f t="shared" ref="C113:AX113" si="362">SUM(C108:C112)</f>
        <v>16503</v>
      </c>
      <c r="D113" s="59">
        <f t="shared" si="362"/>
        <v>15999</v>
      </c>
      <c r="E113" s="59">
        <f t="shared" si="362"/>
        <v>16349</v>
      </c>
      <c r="F113" s="59">
        <f t="shared" si="362"/>
        <v>15331</v>
      </c>
      <c r="G113" s="59">
        <f t="shared" si="362"/>
        <v>15085</v>
      </c>
      <c r="H113" s="59">
        <f t="shared" si="362"/>
        <v>14823</v>
      </c>
      <c r="I113" s="59">
        <f t="shared" si="362"/>
        <v>15772</v>
      </c>
      <c r="J113" s="59">
        <f t="shared" si="362"/>
        <v>15719</v>
      </c>
      <c r="K113" s="59">
        <f t="shared" si="362"/>
        <v>13958</v>
      </c>
      <c r="L113" s="59">
        <f t="shared" si="362"/>
        <v>15552</v>
      </c>
      <c r="M113" s="59">
        <f t="shared" si="362"/>
        <v>15670</v>
      </c>
      <c r="N113" s="153">
        <f t="shared" si="362"/>
        <v>15100</v>
      </c>
      <c r="O113" s="59">
        <f t="shared" si="362"/>
        <v>14980</v>
      </c>
      <c r="P113" s="59">
        <f t="shared" si="362"/>
        <v>15037</v>
      </c>
      <c r="Q113" s="59">
        <f t="shared" si="362"/>
        <v>14281</v>
      </c>
      <c r="R113" s="59">
        <f t="shared" si="362"/>
        <v>15297</v>
      </c>
      <c r="S113" s="59">
        <f t="shared" si="362"/>
        <v>15715</v>
      </c>
      <c r="T113" s="59">
        <f t="shared" si="362"/>
        <v>13646</v>
      </c>
      <c r="U113" s="59">
        <f t="shared" si="362"/>
        <v>14124</v>
      </c>
      <c r="V113" s="208">
        <f t="shared" si="362"/>
        <v>14389</v>
      </c>
      <c r="W113" s="208">
        <f t="shared" si="362"/>
        <v>14211</v>
      </c>
      <c r="X113" s="168">
        <f t="shared" si="362"/>
        <v>14217</v>
      </c>
      <c r="Y113" s="251">
        <f t="shared" si="362"/>
        <v>15138</v>
      </c>
      <c r="Z113" s="276">
        <f t="shared" si="362"/>
        <v>14081</v>
      </c>
      <c r="AA113" s="276">
        <f t="shared" si="362"/>
        <v>16473</v>
      </c>
      <c r="AB113" s="276">
        <f t="shared" si="362"/>
        <v>15189</v>
      </c>
      <c r="AC113" s="276">
        <f t="shared" si="362"/>
        <v>13805</v>
      </c>
      <c r="AD113" s="276">
        <f t="shared" si="362"/>
        <v>15338</v>
      </c>
      <c r="AE113" s="276">
        <f t="shared" si="362"/>
        <v>15316</v>
      </c>
      <c r="AF113" s="276">
        <f>SUM(AF108:AF112)</f>
        <v>15313</v>
      </c>
      <c r="AG113" s="276">
        <f t="shared" si="362"/>
        <v>15607</v>
      </c>
      <c r="AH113" s="276">
        <f t="shared" si="362"/>
        <v>15713</v>
      </c>
      <c r="AI113" s="276">
        <f t="shared" si="362"/>
        <v>15945</v>
      </c>
      <c r="AJ113" s="277">
        <f>SUM(AJ108:AJ112)</f>
        <v>16211</v>
      </c>
      <c r="AK113" s="251">
        <f t="shared" ref="AK113:AQ113" si="363">SUM(AK108:AK112)</f>
        <v>15362</v>
      </c>
      <c r="AL113" s="276">
        <f t="shared" si="363"/>
        <v>15475</v>
      </c>
      <c r="AM113" s="276">
        <f t="shared" si="363"/>
        <v>16977</v>
      </c>
      <c r="AN113" s="276">
        <f t="shared" si="363"/>
        <v>15907</v>
      </c>
      <c r="AO113" s="329">
        <f>SUM(AO108:AO112)</f>
        <v>15804</v>
      </c>
      <c r="AP113" s="276">
        <f t="shared" si="363"/>
        <v>16112</v>
      </c>
      <c r="AQ113" s="276">
        <f t="shared" si="363"/>
        <v>15265</v>
      </c>
      <c r="AR113" s="276">
        <f>SUM(AR108:AR112)</f>
        <v>16238</v>
      </c>
      <c r="AS113" s="276">
        <f t="shared" ref="AS113:AU113" si="364">SUM(AS108:AS112)</f>
        <v>15467</v>
      </c>
      <c r="AT113" s="276">
        <f t="shared" si="364"/>
        <v>16131</v>
      </c>
      <c r="AU113" s="276">
        <f t="shared" si="364"/>
        <v>15706</v>
      </c>
      <c r="AV113" s="277">
        <f>SUM(AV108:AV112)</f>
        <v>15672</v>
      </c>
      <c r="AW113" s="59">
        <f t="shared" si="362"/>
        <v>1523</v>
      </c>
      <c r="AX113" s="59">
        <f t="shared" si="362"/>
        <v>962</v>
      </c>
      <c r="AY113" s="59">
        <f t="shared" ref="AY113:BB113" si="365">SUM(AY108:AY112)</f>
        <v>2068</v>
      </c>
      <c r="AZ113" s="59">
        <f t="shared" si="365"/>
        <v>34</v>
      </c>
      <c r="BA113" s="59">
        <f t="shared" si="365"/>
        <v>-630</v>
      </c>
      <c r="BB113" s="59">
        <f t="shared" si="365"/>
        <v>1177</v>
      </c>
      <c r="BC113" s="59">
        <f t="shared" ref="BC113:BF113" si="366">SUM(BC108:BC112)</f>
        <v>1648</v>
      </c>
      <c r="BD113" s="208">
        <f t="shared" si="366"/>
        <v>1330</v>
      </c>
      <c r="BE113" s="208">
        <f t="shared" si="366"/>
        <v>-253</v>
      </c>
      <c r="BF113" s="277">
        <f t="shared" si="366"/>
        <v>1335</v>
      </c>
      <c r="BG113" s="251">
        <f t="shared" ref="BG113:BH113" si="367">SUM(BG108:BG112)</f>
        <v>532</v>
      </c>
      <c r="BH113" s="228">
        <f t="shared" si="367"/>
        <v>1019</v>
      </c>
      <c r="BI113" s="228">
        <f t="shared" ref="BI113:BR113" si="368">SUM(BI108:BI112)</f>
        <v>-1493</v>
      </c>
      <c r="BJ113" s="228">
        <f t="shared" si="368"/>
        <v>-152</v>
      </c>
      <c r="BK113" s="228">
        <f t="shared" si="368"/>
        <v>476</v>
      </c>
      <c r="BL113" s="228">
        <f t="shared" si="368"/>
        <v>-41</v>
      </c>
      <c r="BM113" s="228">
        <f t="shared" si="368"/>
        <v>399</v>
      </c>
      <c r="BN113" s="228">
        <f t="shared" si="368"/>
        <v>-1667</v>
      </c>
      <c r="BO113" s="228">
        <f t="shared" si="368"/>
        <v>-1483</v>
      </c>
      <c r="BP113" s="208">
        <f t="shared" si="368"/>
        <v>-1324</v>
      </c>
      <c r="BQ113" s="329">
        <f t="shared" si="368"/>
        <v>-1734</v>
      </c>
      <c r="BR113" s="146">
        <f t="shared" si="368"/>
        <v>-1994</v>
      </c>
      <c r="BS113" s="110">
        <f t="shared" ref="BS113:BT113" si="369">SUM(BS108:BS112)</f>
        <v>-224</v>
      </c>
      <c r="BT113" s="329">
        <f t="shared" si="369"/>
        <v>-1394</v>
      </c>
      <c r="BU113" s="329">
        <f t="shared" ref="BU113:BW113" si="370">SUM(BU108:BU112)</f>
        <v>-504</v>
      </c>
      <c r="BV113" s="329">
        <f t="shared" si="370"/>
        <v>-718</v>
      </c>
      <c r="BW113" s="329">
        <f t="shared" si="370"/>
        <v>-1999</v>
      </c>
      <c r="BX113" s="329">
        <f t="shared" ref="BX113:BZ113" si="371">SUM(BX108:BX112)</f>
        <v>-774</v>
      </c>
      <c r="BY113" s="329">
        <f t="shared" si="371"/>
        <v>51</v>
      </c>
      <c r="BZ113" s="329">
        <f t="shared" si="371"/>
        <v>-925</v>
      </c>
      <c r="CA113" s="329">
        <f t="shared" ref="CA113:CB113" si="372">SUM(CA108:CA112)</f>
        <v>140</v>
      </c>
      <c r="CB113" s="329">
        <f t="shared" si="372"/>
        <v>-418</v>
      </c>
      <c r="CC113" s="329">
        <f t="shared" ref="CC113:CD113" si="373">SUM(CC108:CC112)</f>
        <v>239</v>
      </c>
      <c r="CD113" s="146">
        <f t="shared" si="373"/>
        <v>539</v>
      </c>
    </row>
    <row r="114" spans="1:82" x14ac:dyDescent="0.25">
      <c r="A114" s="4">
        <f>+A107+1</f>
        <v>16</v>
      </c>
      <c r="B114" s="45" t="s">
        <v>49</v>
      </c>
      <c r="C114" s="111"/>
      <c r="D114" s="112"/>
      <c r="E114" s="112"/>
      <c r="F114" s="113"/>
      <c r="G114" s="112"/>
      <c r="H114" s="112"/>
      <c r="I114" s="112"/>
      <c r="J114" s="112"/>
      <c r="K114" s="112"/>
      <c r="L114" s="112"/>
      <c r="M114" s="112"/>
      <c r="N114" s="169"/>
      <c r="O114" s="113"/>
      <c r="P114" s="112"/>
      <c r="Q114" s="112"/>
      <c r="R114" s="112"/>
      <c r="S114" s="112"/>
      <c r="T114" s="112"/>
      <c r="U114" s="112"/>
      <c r="V114" s="218"/>
      <c r="W114" s="218"/>
      <c r="X114" s="169"/>
      <c r="Y114" s="267"/>
      <c r="Z114" s="245"/>
      <c r="AA114" s="245"/>
      <c r="AB114" s="245"/>
      <c r="AC114" s="245"/>
      <c r="AD114" s="245"/>
      <c r="AE114" s="245"/>
      <c r="AF114" s="245"/>
      <c r="AG114" s="245"/>
      <c r="AH114" s="245"/>
      <c r="AI114" s="245"/>
      <c r="AJ114" s="268"/>
      <c r="AK114" s="267"/>
      <c r="AL114" s="245"/>
      <c r="AM114" s="245"/>
      <c r="AN114" s="245"/>
      <c r="AO114" s="222"/>
      <c r="AP114" s="245"/>
      <c r="AQ114" s="245"/>
      <c r="AR114" s="245"/>
      <c r="AS114" s="245"/>
      <c r="AT114" s="245"/>
      <c r="AU114" s="245"/>
      <c r="AV114" s="268"/>
      <c r="AW114" s="113"/>
      <c r="AX114" s="115"/>
      <c r="AY114" s="116"/>
      <c r="AZ114" s="116"/>
      <c r="BA114" s="116"/>
      <c r="BB114" s="116"/>
      <c r="BC114" s="116"/>
      <c r="BD114" s="235"/>
      <c r="BE114" s="235"/>
      <c r="BF114" s="268"/>
      <c r="BG114" s="286"/>
      <c r="BH114" s="222"/>
      <c r="BI114" s="222"/>
      <c r="BJ114" s="222"/>
      <c r="BK114" s="222"/>
      <c r="BL114" s="222"/>
      <c r="BM114" s="222"/>
      <c r="BN114" s="222"/>
      <c r="BO114" s="222"/>
      <c r="BP114" s="222"/>
      <c r="BQ114" s="222"/>
      <c r="BR114" s="128"/>
      <c r="BS114" s="339"/>
      <c r="BT114" s="222"/>
      <c r="BU114" s="222"/>
      <c r="BV114" s="222"/>
      <c r="BW114" s="222"/>
      <c r="BX114" s="222"/>
      <c r="BY114" s="222"/>
      <c r="BZ114" s="222"/>
      <c r="CA114" s="222"/>
      <c r="CB114" s="222"/>
      <c r="CC114" s="222"/>
      <c r="CD114" s="128"/>
    </row>
    <row r="115" spans="1:82" x14ac:dyDescent="0.25">
      <c r="A115" s="4"/>
      <c r="B115" s="35" t="s">
        <v>41</v>
      </c>
      <c r="C115" s="88">
        <f t="shared" ref="C115:Y115" si="374">C94-C101</f>
        <v>158932.22000000067</v>
      </c>
      <c r="D115" s="82">
        <f t="shared" si="374"/>
        <v>-299045.1499999899</v>
      </c>
      <c r="E115" s="82">
        <f t="shared" si="374"/>
        <v>-527516.5</v>
      </c>
      <c r="F115" s="82">
        <f t="shared" si="374"/>
        <v>-463195.20999999618</v>
      </c>
      <c r="G115" s="82">
        <f t="shared" si="374"/>
        <v>-307215.44999999786</v>
      </c>
      <c r="H115" s="82">
        <f t="shared" si="374"/>
        <v>-147500.24999999901</v>
      </c>
      <c r="I115" s="82">
        <f t="shared" si="374"/>
        <v>-84783.429999999935</v>
      </c>
      <c r="J115" s="82">
        <f t="shared" si="374"/>
        <v>87179.990000008373</v>
      </c>
      <c r="K115" s="82">
        <f t="shared" si="374"/>
        <v>609300.94999999879</v>
      </c>
      <c r="L115" s="82">
        <f t="shared" si="374"/>
        <v>1103386.5899999999</v>
      </c>
      <c r="M115" s="82">
        <f t="shared" si="374"/>
        <v>791665.42000000039</v>
      </c>
      <c r="N115" s="165">
        <f t="shared" si="374"/>
        <v>591396.13999999058</v>
      </c>
      <c r="O115" s="82">
        <f t="shared" si="374"/>
        <v>266981.91000000038</v>
      </c>
      <c r="P115" s="82">
        <f t="shared" si="374"/>
        <v>-129733.81000000006</v>
      </c>
      <c r="Q115" s="82">
        <f t="shared" si="374"/>
        <v>-136664.63000000035</v>
      </c>
      <c r="R115" s="82">
        <f t="shared" si="374"/>
        <v>-513080.31530204322</v>
      </c>
      <c r="S115" s="82">
        <f t="shared" si="374"/>
        <v>-325332.33999975416</v>
      </c>
      <c r="T115" s="82">
        <f t="shared" si="374"/>
        <v>-163311.85999975662</v>
      </c>
      <c r="U115" s="82">
        <f t="shared" si="374"/>
        <v>-87087.87999975303</v>
      </c>
      <c r="V115" s="89">
        <f t="shared" si="374"/>
        <v>2390.4800002473639</v>
      </c>
      <c r="W115" s="89">
        <f t="shared" si="374"/>
        <v>474763.98000024748</v>
      </c>
      <c r="X115" s="170">
        <f t="shared" si="374"/>
        <v>1090635.7000002498</v>
      </c>
      <c r="Y115" s="89">
        <f t="shared" si="374"/>
        <v>1022432.0200002475</v>
      </c>
      <c r="Z115" s="89">
        <f t="shared" ref="Z115:AA115" si="375">Z94-Z101</f>
        <v>1109038.5200002471</v>
      </c>
      <c r="AA115" s="89">
        <f t="shared" si="375"/>
        <v>388547.06000023754</v>
      </c>
      <c r="AB115" s="89">
        <f t="shared" ref="AB115:AC115" si="376">AB94-AB101</f>
        <v>-570804.92999975244</v>
      </c>
      <c r="AC115" s="89">
        <f t="shared" si="376"/>
        <v>-316852.91999975289</v>
      </c>
      <c r="AD115" s="89">
        <f t="shared" ref="AD115:AE115" si="377">AD94-AD101</f>
        <v>-578972.34999975283</v>
      </c>
      <c r="AE115" s="89">
        <f t="shared" si="377"/>
        <v>-633636.25999974774</v>
      </c>
      <c r="AF115" s="89">
        <f t="shared" ref="AF115:AG115" si="378">AF94-AF101</f>
        <v>-252608.83999974903</v>
      </c>
      <c r="AG115" s="89">
        <f t="shared" si="378"/>
        <v>-208524.42999975075</v>
      </c>
      <c r="AH115" s="89">
        <f t="shared" ref="AH115:AI115" si="379">AH94-AH101</f>
        <v>-85099.649999752524</v>
      </c>
      <c r="AI115" s="89">
        <f t="shared" si="379"/>
        <v>545523.58000024618</v>
      </c>
      <c r="AJ115" s="160">
        <f t="shared" ref="AJ115:AO115" si="380">AJ94-AJ101</f>
        <v>1304340.1000002474</v>
      </c>
      <c r="AK115" s="89">
        <f t="shared" si="380"/>
        <v>1289548.2300002468</v>
      </c>
      <c r="AL115" s="89">
        <f t="shared" si="380"/>
        <v>1018310.1600002469</v>
      </c>
      <c r="AM115" s="89">
        <f t="shared" si="380"/>
        <v>170404.23000024678</v>
      </c>
      <c r="AN115" s="89">
        <f t="shared" si="380"/>
        <v>-503497.22999975225</v>
      </c>
      <c r="AO115" s="89">
        <f t="shared" si="380"/>
        <v>-720935.23999975296</v>
      </c>
      <c r="AP115" s="89">
        <f t="shared" ref="AP115:BR115" si="381">AP94-AP101</f>
        <v>-899656.57999975281</v>
      </c>
      <c r="AQ115" s="89">
        <f t="shared" si="381"/>
        <v>-367405.48999974673</v>
      </c>
      <c r="AR115" s="89">
        <f t="shared" si="381"/>
        <v>-300016.13999975356</v>
      </c>
      <c r="AS115" s="89">
        <f t="shared" si="381"/>
        <v>-177114.63999975251</v>
      </c>
      <c r="AT115" s="89">
        <f t="shared" si="381"/>
        <v>110903.2800002445</v>
      </c>
      <c r="AU115" s="89">
        <f t="shared" si="381"/>
        <v>398858.73000024538</v>
      </c>
      <c r="AV115" s="160">
        <f t="shared" si="381"/>
        <v>1484347.7900002471</v>
      </c>
      <c r="AW115" s="89">
        <f t="shared" si="381"/>
        <v>-108049.68999999971</v>
      </c>
      <c r="AX115" s="89">
        <f t="shared" si="381"/>
        <v>-169311.33999998984</v>
      </c>
      <c r="AY115" s="89">
        <f t="shared" si="381"/>
        <v>-390851.86999999965</v>
      </c>
      <c r="AZ115" s="89">
        <f t="shared" si="381"/>
        <v>49885.105302047043</v>
      </c>
      <c r="BA115" s="89">
        <f t="shared" si="381"/>
        <v>18116.889999756298</v>
      </c>
      <c r="BB115" s="89">
        <f t="shared" si="381"/>
        <v>15811.609999757609</v>
      </c>
      <c r="BC115" s="89">
        <f t="shared" si="381"/>
        <v>2304.4499997530947</v>
      </c>
      <c r="BD115" s="89">
        <f t="shared" si="381"/>
        <v>84789.509999761009</v>
      </c>
      <c r="BE115" s="89">
        <f t="shared" si="381"/>
        <v>134536.96999975131</v>
      </c>
      <c r="BF115" s="160">
        <f t="shared" si="381"/>
        <v>12750.88999975007</v>
      </c>
      <c r="BG115" s="89">
        <f t="shared" si="381"/>
        <v>-230766.60000024713</v>
      </c>
      <c r="BH115" s="89">
        <f t="shared" si="381"/>
        <v>-517642.38000025647</v>
      </c>
      <c r="BI115" s="89">
        <f t="shared" si="381"/>
        <v>-121565.15000023716</v>
      </c>
      <c r="BJ115" s="89">
        <f t="shared" si="381"/>
        <v>441071.11999975238</v>
      </c>
      <c r="BK115" s="89">
        <f t="shared" si="381"/>
        <v>180188.28999975254</v>
      </c>
      <c r="BL115" s="89">
        <f t="shared" si="381"/>
        <v>65892.034697709605</v>
      </c>
      <c r="BM115" s="89">
        <f t="shared" si="381"/>
        <v>308303.91999999358</v>
      </c>
      <c r="BN115" s="89">
        <f t="shared" si="381"/>
        <v>89296.979999992414</v>
      </c>
      <c r="BO115" s="89">
        <f t="shared" si="381"/>
        <v>121436.54999999772</v>
      </c>
      <c r="BP115" s="89">
        <f t="shared" si="381"/>
        <v>87490.129999999888</v>
      </c>
      <c r="BQ115" s="89">
        <f t="shared" si="381"/>
        <v>-70759.599999998696</v>
      </c>
      <c r="BR115" s="89">
        <f t="shared" si="381"/>
        <v>-213704.39999999758</v>
      </c>
      <c r="BS115" s="340">
        <f t="shared" ref="BS115:BX119" si="382">IF(AK115=0,0,Y115-AK115)</f>
        <v>-267116.20999999926</v>
      </c>
      <c r="BT115" s="270">
        <f t="shared" si="382"/>
        <v>90728.360000000102</v>
      </c>
      <c r="BU115" s="270">
        <f t="shared" si="382"/>
        <v>218142.82999999076</v>
      </c>
      <c r="BV115" s="270">
        <f t="shared" si="382"/>
        <v>-67307.700000000186</v>
      </c>
      <c r="BW115" s="270">
        <f t="shared" si="382"/>
        <v>404082.32000000007</v>
      </c>
      <c r="BX115" s="270">
        <f t="shared" si="382"/>
        <v>320684.23</v>
      </c>
      <c r="BY115" s="270">
        <f t="shared" ref="BY115:BY119" si="383">IF(AQ115=0,0,AE115-AQ115)</f>
        <v>-266230.77000000101</v>
      </c>
      <c r="BZ115" s="270">
        <f t="shared" ref="BZ115:CD119" si="384">IF(AR115=0,0,AF115-AR115)</f>
        <v>47407.300000004529</v>
      </c>
      <c r="CA115" s="270">
        <f t="shared" si="384"/>
        <v>-31409.789999998233</v>
      </c>
      <c r="CB115" s="270">
        <f t="shared" si="384"/>
        <v>-196002.92999999702</v>
      </c>
      <c r="CC115" s="270">
        <f t="shared" si="384"/>
        <v>146664.85000000079</v>
      </c>
      <c r="CD115" s="303">
        <f t="shared" si="384"/>
        <v>-180007.68999999971</v>
      </c>
    </row>
    <row r="116" spans="1:82" x14ac:dyDescent="0.25">
      <c r="A116" s="4"/>
      <c r="B116" s="35" t="s">
        <v>42</v>
      </c>
      <c r="C116" s="88">
        <f t="shared" ref="C116:Y116" si="385">C95-C102</f>
        <v>295320.68</v>
      </c>
      <c r="D116" s="82">
        <f t="shared" si="385"/>
        <v>169875.96999999997</v>
      </c>
      <c r="E116" s="82">
        <f t="shared" si="385"/>
        <v>-87087.120000000112</v>
      </c>
      <c r="F116" s="82">
        <f t="shared" si="385"/>
        <v>-24367.540000000008</v>
      </c>
      <c r="G116" s="82">
        <f t="shared" si="385"/>
        <v>-17832.900000000009</v>
      </c>
      <c r="H116" s="82">
        <f t="shared" si="385"/>
        <v>-29109.37000000001</v>
      </c>
      <c r="I116" s="82">
        <f t="shared" si="385"/>
        <v>-249460.67</v>
      </c>
      <c r="J116" s="82">
        <f t="shared" si="385"/>
        <v>-11039.309999999998</v>
      </c>
      <c r="K116" s="82">
        <f t="shared" si="385"/>
        <v>136197.41000000003</v>
      </c>
      <c r="L116" s="82">
        <f t="shared" si="385"/>
        <v>318615.63</v>
      </c>
      <c r="M116" s="82">
        <f t="shared" si="385"/>
        <v>355390.13000000012</v>
      </c>
      <c r="N116" s="165">
        <f t="shared" si="385"/>
        <v>348199.89000000007</v>
      </c>
      <c r="O116" s="82">
        <f t="shared" si="385"/>
        <v>321579.73000000016</v>
      </c>
      <c r="P116" s="82">
        <f t="shared" si="385"/>
        <v>186952.40000000002</v>
      </c>
      <c r="Q116" s="82">
        <f t="shared" si="385"/>
        <v>123191.95999999999</v>
      </c>
      <c r="R116" s="82">
        <f t="shared" si="385"/>
        <v>-290464.070000001</v>
      </c>
      <c r="S116" s="82">
        <f t="shared" si="385"/>
        <v>-459955.71000000008</v>
      </c>
      <c r="T116" s="82">
        <f t="shared" si="385"/>
        <v>14494.649999999907</v>
      </c>
      <c r="U116" s="82">
        <f t="shared" si="385"/>
        <v>-18106.259999999995</v>
      </c>
      <c r="V116" s="89">
        <f t="shared" si="385"/>
        <v>39249.499999999985</v>
      </c>
      <c r="W116" s="89">
        <f t="shared" si="385"/>
        <v>163359.27999999994</v>
      </c>
      <c r="X116" s="165">
        <f t="shared" si="385"/>
        <v>365088.53</v>
      </c>
      <c r="Y116" s="89">
        <f t="shared" si="385"/>
        <v>344667.89999999985</v>
      </c>
      <c r="Z116" s="89">
        <f t="shared" ref="Z116:AA116" si="386">Z95-Z102</f>
        <v>486447.83</v>
      </c>
      <c r="AA116" s="89">
        <f t="shared" si="386"/>
        <v>400847.53</v>
      </c>
      <c r="AB116" s="89">
        <f t="shared" ref="AB116:AC116" si="387">AB95-AB102</f>
        <v>137347.4599999999</v>
      </c>
      <c r="AC116" s="89">
        <f t="shared" si="387"/>
        <v>131168.51999999999</v>
      </c>
      <c r="AD116" s="89">
        <f t="shared" ref="AD116:AE116" si="388">AD95-AD102</f>
        <v>-391424.69000000006</v>
      </c>
      <c r="AE116" s="89">
        <f t="shared" si="388"/>
        <v>49079.080000000075</v>
      </c>
      <c r="AF116" s="89">
        <f t="shared" ref="AF116:AG116" si="389">AF95-AF102</f>
        <v>-63958.160000000033</v>
      </c>
      <c r="AG116" s="89">
        <f t="shared" si="389"/>
        <v>-16485.630000000005</v>
      </c>
      <c r="AH116" s="89">
        <f t="shared" ref="AH116:AI116" si="390">AH95-AH102</f>
        <v>-315014.07999999996</v>
      </c>
      <c r="AI116" s="89">
        <f t="shared" si="390"/>
        <v>115902.05000000005</v>
      </c>
      <c r="AJ116" s="160">
        <f t="shared" ref="AJ116:AO116" si="391">AJ95-AJ102</f>
        <v>-250121.14000000025</v>
      </c>
      <c r="AK116" s="89">
        <f t="shared" si="391"/>
        <v>479905.97999999986</v>
      </c>
      <c r="AL116" s="89">
        <f t="shared" si="391"/>
        <v>529208.23999999976</v>
      </c>
      <c r="AM116" s="89">
        <f t="shared" si="391"/>
        <v>379315.56000000023</v>
      </c>
      <c r="AN116" s="89">
        <f t="shared" si="391"/>
        <v>174645.57000000007</v>
      </c>
      <c r="AO116" s="89">
        <f t="shared" si="391"/>
        <v>8635.8500000000349</v>
      </c>
      <c r="AP116" s="89">
        <f t="shared" ref="AP116:BR116" si="392">AP95-AP102</f>
        <v>-59059.919999999925</v>
      </c>
      <c r="AQ116" s="89">
        <f t="shared" si="392"/>
        <v>-500677.09999999986</v>
      </c>
      <c r="AR116" s="89">
        <f t="shared" si="392"/>
        <v>-115986.76</v>
      </c>
      <c r="AS116" s="89">
        <f t="shared" si="392"/>
        <v>-77415.09</v>
      </c>
      <c r="AT116" s="89">
        <f t="shared" si="392"/>
        <v>-352727.68999999994</v>
      </c>
      <c r="AU116" s="89">
        <f t="shared" si="392"/>
        <v>111052.01999999996</v>
      </c>
      <c r="AV116" s="160">
        <f t="shared" si="392"/>
        <v>450571.99</v>
      </c>
      <c r="AW116" s="89">
        <f t="shared" si="392"/>
        <v>-26259.050000000163</v>
      </c>
      <c r="AX116" s="89">
        <f t="shared" si="392"/>
        <v>-17076.430000000051</v>
      </c>
      <c r="AY116" s="89">
        <f t="shared" si="392"/>
        <v>-210279.0800000001</v>
      </c>
      <c r="AZ116" s="89">
        <f t="shared" si="392"/>
        <v>266096.53000000096</v>
      </c>
      <c r="BA116" s="89">
        <f t="shared" si="392"/>
        <v>442122.81000000006</v>
      </c>
      <c r="BB116" s="89">
        <f t="shared" si="392"/>
        <v>-43604.019999999917</v>
      </c>
      <c r="BC116" s="89">
        <f t="shared" si="392"/>
        <v>-231354.41000000003</v>
      </c>
      <c r="BD116" s="89">
        <f t="shared" si="392"/>
        <v>-50288.809999999983</v>
      </c>
      <c r="BE116" s="89">
        <f t="shared" si="392"/>
        <v>-27161.869999999923</v>
      </c>
      <c r="BF116" s="160">
        <f t="shared" si="392"/>
        <v>-46472.900000000052</v>
      </c>
      <c r="BG116" s="89">
        <f t="shared" si="392"/>
        <v>10722.230000000243</v>
      </c>
      <c r="BH116" s="89">
        <f t="shared" si="392"/>
        <v>-138247.93999999994</v>
      </c>
      <c r="BI116" s="89">
        <f t="shared" si="392"/>
        <v>-79267.799999999872</v>
      </c>
      <c r="BJ116" s="89">
        <f t="shared" si="392"/>
        <v>49604.940000000119</v>
      </c>
      <c r="BK116" s="89">
        <f t="shared" si="392"/>
        <v>-7976.5599999999977</v>
      </c>
      <c r="BL116" s="89">
        <f t="shared" si="392"/>
        <v>100960.61999999906</v>
      </c>
      <c r="BM116" s="89">
        <f t="shared" si="392"/>
        <v>-509034.79000000015</v>
      </c>
      <c r="BN116" s="89">
        <f t="shared" si="392"/>
        <v>78452.809999999939</v>
      </c>
      <c r="BO116" s="89">
        <f t="shared" si="392"/>
        <v>-1620.6299999999901</v>
      </c>
      <c r="BP116" s="89">
        <f t="shared" si="392"/>
        <v>354263.57999999996</v>
      </c>
      <c r="BQ116" s="89">
        <f t="shared" si="392"/>
        <v>47457.229999999894</v>
      </c>
      <c r="BR116" s="89">
        <f t="shared" si="392"/>
        <v>615209.67000000027</v>
      </c>
      <c r="BS116" s="340">
        <f t="shared" si="382"/>
        <v>-135238.08000000002</v>
      </c>
      <c r="BT116" s="270">
        <f t="shared" si="382"/>
        <v>-42760.409999999742</v>
      </c>
      <c r="BU116" s="270">
        <f t="shared" si="382"/>
        <v>21531.969999999797</v>
      </c>
      <c r="BV116" s="270">
        <f t="shared" si="382"/>
        <v>-37298.110000000161</v>
      </c>
      <c r="BW116" s="270">
        <f t="shared" si="382"/>
        <v>122532.66999999995</v>
      </c>
      <c r="BX116" s="270">
        <f t="shared" si="382"/>
        <v>-332364.77000000014</v>
      </c>
      <c r="BY116" s="270">
        <f t="shared" si="383"/>
        <v>549756.17999999993</v>
      </c>
      <c r="BZ116" s="270">
        <f t="shared" si="384"/>
        <v>52028.599999999962</v>
      </c>
      <c r="CA116" s="270">
        <f t="shared" si="384"/>
        <v>60929.459999999992</v>
      </c>
      <c r="CB116" s="270">
        <f t="shared" si="384"/>
        <v>37713.609999999986</v>
      </c>
      <c r="CC116" s="270">
        <f t="shared" si="384"/>
        <v>4850.0300000000861</v>
      </c>
      <c r="CD116" s="303">
        <f t="shared" si="384"/>
        <v>-700693.13000000024</v>
      </c>
    </row>
    <row r="117" spans="1:82" x14ac:dyDescent="0.25">
      <c r="A117" s="4"/>
      <c r="B117" s="35" t="s">
        <v>43</v>
      </c>
      <c r="C117" s="88">
        <f t="shared" ref="C117:Y117" si="393">C96-C103</f>
        <v>-66754.200000002165</v>
      </c>
      <c r="D117" s="82">
        <f t="shared" si="393"/>
        <v>-221819.32000000117</v>
      </c>
      <c r="E117" s="82">
        <f t="shared" si="393"/>
        <v>-190174.40000000002</v>
      </c>
      <c r="F117" s="82">
        <f t="shared" si="393"/>
        <v>-114031.25</v>
      </c>
      <c r="G117" s="82">
        <f t="shared" si="393"/>
        <v>-43925.460000000006</v>
      </c>
      <c r="H117" s="82">
        <f t="shared" si="393"/>
        <v>-23605.849999999962</v>
      </c>
      <c r="I117" s="82">
        <f t="shared" si="393"/>
        <v>-7976.710000000021</v>
      </c>
      <c r="J117" s="82">
        <f t="shared" si="393"/>
        <v>21900.159999999974</v>
      </c>
      <c r="K117" s="82">
        <f t="shared" si="393"/>
        <v>178242.59000000005</v>
      </c>
      <c r="L117" s="82">
        <f t="shared" si="393"/>
        <v>215219.5199999999</v>
      </c>
      <c r="M117" s="82">
        <f t="shared" si="393"/>
        <v>96501.830000000075</v>
      </c>
      <c r="N117" s="165">
        <f t="shared" si="393"/>
        <v>39222.030000000028</v>
      </c>
      <c r="O117" s="82">
        <f t="shared" si="393"/>
        <v>-82606.749999999884</v>
      </c>
      <c r="P117" s="82">
        <f t="shared" si="393"/>
        <v>-170565.37000000023</v>
      </c>
      <c r="Q117" s="82">
        <f t="shared" si="393"/>
        <v>-137387.34</v>
      </c>
      <c r="R117" s="82">
        <f t="shared" si="393"/>
        <v>-166468.28999999998</v>
      </c>
      <c r="S117" s="82">
        <f t="shared" si="393"/>
        <v>-44581.81000000007</v>
      </c>
      <c r="T117" s="82">
        <f t="shared" si="393"/>
        <v>-15648.619999999995</v>
      </c>
      <c r="U117" s="82">
        <f t="shared" si="393"/>
        <v>10089.569999999992</v>
      </c>
      <c r="V117" s="89">
        <f t="shared" si="393"/>
        <v>-1932.0500000000029</v>
      </c>
      <c r="W117" s="89">
        <f t="shared" si="393"/>
        <v>138234.90999999997</v>
      </c>
      <c r="X117" s="165">
        <f t="shared" si="393"/>
        <v>280909.57000000018</v>
      </c>
      <c r="Y117" s="89">
        <f t="shared" si="393"/>
        <v>143934.29000000004</v>
      </c>
      <c r="Z117" s="89">
        <f t="shared" ref="Z117:AA117" si="394">Z96-Z103</f>
        <v>140945.63</v>
      </c>
      <c r="AA117" s="89">
        <f t="shared" si="394"/>
        <v>-53027.140000000014</v>
      </c>
      <c r="AB117" s="89">
        <f t="shared" ref="AB117:AC117" si="395">AB96-AB103</f>
        <v>-399086.26000000007</v>
      </c>
      <c r="AC117" s="89">
        <f t="shared" si="395"/>
        <v>-140192.31000000006</v>
      </c>
      <c r="AD117" s="89">
        <f t="shared" ref="AD117:AE117" si="396">AD96-AD103</f>
        <v>-166767.76</v>
      </c>
      <c r="AE117" s="89">
        <f t="shared" si="396"/>
        <v>-49177.830000000104</v>
      </c>
      <c r="AF117" s="89">
        <f t="shared" ref="AF117:AG117" si="397">AF96-AF103</f>
        <v>-27242.210000000006</v>
      </c>
      <c r="AG117" s="89">
        <f t="shared" si="397"/>
        <v>-9139.0399999999499</v>
      </c>
      <c r="AH117" s="89">
        <f t="shared" ref="AH117:AI117" si="398">AH96-AH103</f>
        <v>15059.5</v>
      </c>
      <c r="AI117" s="89">
        <f t="shared" si="398"/>
        <v>182475.07</v>
      </c>
      <c r="AJ117" s="160">
        <f t="shared" ref="AJ117:AO117" si="399">AJ96-AJ103</f>
        <v>301211.49</v>
      </c>
      <c r="AK117" s="89">
        <f t="shared" si="399"/>
        <v>312461.73</v>
      </c>
      <c r="AL117" s="89">
        <f t="shared" si="399"/>
        <v>106074.54999999993</v>
      </c>
      <c r="AM117" s="89">
        <f t="shared" si="399"/>
        <v>-200678.94999999914</v>
      </c>
      <c r="AN117" s="89">
        <f t="shared" si="399"/>
        <v>-316911.29000000085</v>
      </c>
      <c r="AO117" s="89">
        <f t="shared" si="399"/>
        <v>-290358.58999999997</v>
      </c>
      <c r="AP117" s="89">
        <f t="shared" ref="AP117:BR117" si="400">AP96-AP103</f>
        <v>-194368.64999999997</v>
      </c>
      <c r="AQ117" s="89">
        <f t="shared" si="400"/>
        <v>-46405.749999999913</v>
      </c>
      <c r="AR117" s="89">
        <f t="shared" si="400"/>
        <v>-22850.720000000088</v>
      </c>
      <c r="AS117" s="89">
        <f t="shared" si="400"/>
        <v>-20784.469999999958</v>
      </c>
      <c r="AT117" s="89">
        <f t="shared" si="400"/>
        <v>69512.379999999888</v>
      </c>
      <c r="AU117" s="89">
        <f t="shared" si="400"/>
        <v>117773.82</v>
      </c>
      <c r="AV117" s="160">
        <f t="shared" si="400"/>
        <v>431922.24</v>
      </c>
      <c r="AW117" s="89">
        <f t="shared" si="400"/>
        <v>15852.549999997718</v>
      </c>
      <c r="AX117" s="89">
        <f t="shared" si="400"/>
        <v>-51253.950000000943</v>
      </c>
      <c r="AY117" s="89">
        <f t="shared" si="400"/>
        <v>-52787.060000000027</v>
      </c>
      <c r="AZ117" s="89">
        <f t="shared" si="400"/>
        <v>52437.039999999994</v>
      </c>
      <c r="BA117" s="89">
        <f t="shared" si="400"/>
        <v>656.35000000006403</v>
      </c>
      <c r="BB117" s="89">
        <f t="shared" si="400"/>
        <v>-7957.2299999999668</v>
      </c>
      <c r="BC117" s="89">
        <f t="shared" si="400"/>
        <v>-18066.280000000013</v>
      </c>
      <c r="BD117" s="89">
        <f t="shared" si="400"/>
        <v>23832.209999999977</v>
      </c>
      <c r="BE117" s="89">
        <f t="shared" si="400"/>
        <v>40007.68000000008</v>
      </c>
      <c r="BF117" s="160">
        <f t="shared" si="400"/>
        <v>-65690.050000000279</v>
      </c>
      <c r="BG117" s="89">
        <f t="shared" si="400"/>
        <v>-47432.459999999963</v>
      </c>
      <c r="BH117" s="89">
        <f t="shared" si="400"/>
        <v>-101723.59999999998</v>
      </c>
      <c r="BI117" s="89">
        <f t="shared" si="400"/>
        <v>-29579.60999999987</v>
      </c>
      <c r="BJ117" s="89">
        <f t="shared" si="400"/>
        <v>228520.88999999984</v>
      </c>
      <c r="BK117" s="89">
        <f t="shared" si="400"/>
        <v>2804.9700000000594</v>
      </c>
      <c r="BL117" s="89">
        <f t="shared" si="400"/>
        <v>299.47000000001572</v>
      </c>
      <c r="BM117" s="89">
        <f t="shared" si="400"/>
        <v>4596.0200000000332</v>
      </c>
      <c r="BN117" s="89">
        <f t="shared" si="400"/>
        <v>11593.590000000011</v>
      </c>
      <c r="BO117" s="89">
        <f t="shared" si="400"/>
        <v>19228.609999999942</v>
      </c>
      <c r="BP117" s="89">
        <f t="shared" si="400"/>
        <v>-16991.550000000003</v>
      </c>
      <c r="BQ117" s="89">
        <f t="shared" si="400"/>
        <v>-44240.160000000033</v>
      </c>
      <c r="BR117" s="89">
        <f t="shared" si="400"/>
        <v>-20301.919999999809</v>
      </c>
      <c r="BS117" s="340">
        <f t="shared" si="382"/>
        <v>-168527.43999999994</v>
      </c>
      <c r="BT117" s="270">
        <f t="shared" si="382"/>
        <v>34871.080000000075</v>
      </c>
      <c r="BU117" s="270">
        <f t="shared" si="382"/>
        <v>147651.80999999912</v>
      </c>
      <c r="BV117" s="270">
        <f t="shared" si="382"/>
        <v>-82174.969999999215</v>
      </c>
      <c r="BW117" s="270">
        <f t="shared" si="382"/>
        <v>150166.27999999991</v>
      </c>
      <c r="BX117" s="270">
        <f t="shared" si="382"/>
        <v>27600.889999999956</v>
      </c>
      <c r="BY117" s="270">
        <f t="shared" si="383"/>
        <v>-2772.0800000001909</v>
      </c>
      <c r="BZ117" s="270">
        <f t="shared" si="384"/>
        <v>-4391.4899999999179</v>
      </c>
      <c r="CA117" s="270">
        <f t="shared" si="384"/>
        <v>11645.430000000008</v>
      </c>
      <c r="CB117" s="270">
        <f t="shared" si="384"/>
        <v>-54452.879999999888</v>
      </c>
      <c r="CC117" s="270">
        <f t="shared" si="384"/>
        <v>64701.25</v>
      </c>
      <c r="CD117" s="303">
        <f t="shared" si="384"/>
        <v>-130710.75</v>
      </c>
    </row>
    <row r="118" spans="1:82" x14ac:dyDescent="0.25">
      <c r="A118" s="4"/>
      <c r="B118" s="35" t="s">
        <v>44</v>
      </c>
      <c r="C118" s="88">
        <f t="shared" ref="C118:Y118" si="401">C97-C104</f>
        <v>-28205.989999999874</v>
      </c>
      <c r="D118" s="82">
        <f t="shared" si="401"/>
        <v>-369609.87</v>
      </c>
      <c r="E118" s="82">
        <f t="shared" si="401"/>
        <v>-236729.48986309074</v>
      </c>
      <c r="F118" s="82">
        <f t="shared" si="401"/>
        <v>-171660.34412134282</v>
      </c>
      <c r="G118" s="82">
        <f t="shared" si="401"/>
        <v>-35293.11</v>
      </c>
      <c r="H118" s="82">
        <f t="shared" si="401"/>
        <v>-21110.48000000001</v>
      </c>
      <c r="I118" s="82">
        <f t="shared" si="401"/>
        <v>-10194.529999999984</v>
      </c>
      <c r="J118" s="82">
        <f t="shared" si="401"/>
        <v>59851.73000000004</v>
      </c>
      <c r="K118" s="82">
        <f t="shared" si="401"/>
        <v>219894.77000000014</v>
      </c>
      <c r="L118" s="82">
        <f t="shared" si="401"/>
        <v>234273.59999999998</v>
      </c>
      <c r="M118" s="82">
        <f t="shared" si="401"/>
        <v>65820.149999999907</v>
      </c>
      <c r="N118" s="165">
        <f t="shared" si="401"/>
        <v>60559.949999999837</v>
      </c>
      <c r="O118" s="82">
        <f t="shared" si="401"/>
        <v>-119821.47999999998</v>
      </c>
      <c r="P118" s="82">
        <f t="shared" si="401"/>
        <v>-212886.35999999987</v>
      </c>
      <c r="Q118" s="82">
        <f t="shared" si="401"/>
        <v>-195771.50999999995</v>
      </c>
      <c r="R118" s="82">
        <f t="shared" si="401"/>
        <v>-183313.27</v>
      </c>
      <c r="S118" s="82">
        <f t="shared" si="401"/>
        <v>-88299.920000000115</v>
      </c>
      <c r="T118" s="82">
        <f t="shared" si="401"/>
        <v>-9618.3000000000029</v>
      </c>
      <c r="U118" s="82">
        <f t="shared" si="401"/>
        <v>5421.8799999999756</v>
      </c>
      <c r="V118" s="89">
        <f t="shared" si="401"/>
        <v>31869.489999999991</v>
      </c>
      <c r="W118" s="89">
        <f t="shared" si="401"/>
        <v>180044.65000000008</v>
      </c>
      <c r="X118" s="165">
        <f t="shared" si="401"/>
        <v>338301.4</v>
      </c>
      <c r="Y118" s="89">
        <f t="shared" si="401"/>
        <v>134450.64000000013</v>
      </c>
      <c r="Z118" s="89">
        <f t="shared" ref="Z118:AA118" si="402">Z97-Z104</f>
        <v>160951.55000000016</v>
      </c>
      <c r="AA118" s="89">
        <f t="shared" si="402"/>
        <v>-118783.89999999979</v>
      </c>
      <c r="AB118" s="89">
        <f t="shared" ref="AB118:AC118" si="403">AB97-AB104</f>
        <v>-357155.94000000006</v>
      </c>
      <c r="AC118" s="89">
        <f t="shared" si="403"/>
        <v>-185547.80999999994</v>
      </c>
      <c r="AD118" s="89">
        <f t="shared" ref="AD118:AE118" si="404">AD97-AD104</f>
        <v>-227602.08000000002</v>
      </c>
      <c r="AE118" s="89">
        <f t="shared" si="404"/>
        <v>-31524.709999999934</v>
      </c>
      <c r="AF118" s="89">
        <f t="shared" ref="AF118:AG118" si="405">AF97-AF104</f>
        <v>-28029.930000000022</v>
      </c>
      <c r="AG118" s="89">
        <f t="shared" si="405"/>
        <v>49020.319999999978</v>
      </c>
      <c r="AH118" s="89">
        <f t="shared" ref="AH118:AI118" si="406">AH97-AH104</f>
        <v>57027.430000000022</v>
      </c>
      <c r="AI118" s="89">
        <f t="shared" si="406"/>
        <v>189470.38999999996</v>
      </c>
      <c r="AJ118" s="160">
        <f t="shared" ref="AJ118:AO118" si="407">AJ97-AJ104</f>
        <v>372055.8</v>
      </c>
      <c r="AK118" s="89">
        <f t="shared" si="407"/>
        <v>298958.43999999994</v>
      </c>
      <c r="AL118" s="89">
        <f t="shared" si="407"/>
        <v>65645.229999999981</v>
      </c>
      <c r="AM118" s="89">
        <f t="shared" si="407"/>
        <v>-166567.37000000011</v>
      </c>
      <c r="AN118" s="89">
        <f t="shared" si="407"/>
        <v>-329166.52999999991</v>
      </c>
      <c r="AO118" s="89">
        <f t="shared" si="407"/>
        <v>-319652.78999999986</v>
      </c>
      <c r="AP118" s="89">
        <f t="shared" ref="AP118:BR118" si="408">AP97-AP104</f>
        <v>-218608.27999999994</v>
      </c>
      <c r="AQ118" s="89">
        <f t="shared" si="408"/>
        <v>-44114.560000000027</v>
      </c>
      <c r="AR118" s="89">
        <f t="shared" si="408"/>
        <v>-43141.149999999994</v>
      </c>
      <c r="AS118" s="89">
        <f t="shared" si="408"/>
        <v>-8725.0200000000186</v>
      </c>
      <c r="AT118" s="89">
        <f t="shared" si="408"/>
        <v>224560.01000000007</v>
      </c>
      <c r="AU118" s="89">
        <f t="shared" si="408"/>
        <v>54241.670000000158</v>
      </c>
      <c r="AV118" s="160">
        <f t="shared" si="408"/>
        <v>443148.08999999985</v>
      </c>
      <c r="AW118" s="89">
        <f t="shared" si="408"/>
        <v>91615.490000000107</v>
      </c>
      <c r="AX118" s="89">
        <f t="shared" si="408"/>
        <v>-156723.51000000013</v>
      </c>
      <c r="AY118" s="89">
        <f t="shared" si="408"/>
        <v>-40957.97986309079</v>
      </c>
      <c r="AZ118" s="89">
        <f t="shared" si="408"/>
        <v>11652.925878657174</v>
      </c>
      <c r="BA118" s="89">
        <f t="shared" si="408"/>
        <v>53006.810000000114</v>
      </c>
      <c r="BB118" s="89">
        <f t="shared" si="408"/>
        <v>-11492.180000000008</v>
      </c>
      <c r="BC118" s="89">
        <f t="shared" si="408"/>
        <v>-15616.40999999996</v>
      </c>
      <c r="BD118" s="89">
        <f t="shared" si="408"/>
        <v>27982.240000000049</v>
      </c>
      <c r="BE118" s="89">
        <f t="shared" si="408"/>
        <v>39850.120000000054</v>
      </c>
      <c r="BF118" s="160">
        <f t="shared" si="408"/>
        <v>-104027.80000000005</v>
      </c>
      <c r="BG118" s="89">
        <f t="shared" si="408"/>
        <v>-68630.490000000224</v>
      </c>
      <c r="BH118" s="89">
        <f t="shared" si="408"/>
        <v>-100391.60000000033</v>
      </c>
      <c r="BI118" s="89">
        <f t="shared" si="408"/>
        <v>-1037.5800000001909</v>
      </c>
      <c r="BJ118" s="89">
        <f t="shared" si="408"/>
        <v>144269.58000000019</v>
      </c>
      <c r="BK118" s="89">
        <f t="shared" si="408"/>
        <v>-10223.700000000012</v>
      </c>
      <c r="BL118" s="89">
        <f t="shared" si="408"/>
        <v>44288.810000000027</v>
      </c>
      <c r="BM118" s="89">
        <f t="shared" si="408"/>
        <v>-56775.210000000181</v>
      </c>
      <c r="BN118" s="89">
        <f t="shared" si="408"/>
        <v>18411.630000000019</v>
      </c>
      <c r="BO118" s="89">
        <f t="shared" si="408"/>
        <v>-43598.44</v>
      </c>
      <c r="BP118" s="89">
        <f t="shared" si="408"/>
        <v>-25157.940000000031</v>
      </c>
      <c r="BQ118" s="89">
        <f t="shared" si="408"/>
        <v>-9425.7399999998743</v>
      </c>
      <c r="BR118" s="89">
        <f t="shared" si="408"/>
        <v>-33754.399999999965</v>
      </c>
      <c r="BS118" s="340">
        <f t="shared" si="382"/>
        <v>-164507.79999999981</v>
      </c>
      <c r="BT118" s="270">
        <f t="shared" si="382"/>
        <v>95306.320000000182</v>
      </c>
      <c r="BU118" s="270">
        <f t="shared" si="382"/>
        <v>47783.470000000321</v>
      </c>
      <c r="BV118" s="270">
        <f t="shared" si="382"/>
        <v>-27989.410000000149</v>
      </c>
      <c r="BW118" s="270">
        <f t="shared" si="382"/>
        <v>134104.97999999992</v>
      </c>
      <c r="BX118" s="270">
        <f t="shared" si="382"/>
        <v>-8993.8000000000757</v>
      </c>
      <c r="BY118" s="270">
        <f t="shared" si="383"/>
        <v>12589.850000000093</v>
      </c>
      <c r="BZ118" s="270">
        <f t="shared" si="384"/>
        <v>15111.219999999972</v>
      </c>
      <c r="CA118" s="270">
        <f t="shared" si="384"/>
        <v>57745.34</v>
      </c>
      <c r="CB118" s="270">
        <f t="shared" si="384"/>
        <v>-167532.58000000005</v>
      </c>
      <c r="CC118" s="270">
        <f t="shared" si="384"/>
        <v>135228.7199999998</v>
      </c>
      <c r="CD118" s="303">
        <f t="shared" si="384"/>
        <v>-71092.289999999863</v>
      </c>
    </row>
    <row r="119" spans="1:82" x14ac:dyDescent="0.25">
      <c r="A119" s="4"/>
      <c r="B119" s="35" t="s">
        <v>45</v>
      </c>
      <c r="C119" s="88">
        <f t="shared" ref="C119:Y119" si="409">C98-C105</f>
        <v>-76528.430000000051</v>
      </c>
      <c r="D119" s="82">
        <f t="shared" si="409"/>
        <v>-125713.59000000008</v>
      </c>
      <c r="E119" s="82">
        <f t="shared" si="409"/>
        <v>-162494.51</v>
      </c>
      <c r="F119" s="82">
        <f t="shared" si="409"/>
        <v>-3092.0500000000175</v>
      </c>
      <c r="G119" s="82">
        <f t="shared" si="409"/>
        <v>-31973.21000000005</v>
      </c>
      <c r="H119" s="82">
        <f t="shared" si="409"/>
        <v>-107145.87000000005</v>
      </c>
      <c r="I119" s="82">
        <f t="shared" si="409"/>
        <v>-16361.150000000023</v>
      </c>
      <c r="J119" s="82">
        <f t="shared" si="409"/>
        <v>63171.590000000026</v>
      </c>
      <c r="K119" s="82">
        <f t="shared" si="409"/>
        <v>80857.719999999972</v>
      </c>
      <c r="L119" s="82">
        <f t="shared" si="409"/>
        <v>143234.58000000002</v>
      </c>
      <c r="M119" s="82">
        <f t="shared" si="409"/>
        <v>7535.6799999999348</v>
      </c>
      <c r="N119" s="165">
        <f t="shared" si="409"/>
        <v>116481.97999999992</v>
      </c>
      <c r="O119" s="82">
        <f t="shared" si="409"/>
        <v>57649.500000000116</v>
      </c>
      <c r="P119" s="82">
        <f t="shared" si="409"/>
        <v>-305580.32999999996</v>
      </c>
      <c r="Q119" s="82">
        <f t="shared" si="409"/>
        <v>-119579.23000000004</v>
      </c>
      <c r="R119" s="82">
        <f t="shared" si="409"/>
        <v>-80397.300000000017</v>
      </c>
      <c r="S119" s="82">
        <f t="shared" si="409"/>
        <v>-37869.24000000002</v>
      </c>
      <c r="T119" s="82">
        <f t="shared" si="409"/>
        <v>-27043.060000000027</v>
      </c>
      <c r="U119" s="82">
        <f t="shared" si="409"/>
        <v>7585.3999999999942</v>
      </c>
      <c r="V119" s="89">
        <f t="shared" si="409"/>
        <v>2843.7900000000373</v>
      </c>
      <c r="W119" s="89">
        <f t="shared" si="409"/>
        <v>181014.84000000003</v>
      </c>
      <c r="X119" s="165">
        <f t="shared" si="409"/>
        <v>83112.889999999839</v>
      </c>
      <c r="Y119" s="89">
        <f t="shared" si="409"/>
        <v>83700.259999999951</v>
      </c>
      <c r="Z119" s="89">
        <f t="shared" ref="Z119:AA119" si="410">Z98-Z105</f>
        <v>84350.090000000142</v>
      </c>
      <c r="AA119" s="89">
        <f t="shared" si="410"/>
        <v>-48962.459999999963</v>
      </c>
      <c r="AB119" s="89">
        <f t="shared" ref="AB119:AC119" si="411">AB98-AB105</f>
        <v>-143875.46999999997</v>
      </c>
      <c r="AC119" s="89">
        <f t="shared" si="411"/>
        <v>84182.989999999991</v>
      </c>
      <c r="AD119" s="89">
        <f t="shared" ref="AD119:AE119" si="412">AD98-AD105</f>
        <v>-228845.74</v>
      </c>
      <c r="AE119" s="89">
        <f t="shared" si="412"/>
        <v>4079.140000000014</v>
      </c>
      <c r="AF119" s="89">
        <f t="shared" ref="AF119:AG119" si="413">AF98-AF105</f>
        <v>-120224.84000000003</v>
      </c>
      <c r="AG119" s="89">
        <f t="shared" si="413"/>
        <v>21946.689999999973</v>
      </c>
      <c r="AH119" s="89">
        <f t="shared" ref="AH119:AI119" si="414">AH98-AH105</f>
        <v>85512.37</v>
      </c>
      <c r="AI119" s="89">
        <f t="shared" si="414"/>
        <v>144934.07999999996</v>
      </c>
      <c r="AJ119" s="160">
        <f t="shared" ref="AJ119:AO119" si="415">AJ98-AJ105</f>
        <v>230345.90000000002</v>
      </c>
      <c r="AK119" s="89">
        <f t="shared" si="415"/>
        <v>98131.499999999767</v>
      </c>
      <c r="AL119" s="89">
        <f t="shared" si="415"/>
        <v>14394.889999999898</v>
      </c>
      <c r="AM119" s="89">
        <f t="shared" si="415"/>
        <v>-75017.859999999986</v>
      </c>
      <c r="AN119" s="89">
        <f t="shared" si="415"/>
        <v>-82721.850000000093</v>
      </c>
      <c r="AO119" s="89">
        <f t="shared" si="415"/>
        <v>-288976.01999999984</v>
      </c>
      <c r="AP119" s="89">
        <f t="shared" ref="AP119:BR119" si="416">AP98-AP105</f>
        <v>-76970.930000000051</v>
      </c>
      <c r="AQ119" s="89">
        <f t="shared" si="416"/>
        <v>-1294.8300000000163</v>
      </c>
      <c r="AR119" s="89">
        <f t="shared" si="416"/>
        <v>-150116.7300000001</v>
      </c>
      <c r="AS119" s="89">
        <f t="shared" si="416"/>
        <v>74143.750000000116</v>
      </c>
      <c r="AT119" s="89">
        <f t="shared" si="416"/>
        <v>78435.130000000063</v>
      </c>
      <c r="AU119" s="89">
        <f t="shared" si="416"/>
        <v>65205.679999999877</v>
      </c>
      <c r="AV119" s="160">
        <f t="shared" si="416"/>
        <v>128044.72000000009</v>
      </c>
      <c r="AW119" s="89">
        <f t="shared" si="416"/>
        <v>-134177.93000000017</v>
      </c>
      <c r="AX119" s="89">
        <f t="shared" si="416"/>
        <v>179866.73999999987</v>
      </c>
      <c r="AY119" s="89">
        <f t="shared" si="416"/>
        <v>-42915.27999999997</v>
      </c>
      <c r="AZ119" s="89">
        <f t="shared" si="416"/>
        <v>77305.25</v>
      </c>
      <c r="BA119" s="89">
        <f t="shared" si="416"/>
        <v>5896.0299999999697</v>
      </c>
      <c r="BB119" s="89">
        <f t="shared" si="416"/>
        <v>-80102.810000000027</v>
      </c>
      <c r="BC119" s="89">
        <f t="shared" si="416"/>
        <v>-23946.550000000017</v>
      </c>
      <c r="BD119" s="89">
        <f t="shared" si="416"/>
        <v>60327.799999999988</v>
      </c>
      <c r="BE119" s="89">
        <f t="shared" si="416"/>
        <v>-100157.12000000005</v>
      </c>
      <c r="BF119" s="160">
        <f t="shared" si="416"/>
        <v>60121.690000000177</v>
      </c>
      <c r="BG119" s="89">
        <f t="shared" si="416"/>
        <v>-76164.580000000016</v>
      </c>
      <c r="BH119" s="89">
        <f t="shared" si="416"/>
        <v>32131.889999999781</v>
      </c>
      <c r="BI119" s="89">
        <f t="shared" si="416"/>
        <v>106611.96000000008</v>
      </c>
      <c r="BJ119" s="89">
        <f t="shared" si="416"/>
        <v>-161704.85999999999</v>
      </c>
      <c r="BK119" s="89">
        <f t="shared" si="416"/>
        <v>-203762.22000000003</v>
      </c>
      <c r="BL119" s="89">
        <f t="shared" si="416"/>
        <v>148448.43999999997</v>
      </c>
      <c r="BM119" s="89">
        <f t="shared" si="416"/>
        <v>-41948.380000000034</v>
      </c>
      <c r="BN119" s="89">
        <f t="shared" si="416"/>
        <v>93181.78</v>
      </c>
      <c r="BO119" s="89">
        <f t="shared" si="416"/>
        <v>-14361.289999999979</v>
      </c>
      <c r="BP119" s="89">
        <f t="shared" si="416"/>
        <v>-82668.579999999958</v>
      </c>
      <c r="BQ119" s="89">
        <f t="shared" si="416"/>
        <v>36080.760000000068</v>
      </c>
      <c r="BR119" s="89">
        <f t="shared" si="416"/>
        <v>-147233.01000000018</v>
      </c>
      <c r="BS119" s="340">
        <f t="shared" si="382"/>
        <v>-14431.239999999816</v>
      </c>
      <c r="BT119" s="270">
        <f t="shared" si="382"/>
        <v>69955.200000000244</v>
      </c>
      <c r="BU119" s="270">
        <f t="shared" si="382"/>
        <v>26055.400000000023</v>
      </c>
      <c r="BV119" s="270">
        <f t="shared" si="382"/>
        <v>-61153.619999999879</v>
      </c>
      <c r="BW119" s="270">
        <f t="shared" si="382"/>
        <v>373159.00999999983</v>
      </c>
      <c r="BX119" s="270">
        <f t="shared" si="382"/>
        <v>-151874.80999999994</v>
      </c>
      <c r="BY119" s="270">
        <f t="shared" si="383"/>
        <v>5373.9700000000303</v>
      </c>
      <c r="BZ119" s="270">
        <f t="shared" si="384"/>
        <v>29891.890000000072</v>
      </c>
      <c r="CA119" s="270">
        <f t="shared" si="384"/>
        <v>-52197.060000000143</v>
      </c>
      <c r="CB119" s="270">
        <f t="shared" si="384"/>
        <v>7077.2399999999325</v>
      </c>
      <c r="CC119" s="270">
        <f t="shared" si="384"/>
        <v>79728.400000000081</v>
      </c>
      <c r="CD119" s="303">
        <f t="shared" si="384"/>
        <v>102301.17999999993</v>
      </c>
    </row>
    <row r="120" spans="1:82" ht="15.75" thickBot="1" x14ac:dyDescent="0.3">
      <c r="A120" s="4"/>
      <c r="B120" s="37" t="s">
        <v>46</v>
      </c>
      <c r="C120" s="91">
        <f t="shared" ref="C120:Z120" si="417">SUM(C115:C119)</f>
        <v>282764.27999999857</v>
      </c>
      <c r="D120" s="76">
        <f t="shared" si="417"/>
        <v>-846311.95999999112</v>
      </c>
      <c r="E120" s="76">
        <f t="shared" si="417"/>
        <v>-1204002.0198630909</v>
      </c>
      <c r="F120" s="76">
        <f t="shared" si="417"/>
        <v>-776346.39412133908</v>
      </c>
      <c r="G120" s="76">
        <f t="shared" si="417"/>
        <v>-436240.12999999791</v>
      </c>
      <c r="H120" s="76">
        <f t="shared" si="417"/>
        <v>-328471.81999999902</v>
      </c>
      <c r="I120" s="76">
        <f t="shared" si="417"/>
        <v>-368776.49</v>
      </c>
      <c r="J120" s="76">
        <f t="shared" si="417"/>
        <v>221064.16000000841</v>
      </c>
      <c r="K120" s="76">
        <f t="shared" si="417"/>
        <v>1224493.439999999</v>
      </c>
      <c r="L120" s="76">
        <f t="shared" si="417"/>
        <v>2014729.92</v>
      </c>
      <c r="M120" s="76">
        <f t="shared" si="417"/>
        <v>1316913.2100000004</v>
      </c>
      <c r="N120" s="192">
        <f t="shared" si="417"/>
        <v>1155859.9899999904</v>
      </c>
      <c r="O120" s="76">
        <f t="shared" si="417"/>
        <v>443782.91000000085</v>
      </c>
      <c r="P120" s="76">
        <f t="shared" si="417"/>
        <v>-631813.47000000009</v>
      </c>
      <c r="Q120" s="76">
        <f t="shared" si="417"/>
        <v>-466210.75000000035</v>
      </c>
      <c r="R120" s="76">
        <f t="shared" si="417"/>
        <v>-1233723.2453020443</v>
      </c>
      <c r="S120" s="76">
        <f t="shared" si="417"/>
        <v>-956039.01999975438</v>
      </c>
      <c r="T120" s="76">
        <f t="shared" si="417"/>
        <v>-201127.18999975672</v>
      </c>
      <c r="U120" s="76">
        <f t="shared" si="417"/>
        <v>-82097.289999753062</v>
      </c>
      <c r="V120" s="142">
        <f t="shared" si="417"/>
        <v>74421.210000247374</v>
      </c>
      <c r="W120" s="142">
        <f t="shared" si="417"/>
        <v>1137417.6600002476</v>
      </c>
      <c r="X120" s="192">
        <f t="shared" si="417"/>
        <v>2158048.0900002494</v>
      </c>
      <c r="Y120" s="142">
        <f t="shared" si="417"/>
        <v>1729185.1100002476</v>
      </c>
      <c r="Z120" s="142">
        <f t="shared" si="417"/>
        <v>1981733.6200002476</v>
      </c>
      <c r="AA120" s="142">
        <f t="shared" ref="AA120:AB120" si="418">SUM(AA115:AA119)</f>
        <v>568621.0900002378</v>
      </c>
      <c r="AB120" s="142">
        <f t="shared" si="418"/>
        <v>-1333575.1399997526</v>
      </c>
      <c r="AC120" s="142">
        <f t="shared" ref="AC120:AD120" si="419">SUM(AC115:AC119)</f>
        <v>-427241.52999975288</v>
      </c>
      <c r="AD120" s="142">
        <f t="shared" si="419"/>
        <v>-1593612.6199997531</v>
      </c>
      <c r="AE120" s="142">
        <f t="shared" ref="AE120:AF120" si="420">SUM(AE115:AE119)</f>
        <v>-661180.57999974769</v>
      </c>
      <c r="AF120" s="142">
        <f t="shared" si="420"/>
        <v>-492063.97999974916</v>
      </c>
      <c r="AG120" s="142">
        <f t="shared" ref="AG120:AH120" si="421">SUM(AG115:AG119)</f>
        <v>-163182.08999975075</v>
      </c>
      <c r="AH120" s="142">
        <f t="shared" si="421"/>
        <v>-242514.42999975244</v>
      </c>
      <c r="AI120" s="142">
        <f t="shared" ref="AI120:AO120" si="422">SUM(AI115:AI119)</f>
        <v>1178305.1700002463</v>
      </c>
      <c r="AJ120" s="156">
        <f t="shared" si="422"/>
        <v>1957832.1500002472</v>
      </c>
      <c r="AK120" s="328">
        <f t="shared" si="422"/>
        <v>2479005.8800002467</v>
      </c>
      <c r="AL120" s="328">
        <f t="shared" si="422"/>
        <v>1733633.0700002464</v>
      </c>
      <c r="AM120" s="328">
        <f t="shared" si="422"/>
        <v>107455.61000024783</v>
      </c>
      <c r="AN120" s="328">
        <f t="shared" si="422"/>
        <v>-1057651.329999753</v>
      </c>
      <c r="AO120" s="328">
        <f t="shared" si="422"/>
        <v>-1611286.7899997525</v>
      </c>
      <c r="AP120" s="328">
        <f t="shared" ref="AP120:BR120" si="423">SUM(AP115:AP119)</f>
        <v>-1448664.3599997526</v>
      </c>
      <c r="AQ120" s="328">
        <f t="shared" si="423"/>
        <v>-959897.72999974643</v>
      </c>
      <c r="AR120" s="328">
        <f t="shared" si="423"/>
        <v>-632111.49999975378</v>
      </c>
      <c r="AS120" s="328">
        <f t="shared" si="423"/>
        <v>-209895.46999975236</v>
      </c>
      <c r="AT120" s="328">
        <f t="shared" si="423"/>
        <v>130683.11000024457</v>
      </c>
      <c r="AU120" s="328">
        <f t="shared" si="423"/>
        <v>747131.92000024533</v>
      </c>
      <c r="AV120" s="156">
        <f t="shared" si="423"/>
        <v>2938034.8300002473</v>
      </c>
      <c r="AW120" s="328">
        <f t="shared" si="423"/>
        <v>-161018.63000000222</v>
      </c>
      <c r="AX120" s="328">
        <f t="shared" si="423"/>
        <v>-214498.48999999108</v>
      </c>
      <c r="AY120" s="328">
        <f t="shared" si="423"/>
        <v>-737791.26986309048</v>
      </c>
      <c r="AZ120" s="328">
        <f t="shared" si="423"/>
        <v>457376.85118070513</v>
      </c>
      <c r="BA120" s="328">
        <f t="shared" si="423"/>
        <v>519798.88999975647</v>
      </c>
      <c r="BB120" s="328">
        <f t="shared" si="423"/>
        <v>-127344.63000024231</v>
      </c>
      <c r="BC120" s="328">
        <f t="shared" si="423"/>
        <v>-286679.20000024699</v>
      </c>
      <c r="BD120" s="328">
        <f t="shared" si="423"/>
        <v>146642.94999976104</v>
      </c>
      <c r="BE120" s="328">
        <f t="shared" si="423"/>
        <v>87075.779999751481</v>
      </c>
      <c r="BF120" s="156">
        <f t="shared" si="423"/>
        <v>-143318.17000025013</v>
      </c>
      <c r="BG120" s="328">
        <f t="shared" si="423"/>
        <v>-412271.90000024711</v>
      </c>
      <c r="BH120" s="328">
        <f t="shared" si="423"/>
        <v>-825873.63000025693</v>
      </c>
      <c r="BI120" s="328">
        <f t="shared" si="423"/>
        <v>-124838.18000023701</v>
      </c>
      <c r="BJ120" s="328">
        <f t="shared" si="423"/>
        <v>701761.66999975254</v>
      </c>
      <c r="BK120" s="328">
        <f t="shared" si="423"/>
        <v>-38969.220000247442</v>
      </c>
      <c r="BL120" s="328">
        <f t="shared" si="423"/>
        <v>359889.3746977087</v>
      </c>
      <c r="BM120" s="328">
        <f t="shared" si="423"/>
        <v>-294858.44000000681</v>
      </c>
      <c r="BN120" s="328">
        <f t="shared" si="423"/>
        <v>290936.78999999235</v>
      </c>
      <c r="BO120" s="328">
        <f t="shared" si="423"/>
        <v>81084.799999997689</v>
      </c>
      <c r="BP120" s="328">
        <f t="shared" si="423"/>
        <v>316935.6399999999</v>
      </c>
      <c r="BQ120" s="328">
        <f t="shared" si="423"/>
        <v>-40887.509999998641</v>
      </c>
      <c r="BR120" s="328">
        <f t="shared" si="423"/>
        <v>200215.94000000274</v>
      </c>
      <c r="BS120" s="91">
        <f t="shared" ref="BS120:BT120" si="424">SUM(BS115:BS119)</f>
        <v>-749820.76999999885</v>
      </c>
      <c r="BT120" s="328">
        <f t="shared" si="424"/>
        <v>248100.55000000086</v>
      </c>
      <c r="BU120" s="328">
        <f t="shared" ref="BU120:BW120" si="425">SUM(BU115:BU119)</f>
        <v>461165.47999999003</v>
      </c>
      <c r="BV120" s="328">
        <f t="shared" si="425"/>
        <v>-275923.80999999959</v>
      </c>
      <c r="BW120" s="328">
        <f t="shared" si="425"/>
        <v>1184045.2599999995</v>
      </c>
      <c r="BX120" s="328">
        <f t="shared" ref="BX120:BZ120" si="426">SUM(BX115:BX119)</f>
        <v>-144948.26000000021</v>
      </c>
      <c r="BY120" s="328">
        <f t="shared" si="426"/>
        <v>298717.14999999886</v>
      </c>
      <c r="BZ120" s="328">
        <f t="shared" si="426"/>
        <v>140047.52000000462</v>
      </c>
      <c r="CA120" s="328">
        <f t="shared" ref="CA120:CB120" si="427">SUM(CA115:CA119)</f>
        <v>46713.38000000162</v>
      </c>
      <c r="CB120" s="328">
        <f t="shared" si="427"/>
        <v>-373197.53999999707</v>
      </c>
      <c r="CC120" s="328">
        <f t="shared" ref="CC120:CD120" si="428">SUM(CC115:CC119)</f>
        <v>431173.25000000076</v>
      </c>
      <c r="CD120" s="143">
        <f t="shared" si="428"/>
        <v>-980202.67999999993</v>
      </c>
    </row>
    <row r="121" spans="1:82" x14ac:dyDescent="0.25">
      <c r="A121" s="4">
        <f>+A114+1</f>
        <v>17</v>
      </c>
      <c r="B121" s="45" t="s">
        <v>20</v>
      </c>
      <c r="C121" s="60"/>
      <c r="D121" s="61"/>
      <c r="E121" s="61"/>
      <c r="F121" s="63"/>
      <c r="G121" s="61"/>
      <c r="H121" s="61"/>
      <c r="I121" s="61"/>
      <c r="J121" s="61"/>
      <c r="K121" s="61"/>
      <c r="L121" s="61"/>
      <c r="M121" s="61"/>
      <c r="N121" s="193"/>
      <c r="O121" s="63"/>
      <c r="P121" s="61"/>
      <c r="Q121" s="61"/>
      <c r="R121" s="61"/>
      <c r="S121" s="61"/>
      <c r="T121" s="61"/>
      <c r="U121" s="61"/>
      <c r="V121" s="209"/>
      <c r="W121" s="209"/>
      <c r="X121" s="193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157"/>
      <c r="AK121" s="212"/>
      <c r="AL121" s="212"/>
      <c r="AM121" s="212"/>
      <c r="AN121" s="212"/>
      <c r="AO121" s="222"/>
      <c r="AP121" s="212"/>
      <c r="AQ121" s="212"/>
      <c r="AR121" s="212"/>
      <c r="AS121" s="212"/>
      <c r="AT121" s="212"/>
      <c r="AU121" s="212"/>
      <c r="AV121" s="157"/>
      <c r="AW121" s="63"/>
      <c r="AX121" s="64"/>
      <c r="AY121" s="65"/>
      <c r="AZ121" s="65"/>
      <c r="BA121" s="65"/>
      <c r="BB121" s="65"/>
      <c r="BC121" s="65"/>
      <c r="BD121" s="226"/>
      <c r="BE121" s="226"/>
      <c r="BF121" s="157"/>
      <c r="BG121" s="286"/>
      <c r="BH121" s="222"/>
      <c r="BI121" s="222"/>
      <c r="BJ121" s="222"/>
      <c r="BK121" s="222"/>
      <c r="BL121" s="222"/>
      <c r="BM121" s="222"/>
      <c r="BN121" s="222"/>
      <c r="BO121" s="222"/>
      <c r="BP121" s="222"/>
      <c r="BQ121" s="222"/>
      <c r="BR121" s="222"/>
      <c r="BS121" s="293"/>
      <c r="BT121" s="312"/>
      <c r="BU121" s="312"/>
      <c r="BV121" s="312"/>
      <c r="BW121" s="312"/>
      <c r="BX121" s="312"/>
      <c r="BY121" s="312"/>
      <c r="BZ121" s="312"/>
      <c r="CA121" s="312"/>
      <c r="CB121" s="312"/>
      <c r="CC121" s="312"/>
      <c r="CD121" s="294"/>
    </row>
    <row r="122" spans="1:82" x14ac:dyDescent="0.25">
      <c r="A122" s="4"/>
      <c r="B122" s="35" t="s">
        <v>41</v>
      </c>
      <c r="C122" s="54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188">
        <v>0</v>
      </c>
      <c r="O122" s="57">
        <v>0</v>
      </c>
      <c r="P122" s="57">
        <v>0</v>
      </c>
      <c r="Q122" s="55">
        <v>0</v>
      </c>
      <c r="R122" s="57">
        <v>0</v>
      </c>
      <c r="S122" s="55">
        <v>0</v>
      </c>
      <c r="T122" s="55">
        <v>0</v>
      </c>
      <c r="U122" s="55">
        <v>0</v>
      </c>
      <c r="V122" s="207">
        <v>0</v>
      </c>
      <c r="W122" s="207">
        <v>0</v>
      </c>
      <c r="X122" s="194">
        <v>0</v>
      </c>
      <c r="Y122" s="219">
        <v>0</v>
      </c>
      <c r="Z122" s="219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188">
        <v>0</v>
      </c>
      <c r="AK122" s="219">
        <v>0</v>
      </c>
      <c r="AL122" s="219">
        <v>0</v>
      </c>
      <c r="AM122" s="219">
        <v>0</v>
      </c>
      <c r="AN122" s="219">
        <v>0</v>
      </c>
      <c r="AO122" s="219">
        <v>0</v>
      </c>
      <c r="AP122" s="219">
        <v>0</v>
      </c>
      <c r="AQ122" s="219">
        <v>0</v>
      </c>
      <c r="AR122" s="219">
        <v>0</v>
      </c>
      <c r="AS122" s="219">
        <v>0</v>
      </c>
      <c r="AT122" s="219">
        <v>0</v>
      </c>
      <c r="AU122" s="219">
        <v>0</v>
      </c>
      <c r="AV122" s="188">
        <v>0</v>
      </c>
      <c r="AW122" s="57">
        <f t="shared" ref="AW122:AX126" si="429">C122-O122</f>
        <v>0</v>
      </c>
      <c r="AX122" s="57">
        <f t="shared" si="429"/>
        <v>0</v>
      </c>
      <c r="AY122" s="57">
        <f t="shared" ref="AY122:BF126" si="430">IF(Q122=0,0,E122-Q122)</f>
        <v>0</v>
      </c>
      <c r="AZ122" s="57">
        <f t="shared" si="430"/>
        <v>0</v>
      </c>
      <c r="BA122" s="57">
        <f t="shared" si="430"/>
        <v>0</v>
      </c>
      <c r="BB122" s="67">
        <f t="shared" si="430"/>
        <v>0</v>
      </c>
      <c r="BC122" s="67">
        <f t="shared" si="430"/>
        <v>0</v>
      </c>
      <c r="BD122" s="201">
        <f t="shared" si="430"/>
        <v>0</v>
      </c>
      <c r="BE122" s="201">
        <f t="shared" si="430"/>
        <v>0</v>
      </c>
      <c r="BF122" s="188">
        <f t="shared" si="430"/>
        <v>0</v>
      </c>
      <c r="BG122" s="284">
        <f t="shared" ref="BG122:BG126" si="431">IF(Y122=0,0,M122-Y122)</f>
        <v>0</v>
      </c>
      <c r="BH122" s="221">
        <f t="shared" ref="BH122:BI126" si="432">IF(Z122=0,0,N122-Z122)</f>
        <v>0</v>
      </c>
      <c r="BI122" s="221">
        <f t="shared" si="432"/>
        <v>0</v>
      </c>
      <c r="BJ122" s="221">
        <f t="shared" ref="BJ122:BJ126" si="433">IF(AB122=0,0,P122-AB122)</f>
        <v>0</v>
      </c>
      <c r="BK122" s="221">
        <f t="shared" ref="BK122:BK126" si="434">IF(AC122=0,0,Q122-AC122)</f>
        <v>0</v>
      </c>
      <c r="BL122" s="221">
        <f t="shared" ref="BL122:BL126" si="435">IF(AD122=0,0,R122-AD122)</f>
        <v>0</v>
      </c>
      <c r="BM122" s="221">
        <f t="shared" ref="BM122:BM126" si="436">IF(AE122=0,0,S122-AE122)</f>
        <v>0</v>
      </c>
      <c r="BN122" s="221">
        <f t="shared" ref="BN122:BN126" si="437">IF(AF122=0,0,T122-AF122)</f>
        <v>0</v>
      </c>
      <c r="BO122" s="221">
        <f t="shared" ref="BO122:BO126" si="438">IF(AG122=0,0,U122-AG122)</f>
        <v>0</v>
      </c>
      <c r="BP122" s="221">
        <f t="shared" ref="BP122:BP126" si="439">IF(AH122=0,0,V122-AH122)</f>
        <v>0</v>
      </c>
      <c r="BQ122" s="221">
        <f t="shared" ref="BQ122:BQ126" si="440">IF(AI122=0,0,W122-AI122)</f>
        <v>0</v>
      </c>
      <c r="BR122" s="221">
        <f t="shared" ref="BR122:BR126" si="441">IF(AJ122=0,0,X122-AJ122)</f>
        <v>0</v>
      </c>
      <c r="BS122" s="284">
        <f t="shared" ref="BS122:BX126" si="442">IF(AK122=0,0,Y122-AK122)</f>
        <v>0</v>
      </c>
      <c r="BT122" s="221">
        <f t="shared" si="442"/>
        <v>0</v>
      </c>
      <c r="BU122" s="221">
        <f t="shared" si="442"/>
        <v>0</v>
      </c>
      <c r="BV122" s="221">
        <f t="shared" si="442"/>
        <v>0</v>
      </c>
      <c r="BW122" s="221">
        <f t="shared" si="442"/>
        <v>0</v>
      </c>
      <c r="BX122" s="221">
        <f t="shared" si="442"/>
        <v>0</v>
      </c>
      <c r="BY122" s="221">
        <f t="shared" ref="BY122:BY126" si="443">IF(AQ122=0,0,AE122-AQ122)</f>
        <v>0</v>
      </c>
      <c r="BZ122" s="221">
        <f t="shared" ref="BZ122:CD126" si="444">IF(AR122=0,0,AF122-AR122)</f>
        <v>0</v>
      </c>
      <c r="CA122" s="221">
        <f t="shared" si="444"/>
        <v>0</v>
      </c>
      <c r="CB122" s="221">
        <f t="shared" si="444"/>
        <v>0</v>
      </c>
      <c r="CC122" s="221">
        <f t="shared" si="444"/>
        <v>0</v>
      </c>
      <c r="CD122" s="285">
        <f t="shared" si="444"/>
        <v>0</v>
      </c>
    </row>
    <row r="123" spans="1:82" x14ac:dyDescent="0.25">
      <c r="A123" s="4"/>
      <c r="B123" s="35" t="s">
        <v>42</v>
      </c>
      <c r="C123" s="54">
        <v>239</v>
      </c>
      <c r="D123" s="55">
        <v>261</v>
      </c>
      <c r="E123" s="55">
        <v>312</v>
      </c>
      <c r="F123" s="55">
        <v>329</v>
      </c>
      <c r="G123" s="55">
        <v>320</v>
      </c>
      <c r="H123" s="55">
        <v>265</v>
      </c>
      <c r="I123" s="55">
        <v>257</v>
      </c>
      <c r="J123" s="55">
        <v>234</v>
      </c>
      <c r="K123" s="55">
        <v>237</v>
      </c>
      <c r="L123" s="55">
        <v>218</v>
      </c>
      <c r="M123" s="55">
        <v>179</v>
      </c>
      <c r="N123" s="188">
        <v>156</v>
      </c>
      <c r="O123" s="57">
        <v>145</v>
      </c>
      <c r="P123" s="57">
        <v>99</v>
      </c>
      <c r="Q123" s="55">
        <v>73</v>
      </c>
      <c r="R123" s="57">
        <v>84</v>
      </c>
      <c r="S123" s="55">
        <v>95</v>
      </c>
      <c r="T123" s="55">
        <v>108</v>
      </c>
      <c r="U123" s="55">
        <v>125</v>
      </c>
      <c r="V123" s="207">
        <v>111</v>
      </c>
      <c r="W123" s="207">
        <v>118</v>
      </c>
      <c r="X123" s="194">
        <v>117</v>
      </c>
      <c r="Y123" s="219">
        <v>121</v>
      </c>
      <c r="Z123" s="219">
        <v>141</v>
      </c>
      <c r="AA123" s="219">
        <v>174</v>
      </c>
      <c r="AB123" s="219">
        <v>267</v>
      </c>
      <c r="AC123" s="219">
        <v>353</v>
      </c>
      <c r="AD123" s="219">
        <v>388</v>
      </c>
      <c r="AE123" s="219">
        <v>486</v>
      </c>
      <c r="AF123" s="219">
        <v>841</v>
      </c>
      <c r="AG123" s="219">
        <v>935</v>
      </c>
      <c r="AH123" s="219">
        <v>980</v>
      </c>
      <c r="AI123" s="219">
        <v>891</v>
      </c>
      <c r="AJ123" s="188">
        <v>638</v>
      </c>
      <c r="AK123" s="219">
        <v>585</v>
      </c>
      <c r="AL123" s="219">
        <v>603</v>
      </c>
      <c r="AM123" s="219">
        <v>612</v>
      </c>
      <c r="AN123" s="219">
        <v>720</v>
      </c>
      <c r="AO123" s="219">
        <v>879</v>
      </c>
      <c r="AP123" s="219">
        <v>910</v>
      </c>
      <c r="AQ123" s="219">
        <v>969</v>
      </c>
      <c r="AR123" s="219">
        <v>858</v>
      </c>
      <c r="AS123" s="219">
        <v>749</v>
      </c>
      <c r="AT123" s="219">
        <v>664</v>
      </c>
      <c r="AU123" s="219">
        <v>537</v>
      </c>
      <c r="AV123" s="188">
        <v>434</v>
      </c>
      <c r="AW123" s="57">
        <f t="shared" si="429"/>
        <v>94</v>
      </c>
      <c r="AX123" s="57">
        <f t="shared" si="429"/>
        <v>162</v>
      </c>
      <c r="AY123" s="57">
        <f t="shared" si="430"/>
        <v>239</v>
      </c>
      <c r="AZ123" s="57">
        <f t="shared" si="430"/>
        <v>245</v>
      </c>
      <c r="BA123" s="57">
        <f t="shared" si="430"/>
        <v>225</v>
      </c>
      <c r="BB123" s="55">
        <f t="shared" si="430"/>
        <v>157</v>
      </c>
      <c r="BC123" s="55">
        <f t="shared" si="430"/>
        <v>132</v>
      </c>
      <c r="BD123" s="219">
        <f t="shared" si="430"/>
        <v>123</v>
      </c>
      <c r="BE123" s="219">
        <f t="shared" si="430"/>
        <v>119</v>
      </c>
      <c r="BF123" s="188">
        <f t="shared" si="430"/>
        <v>101</v>
      </c>
      <c r="BG123" s="284">
        <f t="shared" si="431"/>
        <v>58</v>
      </c>
      <c r="BH123" s="221">
        <f t="shared" si="432"/>
        <v>15</v>
      </c>
      <c r="BI123" s="221">
        <f t="shared" si="432"/>
        <v>-29</v>
      </c>
      <c r="BJ123" s="221">
        <f t="shared" si="433"/>
        <v>-168</v>
      </c>
      <c r="BK123" s="221">
        <f t="shared" si="434"/>
        <v>-280</v>
      </c>
      <c r="BL123" s="221">
        <f t="shared" si="435"/>
        <v>-304</v>
      </c>
      <c r="BM123" s="221">
        <f t="shared" si="436"/>
        <v>-391</v>
      </c>
      <c r="BN123" s="221">
        <f t="shared" si="437"/>
        <v>-733</v>
      </c>
      <c r="BO123" s="221">
        <f t="shared" si="438"/>
        <v>-810</v>
      </c>
      <c r="BP123" s="221">
        <f t="shared" si="439"/>
        <v>-869</v>
      </c>
      <c r="BQ123" s="221">
        <f t="shared" si="440"/>
        <v>-773</v>
      </c>
      <c r="BR123" s="221">
        <f t="shared" si="441"/>
        <v>-521</v>
      </c>
      <c r="BS123" s="284">
        <f t="shared" si="442"/>
        <v>-464</v>
      </c>
      <c r="BT123" s="221">
        <f t="shared" si="442"/>
        <v>-462</v>
      </c>
      <c r="BU123" s="221">
        <f t="shared" si="442"/>
        <v>-438</v>
      </c>
      <c r="BV123" s="221">
        <f t="shared" si="442"/>
        <v>-453</v>
      </c>
      <c r="BW123" s="221">
        <f t="shared" si="442"/>
        <v>-526</v>
      </c>
      <c r="BX123" s="221">
        <f t="shared" si="442"/>
        <v>-522</v>
      </c>
      <c r="BY123" s="221">
        <f t="shared" si="443"/>
        <v>-483</v>
      </c>
      <c r="BZ123" s="221">
        <f t="shared" si="444"/>
        <v>-17</v>
      </c>
      <c r="CA123" s="221">
        <f t="shared" si="444"/>
        <v>186</v>
      </c>
      <c r="CB123" s="221">
        <f t="shared" si="444"/>
        <v>316</v>
      </c>
      <c r="CC123" s="221">
        <f t="shared" si="444"/>
        <v>354</v>
      </c>
      <c r="CD123" s="285">
        <f t="shared" si="444"/>
        <v>204</v>
      </c>
    </row>
    <row r="124" spans="1:82" x14ac:dyDescent="0.25">
      <c r="A124" s="4"/>
      <c r="B124" s="35" t="s">
        <v>43</v>
      </c>
      <c r="C124" s="54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188">
        <v>0</v>
      </c>
      <c r="O124" s="57">
        <v>0</v>
      </c>
      <c r="P124" s="57">
        <v>0</v>
      </c>
      <c r="Q124" s="55">
        <v>0</v>
      </c>
      <c r="R124" s="57">
        <v>0</v>
      </c>
      <c r="S124" s="55">
        <v>0</v>
      </c>
      <c r="T124" s="55">
        <v>0</v>
      </c>
      <c r="U124" s="55">
        <v>0</v>
      </c>
      <c r="V124" s="207">
        <v>9</v>
      </c>
      <c r="W124" s="207">
        <v>9</v>
      </c>
      <c r="X124" s="194">
        <v>9</v>
      </c>
      <c r="Y124" s="219">
        <v>7</v>
      </c>
      <c r="Z124" s="219">
        <v>5</v>
      </c>
      <c r="AA124" s="219">
        <v>2</v>
      </c>
      <c r="AB124" s="219">
        <v>2</v>
      </c>
      <c r="AC124" s="219">
        <v>5</v>
      </c>
      <c r="AD124" s="219">
        <v>6</v>
      </c>
      <c r="AE124" s="219">
        <v>3</v>
      </c>
      <c r="AF124" s="219">
        <v>1</v>
      </c>
      <c r="AG124" s="219">
        <v>0</v>
      </c>
      <c r="AH124" s="219">
        <v>0</v>
      </c>
      <c r="AI124" s="219">
        <v>0</v>
      </c>
      <c r="AJ124" s="188">
        <v>0</v>
      </c>
      <c r="AK124" s="219">
        <v>0</v>
      </c>
      <c r="AL124" s="219">
        <v>0</v>
      </c>
      <c r="AM124" s="219">
        <v>0</v>
      </c>
      <c r="AN124" s="219">
        <v>0</v>
      </c>
      <c r="AO124" s="219">
        <v>0</v>
      </c>
      <c r="AP124" s="219">
        <v>0</v>
      </c>
      <c r="AQ124" s="219">
        <v>0</v>
      </c>
      <c r="AR124" s="219">
        <v>0</v>
      </c>
      <c r="AS124" s="219">
        <v>0</v>
      </c>
      <c r="AT124" s="219">
        <v>0</v>
      </c>
      <c r="AU124" s="219">
        <v>0</v>
      </c>
      <c r="AV124" s="188">
        <v>0</v>
      </c>
      <c r="AW124" s="57">
        <f t="shared" si="429"/>
        <v>0</v>
      </c>
      <c r="AX124" s="57">
        <f t="shared" si="429"/>
        <v>0</v>
      </c>
      <c r="AY124" s="57">
        <f t="shared" si="430"/>
        <v>0</v>
      </c>
      <c r="AZ124" s="57">
        <f t="shared" si="430"/>
        <v>0</v>
      </c>
      <c r="BA124" s="57">
        <f t="shared" si="430"/>
        <v>0</v>
      </c>
      <c r="BB124" s="55">
        <f t="shared" si="430"/>
        <v>0</v>
      </c>
      <c r="BC124" s="55">
        <f t="shared" si="430"/>
        <v>0</v>
      </c>
      <c r="BD124" s="219">
        <f t="shared" si="430"/>
        <v>-9</v>
      </c>
      <c r="BE124" s="219">
        <f t="shared" si="430"/>
        <v>-9</v>
      </c>
      <c r="BF124" s="188">
        <f t="shared" si="430"/>
        <v>-9</v>
      </c>
      <c r="BG124" s="284">
        <f t="shared" si="431"/>
        <v>-7</v>
      </c>
      <c r="BH124" s="221">
        <f t="shared" si="432"/>
        <v>-5</v>
      </c>
      <c r="BI124" s="221">
        <f t="shared" si="432"/>
        <v>-2</v>
      </c>
      <c r="BJ124" s="221">
        <f t="shared" si="433"/>
        <v>-2</v>
      </c>
      <c r="BK124" s="221">
        <f t="shared" si="434"/>
        <v>-5</v>
      </c>
      <c r="BL124" s="221">
        <f t="shared" si="435"/>
        <v>-6</v>
      </c>
      <c r="BM124" s="221">
        <f t="shared" si="436"/>
        <v>-3</v>
      </c>
      <c r="BN124" s="221">
        <f t="shared" si="437"/>
        <v>-1</v>
      </c>
      <c r="BO124" s="221">
        <f t="shared" si="438"/>
        <v>0</v>
      </c>
      <c r="BP124" s="221">
        <f t="shared" si="439"/>
        <v>0</v>
      </c>
      <c r="BQ124" s="221">
        <f t="shared" si="440"/>
        <v>0</v>
      </c>
      <c r="BR124" s="221">
        <f t="shared" si="441"/>
        <v>0</v>
      </c>
      <c r="BS124" s="284">
        <f t="shared" si="442"/>
        <v>0</v>
      </c>
      <c r="BT124" s="221">
        <f t="shared" si="442"/>
        <v>0</v>
      </c>
      <c r="BU124" s="221">
        <f t="shared" si="442"/>
        <v>0</v>
      </c>
      <c r="BV124" s="221">
        <f t="shared" si="442"/>
        <v>0</v>
      </c>
      <c r="BW124" s="221">
        <f t="shared" si="442"/>
        <v>0</v>
      </c>
      <c r="BX124" s="221">
        <f t="shared" si="442"/>
        <v>0</v>
      </c>
      <c r="BY124" s="221">
        <f t="shared" si="443"/>
        <v>0</v>
      </c>
      <c r="BZ124" s="221">
        <f t="shared" si="444"/>
        <v>0</v>
      </c>
      <c r="CA124" s="221">
        <f t="shared" si="444"/>
        <v>0</v>
      </c>
      <c r="CB124" s="221">
        <f t="shared" si="444"/>
        <v>0</v>
      </c>
      <c r="CC124" s="221">
        <f t="shared" si="444"/>
        <v>0</v>
      </c>
      <c r="CD124" s="285">
        <f t="shared" si="444"/>
        <v>0</v>
      </c>
    </row>
    <row r="125" spans="1:82" x14ac:dyDescent="0.25">
      <c r="A125" s="4"/>
      <c r="B125" s="35" t="s">
        <v>44</v>
      </c>
      <c r="C125" s="54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188">
        <v>0</v>
      </c>
      <c r="O125" s="57">
        <v>0</v>
      </c>
      <c r="P125" s="57">
        <v>0</v>
      </c>
      <c r="Q125" s="55">
        <v>0</v>
      </c>
      <c r="R125" s="57">
        <v>0</v>
      </c>
      <c r="S125" s="55">
        <v>0</v>
      </c>
      <c r="T125" s="55">
        <v>0</v>
      </c>
      <c r="U125" s="55">
        <v>0</v>
      </c>
      <c r="V125" s="207">
        <v>0</v>
      </c>
      <c r="W125" s="207">
        <v>0</v>
      </c>
      <c r="X125" s="194">
        <v>0</v>
      </c>
      <c r="Y125" s="219">
        <v>0</v>
      </c>
      <c r="Z125" s="219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188">
        <v>0</v>
      </c>
      <c r="AK125" s="219">
        <v>0</v>
      </c>
      <c r="AL125" s="219">
        <v>0</v>
      </c>
      <c r="AM125" s="219">
        <v>0</v>
      </c>
      <c r="AN125" s="219">
        <v>0</v>
      </c>
      <c r="AO125" s="219">
        <v>0</v>
      </c>
      <c r="AP125" s="219">
        <v>0</v>
      </c>
      <c r="AQ125" s="219">
        <v>0</v>
      </c>
      <c r="AR125" s="219">
        <v>0</v>
      </c>
      <c r="AS125" s="219">
        <v>0</v>
      </c>
      <c r="AT125" s="219">
        <v>0</v>
      </c>
      <c r="AU125" s="219">
        <v>0</v>
      </c>
      <c r="AV125" s="188">
        <v>0</v>
      </c>
      <c r="AW125" s="57">
        <f t="shared" si="429"/>
        <v>0</v>
      </c>
      <c r="AX125" s="57">
        <f t="shared" si="429"/>
        <v>0</v>
      </c>
      <c r="AY125" s="57">
        <f t="shared" si="430"/>
        <v>0</v>
      </c>
      <c r="AZ125" s="57">
        <f t="shared" si="430"/>
        <v>0</v>
      </c>
      <c r="BA125" s="57">
        <f t="shared" si="430"/>
        <v>0</v>
      </c>
      <c r="BB125" s="55">
        <f t="shared" si="430"/>
        <v>0</v>
      </c>
      <c r="BC125" s="55">
        <f t="shared" si="430"/>
        <v>0</v>
      </c>
      <c r="BD125" s="219">
        <f t="shared" si="430"/>
        <v>0</v>
      </c>
      <c r="BE125" s="219">
        <f t="shared" si="430"/>
        <v>0</v>
      </c>
      <c r="BF125" s="188">
        <f t="shared" si="430"/>
        <v>0</v>
      </c>
      <c r="BG125" s="284">
        <f t="shared" si="431"/>
        <v>0</v>
      </c>
      <c r="BH125" s="221">
        <f t="shared" si="432"/>
        <v>0</v>
      </c>
      <c r="BI125" s="221">
        <f t="shared" si="432"/>
        <v>0</v>
      </c>
      <c r="BJ125" s="221">
        <f t="shared" si="433"/>
        <v>0</v>
      </c>
      <c r="BK125" s="221">
        <f t="shared" si="434"/>
        <v>0</v>
      </c>
      <c r="BL125" s="221">
        <f t="shared" si="435"/>
        <v>0</v>
      </c>
      <c r="BM125" s="221">
        <f t="shared" si="436"/>
        <v>0</v>
      </c>
      <c r="BN125" s="221">
        <f t="shared" si="437"/>
        <v>0</v>
      </c>
      <c r="BO125" s="221">
        <f t="shared" si="438"/>
        <v>0</v>
      </c>
      <c r="BP125" s="221">
        <f t="shared" si="439"/>
        <v>0</v>
      </c>
      <c r="BQ125" s="221">
        <f t="shared" si="440"/>
        <v>0</v>
      </c>
      <c r="BR125" s="221">
        <f t="shared" si="441"/>
        <v>0</v>
      </c>
      <c r="BS125" s="284">
        <f t="shared" si="442"/>
        <v>0</v>
      </c>
      <c r="BT125" s="221">
        <f t="shared" si="442"/>
        <v>0</v>
      </c>
      <c r="BU125" s="221">
        <f t="shared" si="442"/>
        <v>0</v>
      </c>
      <c r="BV125" s="221">
        <f t="shared" si="442"/>
        <v>0</v>
      </c>
      <c r="BW125" s="221">
        <f t="shared" si="442"/>
        <v>0</v>
      </c>
      <c r="BX125" s="221">
        <f t="shared" si="442"/>
        <v>0</v>
      </c>
      <c r="BY125" s="221">
        <f t="shared" si="443"/>
        <v>0</v>
      </c>
      <c r="BZ125" s="221">
        <f t="shared" si="444"/>
        <v>0</v>
      </c>
      <c r="CA125" s="221">
        <f t="shared" si="444"/>
        <v>0</v>
      </c>
      <c r="CB125" s="221">
        <f t="shared" si="444"/>
        <v>0</v>
      </c>
      <c r="CC125" s="221">
        <f t="shared" si="444"/>
        <v>0</v>
      </c>
      <c r="CD125" s="285">
        <f t="shared" si="444"/>
        <v>0</v>
      </c>
    </row>
    <row r="126" spans="1:82" x14ac:dyDescent="0.25">
      <c r="A126" s="4"/>
      <c r="B126" s="35" t="s">
        <v>45</v>
      </c>
      <c r="C126" s="54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188">
        <v>0</v>
      </c>
      <c r="O126" s="57">
        <v>0</v>
      </c>
      <c r="P126" s="57">
        <v>0</v>
      </c>
      <c r="Q126" s="55">
        <v>0</v>
      </c>
      <c r="R126" s="57">
        <v>0</v>
      </c>
      <c r="S126" s="55">
        <v>0</v>
      </c>
      <c r="T126" s="55">
        <v>0</v>
      </c>
      <c r="U126" s="55">
        <v>0</v>
      </c>
      <c r="V126" s="207">
        <v>0</v>
      </c>
      <c r="W126" s="207">
        <v>0</v>
      </c>
      <c r="X126" s="194">
        <v>0</v>
      </c>
      <c r="Y126" s="219">
        <v>0</v>
      </c>
      <c r="Z126" s="219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188">
        <v>0</v>
      </c>
      <c r="AK126" s="219">
        <v>0</v>
      </c>
      <c r="AL126" s="219">
        <v>0</v>
      </c>
      <c r="AM126" s="219">
        <v>0</v>
      </c>
      <c r="AN126" s="219">
        <v>0</v>
      </c>
      <c r="AO126" s="219">
        <v>0</v>
      </c>
      <c r="AP126" s="219">
        <v>0</v>
      </c>
      <c r="AQ126" s="219">
        <v>0</v>
      </c>
      <c r="AR126" s="219">
        <v>0</v>
      </c>
      <c r="AS126" s="219">
        <v>0</v>
      </c>
      <c r="AT126" s="219">
        <v>0</v>
      </c>
      <c r="AU126" s="219">
        <v>0</v>
      </c>
      <c r="AV126" s="188">
        <v>0</v>
      </c>
      <c r="AW126" s="57">
        <f t="shared" si="429"/>
        <v>0</v>
      </c>
      <c r="AX126" s="57">
        <f t="shared" si="429"/>
        <v>0</v>
      </c>
      <c r="AY126" s="57">
        <f t="shared" si="430"/>
        <v>0</v>
      </c>
      <c r="AZ126" s="57">
        <f t="shared" si="430"/>
        <v>0</v>
      </c>
      <c r="BA126" s="57">
        <f t="shared" si="430"/>
        <v>0</v>
      </c>
      <c r="BB126" s="55">
        <f t="shared" si="430"/>
        <v>0</v>
      </c>
      <c r="BC126" s="55">
        <f t="shared" si="430"/>
        <v>0</v>
      </c>
      <c r="BD126" s="219">
        <f t="shared" si="430"/>
        <v>0</v>
      </c>
      <c r="BE126" s="219">
        <f t="shared" si="430"/>
        <v>0</v>
      </c>
      <c r="BF126" s="188">
        <f t="shared" si="430"/>
        <v>0</v>
      </c>
      <c r="BG126" s="284">
        <f t="shared" si="431"/>
        <v>0</v>
      </c>
      <c r="BH126" s="221">
        <f t="shared" si="432"/>
        <v>0</v>
      </c>
      <c r="BI126" s="221">
        <f t="shared" si="432"/>
        <v>0</v>
      </c>
      <c r="BJ126" s="221">
        <f t="shared" si="433"/>
        <v>0</v>
      </c>
      <c r="BK126" s="221">
        <f t="shared" si="434"/>
        <v>0</v>
      </c>
      <c r="BL126" s="221">
        <f t="shared" si="435"/>
        <v>0</v>
      </c>
      <c r="BM126" s="221">
        <f t="shared" si="436"/>
        <v>0</v>
      </c>
      <c r="BN126" s="221">
        <f t="shared" si="437"/>
        <v>0</v>
      </c>
      <c r="BO126" s="221">
        <f t="shared" si="438"/>
        <v>0</v>
      </c>
      <c r="BP126" s="221">
        <f t="shared" si="439"/>
        <v>0</v>
      </c>
      <c r="BQ126" s="221">
        <f t="shared" si="440"/>
        <v>0</v>
      </c>
      <c r="BR126" s="221">
        <f t="shared" si="441"/>
        <v>0</v>
      </c>
      <c r="BS126" s="284">
        <f t="shared" si="442"/>
        <v>0</v>
      </c>
      <c r="BT126" s="221">
        <f t="shared" si="442"/>
        <v>0</v>
      </c>
      <c r="BU126" s="221">
        <f t="shared" si="442"/>
        <v>0</v>
      </c>
      <c r="BV126" s="221">
        <f t="shared" si="442"/>
        <v>0</v>
      </c>
      <c r="BW126" s="221">
        <f t="shared" si="442"/>
        <v>0</v>
      </c>
      <c r="BX126" s="221">
        <f t="shared" si="442"/>
        <v>0</v>
      </c>
      <c r="BY126" s="221">
        <f t="shared" si="443"/>
        <v>0</v>
      </c>
      <c r="BZ126" s="221">
        <f t="shared" si="444"/>
        <v>0</v>
      </c>
      <c r="CA126" s="221">
        <f t="shared" si="444"/>
        <v>0</v>
      </c>
      <c r="CB126" s="221">
        <f t="shared" si="444"/>
        <v>0</v>
      </c>
      <c r="CC126" s="221">
        <f t="shared" si="444"/>
        <v>0</v>
      </c>
      <c r="CD126" s="285">
        <f t="shared" si="444"/>
        <v>0</v>
      </c>
    </row>
    <row r="127" spans="1:82" x14ac:dyDescent="0.25">
      <c r="A127" s="4"/>
      <c r="B127" s="35" t="s">
        <v>46</v>
      </c>
      <c r="C127" s="118">
        <f t="shared" ref="C127:X127" si="445">SUM(C122:C126)</f>
        <v>239</v>
      </c>
      <c r="D127" s="57">
        <f t="shared" si="445"/>
        <v>261</v>
      </c>
      <c r="E127" s="57">
        <f t="shared" si="445"/>
        <v>312</v>
      </c>
      <c r="F127" s="57">
        <f t="shared" si="445"/>
        <v>329</v>
      </c>
      <c r="G127" s="57">
        <f t="shared" si="445"/>
        <v>320</v>
      </c>
      <c r="H127" s="57">
        <f t="shared" si="445"/>
        <v>265</v>
      </c>
      <c r="I127" s="57">
        <f t="shared" si="445"/>
        <v>257</v>
      </c>
      <c r="J127" s="57">
        <f t="shared" si="445"/>
        <v>234</v>
      </c>
      <c r="K127" s="57">
        <f t="shared" si="445"/>
        <v>237</v>
      </c>
      <c r="L127" s="57">
        <f t="shared" si="445"/>
        <v>218</v>
      </c>
      <c r="M127" s="57">
        <f t="shared" si="445"/>
        <v>179</v>
      </c>
      <c r="N127" s="188">
        <f t="shared" si="445"/>
        <v>156</v>
      </c>
      <c r="O127" s="57">
        <f t="shared" si="445"/>
        <v>145</v>
      </c>
      <c r="P127" s="57">
        <f t="shared" si="445"/>
        <v>99</v>
      </c>
      <c r="Q127" s="57">
        <f t="shared" si="445"/>
        <v>73</v>
      </c>
      <c r="R127" s="57">
        <f t="shared" si="445"/>
        <v>84</v>
      </c>
      <c r="S127" s="57">
        <f t="shared" si="445"/>
        <v>95</v>
      </c>
      <c r="T127" s="57">
        <f t="shared" si="445"/>
        <v>108</v>
      </c>
      <c r="U127" s="57">
        <f t="shared" si="445"/>
        <v>125</v>
      </c>
      <c r="V127" s="219">
        <f t="shared" si="445"/>
        <v>120</v>
      </c>
      <c r="W127" s="219">
        <f t="shared" si="445"/>
        <v>127</v>
      </c>
      <c r="X127" s="151">
        <f t="shared" si="445"/>
        <v>126</v>
      </c>
      <c r="Y127" s="219">
        <f t="shared" ref="Y127" si="446">SUM(Y122:Y126)</f>
        <v>128</v>
      </c>
      <c r="Z127" s="219">
        <f t="shared" ref="Z127:AG127" si="447">SUM(Z122:Z126)</f>
        <v>146</v>
      </c>
      <c r="AA127" s="219">
        <f t="shared" si="447"/>
        <v>176</v>
      </c>
      <c r="AB127" s="219">
        <f t="shared" si="447"/>
        <v>269</v>
      </c>
      <c r="AC127" s="219">
        <f t="shared" si="447"/>
        <v>358</v>
      </c>
      <c r="AD127" s="219">
        <f t="shared" si="447"/>
        <v>394</v>
      </c>
      <c r="AE127" s="219">
        <f t="shared" si="447"/>
        <v>489</v>
      </c>
      <c r="AF127" s="219">
        <f t="shared" si="447"/>
        <v>842</v>
      </c>
      <c r="AG127" s="219">
        <f t="shared" si="447"/>
        <v>935</v>
      </c>
      <c r="AH127" s="219">
        <f>SUM(AH122:AH126)</f>
        <v>980</v>
      </c>
      <c r="AI127" s="219">
        <f>SUM(AI122:AI126)</f>
        <v>891</v>
      </c>
      <c r="AJ127" s="188">
        <f>SUM(AJ122:AJ126)</f>
        <v>638</v>
      </c>
      <c r="AK127" s="219">
        <f t="shared" ref="AK127:AS127" si="448">SUM(AK122:AK126)</f>
        <v>585</v>
      </c>
      <c r="AL127" s="219">
        <f t="shared" si="448"/>
        <v>603</v>
      </c>
      <c r="AM127" s="219">
        <f t="shared" si="448"/>
        <v>612</v>
      </c>
      <c r="AN127" s="219">
        <f t="shared" si="448"/>
        <v>720</v>
      </c>
      <c r="AO127" s="219">
        <v>879</v>
      </c>
      <c r="AP127" s="219">
        <f t="shared" si="448"/>
        <v>910</v>
      </c>
      <c r="AQ127" s="219">
        <f t="shared" si="448"/>
        <v>969</v>
      </c>
      <c r="AR127" s="219">
        <f t="shared" si="448"/>
        <v>858</v>
      </c>
      <c r="AS127" s="219">
        <f t="shared" si="448"/>
        <v>749</v>
      </c>
      <c r="AT127" s="219">
        <f>SUM(AT122:AT126)</f>
        <v>664</v>
      </c>
      <c r="AU127" s="219">
        <f>SUM(AU122:AU126)</f>
        <v>537</v>
      </c>
      <c r="AV127" s="188">
        <f>SUM(AV122:AV126)</f>
        <v>434</v>
      </c>
      <c r="AW127" s="57">
        <f t="shared" ref="AW127:BB127" si="449">SUM(AW122:AW126)</f>
        <v>94</v>
      </c>
      <c r="AX127" s="57">
        <f t="shared" si="449"/>
        <v>162</v>
      </c>
      <c r="AY127" s="57">
        <f t="shared" si="449"/>
        <v>239</v>
      </c>
      <c r="AZ127" s="57">
        <f t="shared" si="449"/>
        <v>245</v>
      </c>
      <c r="BA127" s="57">
        <f t="shared" si="449"/>
        <v>225</v>
      </c>
      <c r="BB127" s="55">
        <f t="shared" si="449"/>
        <v>157</v>
      </c>
      <c r="BC127" s="55">
        <f t="shared" ref="BC127:BF127" si="450">SUM(BC122:BC126)</f>
        <v>132</v>
      </c>
      <c r="BD127" s="219">
        <f t="shared" si="450"/>
        <v>114</v>
      </c>
      <c r="BE127" s="219">
        <f t="shared" si="450"/>
        <v>110</v>
      </c>
      <c r="BF127" s="188">
        <f t="shared" si="450"/>
        <v>92</v>
      </c>
      <c r="BG127" s="284">
        <f t="shared" ref="BG127:BH127" si="451">SUM(BG122:BG126)</f>
        <v>51</v>
      </c>
      <c r="BH127" s="221">
        <f t="shared" si="451"/>
        <v>10</v>
      </c>
      <c r="BI127" s="221">
        <f t="shared" ref="BI127:BR127" si="452">SUM(BI122:BI126)</f>
        <v>-31</v>
      </c>
      <c r="BJ127" s="221">
        <f t="shared" si="452"/>
        <v>-170</v>
      </c>
      <c r="BK127" s="221">
        <f t="shared" si="452"/>
        <v>-285</v>
      </c>
      <c r="BL127" s="221">
        <f t="shared" si="452"/>
        <v>-310</v>
      </c>
      <c r="BM127" s="221">
        <f t="shared" si="452"/>
        <v>-394</v>
      </c>
      <c r="BN127" s="221">
        <f t="shared" si="452"/>
        <v>-734</v>
      </c>
      <c r="BO127" s="221">
        <f t="shared" si="452"/>
        <v>-810</v>
      </c>
      <c r="BP127" s="221">
        <f t="shared" si="452"/>
        <v>-869</v>
      </c>
      <c r="BQ127" s="221">
        <f t="shared" si="452"/>
        <v>-773</v>
      </c>
      <c r="BR127" s="221">
        <f t="shared" si="452"/>
        <v>-521</v>
      </c>
      <c r="BS127" s="284">
        <f t="shared" ref="BS127:BT127" si="453">SUM(BS122:BS126)</f>
        <v>-464</v>
      </c>
      <c r="BT127" s="221">
        <f t="shared" si="453"/>
        <v>-462</v>
      </c>
      <c r="BU127" s="221">
        <f t="shared" ref="BU127:BW127" si="454">SUM(BU122:BU126)</f>
        <v>-438</v>
      </c>
      <c r="BV127" s="221">
        <f t="shared" si="454"/>
        <v>-453</v>
      </c>
      <c r="BW127" s="221">
        <f t="shared" si="454"/>
        <v>-526</v>
      </c>
      <c r="BX127" s="221">
        <f t="shared" ref="BX127:BZ127" si="455">SUM(BX122:BX126)</f>
        <v>-522</v>
      </c>
      <c r="BY127" s="221">
        <f t="shared" si="455"/>
        <v>-483</v>
      </c>
      <c r="BZ127" s="221">
        <f t="shared" si="455"/>
        <v>-17</v>
      </c>
      <c r="CA127" s="221">
        <f t="shared" ref="CA127:CB127" si="456">SUM(CA122:CA126)</f>
        <v>186</v>
      </c>
      <c r="CB127" s="221">
        <f t="shared" si="456"/>
        <v>316</v>
      </c>
      <c r="CC127" s="221">
        <f t="shared" ref="CC127:CD127" si="457">SUM(CC122:CC126)</f>
        <v>354</v>
      </c>
      <c r="CD127" s="285">
        <f t="shared" si="457"/>
        <v>204</v>
      </c>
    </row>
    <row r="128" spans="1:82" x14ac:dyDescent="0.25">
      <c r="A128" s="4">
        <f>+A121+1</f>
        <v>18</v>
      </c>
      <c r="B128" s="46" t="s">
        <v>25</v>
      </c>
      <c r="C128" s="119"/>
      <c r="D128" s="65"/>
      <c r="E128" s="65"/>
      <c r="F128" s="65"/>
      <c r="G128" s="65"/>
      <c r="H128" s="120"/>
      <c r="I128" s="65"/>
      <c r="J128" s="120"/>
      <c r="K128" s="65"/>
      <c r="L128" s="120"/>
      <c r="M128" s="120"/>
      <c r="N128" s="202"/>
      <c r="O128" s="120"/>
      <c r="P128" s="63"/>
      <c r="Q128" s="61"/>
      <c r="R128" s="63"/>
      <c r="S128" s="65"/>
      <c r="T128" s="120"/>
      <c r="U128" s="120"/>
      <c r="V128" s="220"/>
      <c r="W128" s="220"/>
      <c r="X128" s="195"/>
      <c r="Y128" s="220"/>
      <c r="Z128" s="220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02"/>
      <c r="AK128" s="220"/>
      <c r="AL128" s="220"/>
      <c r="AM128" s="220"/>
      <c r="AN128" s="220"/>
      <c r="AO128" s="222"/>
      <c r="AP128" s="220"/>
      <c r="AQ128" s="220"/>
      <c r="AR128" s="220"/>
      <c r="AS128" s="220"/>
      <c r="AT128" s="220"/>
      <c r="AU128" s="220"/>
      <c r="AV128" s="202"/>
      <c r="AW128" s="120"/>
      <c r="AX128" s="120"/>
      <c r="AY128" s="65"/>
      <c r="AZ128" s="120"/>
      <c r="BA128" s="65"/>
      <c r="BB128" s="65"/>
      <c r="BC128" s="65"/>
      <c r="BD128" s="220"/>
      <c r="BE128" s="220"/>
      <c r="BF128" s="202"/>
      <c r="BG128" s="286"/>
      <c r="BH128" s="222"/>
      <c r="BI128" s="222"/>
      <c r="BJ128" s="222"/>
      <c r="BK128" s="222"/>
      <c r="BL128" s="222"/>
      <c r="BM128" s="222"/>
      <c r="BN128" s="222"/>
      <c r="BO128" s="222"/>
      <c r="BP128" s="222"/>
      <c r="BQ128" s="222"/>
      <c r="BR128" s="222"/>
      <c r="BS128" s="286"/>
      <c r="BT128" s="222"/>
      <c r="BU128" s="222"/>
      <c r="BV128" s="222"/>
      <c r="BW128" s="222"/>
      <c r="BX128" s="222"/>
      <c r="BY128" s="222"/>
      <c r="BZ128" s="222"/>
      <c r="CA128" s="222"/>
      <c r="CB128" s="222"/>
      <c r="CC128" s="222"/>
      <c r="CD128" s="204"/>
    </row>
    <row r="129" spans="1:82" x14ac:dyDescent="0.25">
      <c r="A129" s="4"/>
      <c r="B129" s="35" t="s">
        <v>41</v>
      </c>
      <c r="C129" s="122">
        <v>7</v>
      </c>
      <c r="D129" s="123">
        <v>9</v>
      </c>
      <c r="E129" s="123">
        <v>3</v>
      </c>
      <c r="F129" s="123">
        <v>9</v>
      </c>
      <c r="G129" s="123">
        <v>24</v>
      </c>
      <c r="H129" s="124">
        <v>15</v>
      </c>
      <c r="I129" s="123">
        <v>6</v>
      </c>
      <c r="J129" s="124">
        <v>12</v>
      </c>
      <c r="K129" s="123">
        <v>0</v>
      </c>
      <c r="L129" s="124">
        <v>6</v>
      </c>
      <c r="M129" s="124">
        <v>4</v>
      </c>
      <c r="N129" s="203">
        <v>11</v>
      </c>
      <c r="O129" s="124">
        <v>17</v>
      </c>
      <c r="P129" s="176">
        <v>0</v>
      </c>
      <c r="Q129" s="176">
        <v>0</v>
      </c>
      <c r="R129" s="176">
        <v>0</v>
      </c>
      <c r="S129" s="176">
        <v>0</v>
      </c>
      <c r="T129" s="176">
        <v>0</v>
      </c>
      <c r="U129" s="176">
        <v>0</v>
      </c>
      <c r="V129" s="221">
        <v>0</v>
      </c>
      <c r="W129" s="221">
        <v>0</v>
      </c>
      <c r="X129" s="196">
        <v>0</v>
      </c>
      <c r="Y129" s="190">
        <v>0</v>
      </c>
      <c r="Z129" s="190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35</v>
      </c>
      <c r="AF129" s="190">
        <v>19</v>
      </c>
      <c r="AG129" s="190">
        <v>9</v>
      </c>
      <c r="AH129" s="190">
        <v>31</v>
      </c>
      <c r="AI129" s="190">
        <v>1</v>
      </c>
      <c r="AJ129" s="203">
        <v>1</v>
      </c>
      <c r="AK129" s="330">
        <v>9</v>
      </c>
      <c r="AL129" s="330">
        <v>20</v>
      </c>
      <c r="AM129" s="330">
        <v>15</v>
      </c>
      <c r="AN129" s="330">
        <v>32</v>
      </c>
      <c r="AO129" s="221">
        <v>40</v>
      </c>
      <c r="AP129" s="330">
        <v>37</v>
      </c>
      <c r="AQ129" s="330">
        <v>18</v>
      </c>
      <c r="AR129" s="330">
        <v>21</v>
      </c>
      <c r="AS129" s="330">
        <v>10</v>
      </c>
      <c r="AT129" s="330">
        <v>10</v>
      </c>
      <c r="AU129" s="330">
        <v>6</v>
      </c>
      <c r="AV129" s="203">
        <v>8</v>
      </c>
      <c r="AW129" s="189">
        <f t="shared" ref="AW129:AX133" si="458">C129-O129</f>
        <v>-10</v>
      </c>
      <c r="AX129" s="124">
        <f t="shared" si="458"/>
        <v>9</v>
      </c>
      <c r="AY129" s="57">
        <f t="shared" ref="AY129:BF133" si="459">IF(Q129=0,0,E129-Q129)</f>
        <v>0</v>
      </c>
      <c r="AZ129" s="57">
        <f t="shared" si="459"/>
        <v>0</v>
      </c>
      <c r="BA129" s="57">
        <f t="shared" si="459"/>
        <v>0</v>
      </c>
      <c r="BB129" s="55">
        <f t="shared" si="459"/>
        <v>0</v>
      </c>
      <c r="BC129" s="55">
        <f t="shared" si="459"/>
        <v>0</v>
      </c>
      <c r="BD129" s="219">
        <f t="shared" si="459"/>
        <v>0</v>
      </c>
      <c r="BE129" s="219">
        <f t="shared" si="459"/>
        <v>0</v>
      </c>
      <c r="BF129" s="203">
        <f t="shared" si="459"/>
        <v>0</v>
      </c>
      <c r="BG129" s="284">
        <f t="shared" ref="BG129:BG133" si="460">IF(Y129=0,0,M129-Y129)</f>
        <v>0</v>
      </c>
      <c r="BH129" s="221">
        <f t="shared" ref="BH129:BI133" si="461">IF(Z129=0,0,N129-Z129)</f>
        <v>0</v>
      </c>
      <c r="BI129" s="221">
        <f t="shared" si="461"/>
        <v>0</v>
      </c>
      <c r="BJ129" s="221">
        <f t="shared" ref="BJ129:BJ133" si="462">IF(AB129=0,0,P129-AB129)</f>
        <v>0</v>
      </c>
      <c r="BK129" s="221">
        <f t="shared" ref="BK129:BK133" si="463">IF(AC129=0,0,Q129-AC129)</f>
        <v>0</v>
      </c>
      <c r="BL129" s="221">
        <f t="shared" ref="BL129:BL133" si="464">IF(AD129=0,0,R129-AD129)</f>
        <v>0</v>
      </c>
      <c r="BM129" s="221">
        <f t="shared" ref="BM129:BM133" si="465">IF(AE129=0,0,S129-AE129)</f>
        <v>-35</v>
      </c>
      <c r="BN129" s="221">
        <f t="shared" ref="BN129:BN133" si="466">IF(AF129=0,0,T129-AF129)</f>
        <v>-19</v>
      </c>
      <c r="BO129" s="221">
        <f t="shared" ref="BO129:BO133" si="467">IF(AG129=0,0,U129-AG129)</f>
        <v>-9</v>
      </c>
      <c r="BP129" s="221">
        <f t="shared" ref="BP129:BP133" si="468">IF(AH129=0,0,V129-AH129)</f>
        <v>-31</v>
      </c>
      <c r="BQ129" s="221">
        <f t="shared" ref="BQ129:BQ133" si="469">IF(AI129=0,0,W129-AI129)</f>
        <v>-1</v>
      </c>
      <c r="BR129" s="221">
        <f t="shared" ref="BR129:BR133" si="470">IF(AJ129=0,0,X129-AJ129)</f>
        <v>-1</v>
      </c>
      <c r="BS129" s="284">
        <f t="shared" ref="BS129:BX133" si="471">IF(AK129=0,0,Y129-AK129)</f>
        <v>-9</v>
      </c>
      <c r="BT129" s="221">
        <f t="shared" si="471"/>
        <v>-20</v>
      </c>
      <c r="BU129" s="221">
        <f t="shared" si="471"/>
        <v>-15</v>
      </c>
      <c r="BV129" s="221">
        <f t="shared" si="471"/>
        <v>-32</v>
      </c>
      <c r="BW129" s="221">
        <f t="shared" si="471"/>
        <v>-40</v>
      </c>
      <c r="BX129" s="221">
        <f t="shared" si="471"/>
        <v>-37</v>
      </c>
      <c r="BY129" s="221">
        <f t="shared" ref="BY129:BY133" si="472">IF(AQ129=0,0,AE129-AQ129)</f>
        <v>17</v>
      </c>
      <c r="BZ129" s="221">
        <f t="shared" ref="BZ129:CD133" si="473">IF(AR129=0,0,AF129-AR129)</f>
        <v>-2</v>
      </c>
      <c r="CA129" s="221">
        <f t="shared" si="473"/>
        <v>-1</v>
      </c>
      <c r="CB129" s="221">
        <f t="shared" si="473"/>
        <v>21</v>
      </c>
      <c r="CC129" s="221">
        <f t="shared" si="473"/>
        <v>-5</v>
      </c>
      <c r="CD129" s="285">
        <f t="shared" si="473"/>
        <v>-7</v>
      </c>
    </row>
    <row r="130" spans="1:82" x14ac:dyDescent="0.25">
      <c r="A130" s="4"/>
      <c r="B130" s="35" t="s">
        <v>42</v>
      </c>
      <c r="C130" s="122">
        <v>1</v>
      </c>
      <c r="D130" s="123">
        <v>0</v>
      </c>
      <c r="E130" s="123">
        <v>2</v>
      </c>
      <c r="F130" s="123">
        <v>4</v>
      </c>
      <c r="G130" s="123">
        <v>13</v>
      </c>
      <c r="H130" s="124">
        <v>9</v>
      </c>
      <c r="I130" s="123">
        <v>1</v>
      </c>
      <c r="J130" s="124">
        <v>4</v>
      </c>
      <c r="K130" s="123">
        <v>1</v>
      </c>
      <c r="L130" s="124">
        <v>1</v>
      </c>
      <c r="M130" s="124">
        <v>0</v>
      </c>
      <c r="N130" s="203">
        <v>1</v>
      </c>
      <c r="O130" s="124">
        <v>1</v>
      </c>
      <c r="P130" s="176">
        <v>0</v>
      </c>
      <c r="Q130" s="176">
        <v>0</v>
      </c>
      <c r="R130" s="176">
        <v>0</v>
      </c>
      <c r="S130" s="176">
        <v>0</v>
      </c>
      <c r="T130" s="176">
        <v>0</v>
      </c>
      <c r="U130" s="176">
        <v>0</v>
      </c>
      <c r="V130" s="221">
        <v>0</v>
      </c>
      <c r="W130" s="221">
        <v>0</v>
      </c>
      <c r="X130" s="196">
        <v>0</v>
      </c>
      <c r="Y130" s="190">
        <v>0</v>
      </c>
      <c r="Z130" s="190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8</v>
      </c>
      <c r="AG130" s="190">
        <v>4</v>
      </c>
      <c r="AH130" s="190">
        <v>12</v>
      </c>
      <c r="AI130" s="190">
        <v>0</v>
      </c>
      <c r="AJ130" s="203">
        <v>0</v>
      </c>
      <c r="AK130" s="330">
        <v>0</v>
      </c>
      <c r="AL130" s="330">
        <v>1</v>
      </c>
      <c r="AM130" s="330">
        <v>0</v>
      </c>
      <c r="AN130" s="330">
        <v>0</v>
      </c>
      <c r="AO130" s="221">
        <v>2</v>
      </c>
      <c r="AP130" s="330">
        <v>1</v>
      </c>
      <c r="AQ130" s="330">
        <v>22</v>
      </c>
      <c r="AR130" s="330">
        <v>4</v>
      </c>
      <c r="AS130" s="330">
        <v>4</v>
      </c>
      <c r="AT130" s="330">
        <v>1</v>
      </c>
      <c r="AU130" s="330">
        <v>2</v>
      </c>
      <c r="AV130" s="203">
        <v>0</v>
      </c>
      <c r="AW130" s="190">
        <f t="shared" si="458"/>
        <v>0</v>
      </c>
      <c r="AX130" s="124">
        <f t="shared" si="458"/>
        <v>0</v>
      </c>
      <c r="AY130" s="57">
        <f t="shared" si="459"/>
        <v>0</v>
      </c>
      <c r="AZ130" s="57">
        <f t="shared" si="459"/>
        <v>0</v>
      </c>
      <c r="BA130" s="57">
        <f t="shared" si="459"/>
        <v>0</v>
      </c>
      <c r="BB130" s="55">
        <f t="shared" si="459"/>
        <v>0</v>
      </c>
      <c r="BC130" s="55">
        <f t="shared" si="459"/>
        <v>0</v>
      </c>
      <c r="BD130" s="219">
        <f t="shared" si="459"/>
        <v>0</v>
      </c>
      <c r="BE130" s="219">
        <f t="shared" si="459"/>
        <v>0</v>
      </c>
      <c r="BF130" s="203">
        <f t="shared" si="459"/>
        <v>0</v>
      </c>
      <c r="BG130" s="284">
        <f t="shared" si="460"/>
        <v>0</v>
      </c>
      <c r="BH130" s="221">
        <f t="shared" si="461"/>
        <v>0</v>
      </c>
      <c r="BI130" s="221">
        <f t="shared" si="461"/>
        <v>0</v>
      </c>
      <c r="BJ130" s="221">
        <f t="shared" si="462"/>
        <v>0</v>
      </c>
      <c r="BK130" s="221">
        <f t="shared" si="463"/>
        <v>0</v>
      </c>
      <c r="BL130" s="221">
        <f t="shared" si="464"/>
        <v>0</v>
      </c>
      <c r="BM130" s="221">
        <f t="shared" si="465"/>
        <v>0</v>
      </c>
      <c r="BN130" s="221">
        <f t="shared" si="466"/>
        <v>-8</v>
      </c>
      <c r="BO130" s="221">
        <f t="shared" si="467"/>
        <v>-4</v>
      </c>
      <c r="BP130" s="221">
        <f t="shared" si="468"/>
        <v>-12</v>
      </c>
      <c r="BQ130" s="221">
        <f t="shared" si="469"/>
        <v>0</v>
      </c>
      <c r="BR130" s="221">
        <f t="shared" si="470"/>
        <v>0</v>
      </c>
      <c r="BS130" s="284">
        <f t="shared" si="471"/>
        <v>0</v>
      </c>
      <c r="BT130" s="221">
        <f t="shared" si="471"/>
        <v>-1</v>
      </c>
      <c r="BU130" s="221">
        <f t="shared" si="471"/>
        <v>0</v>
      </c>
      <c r="BV130" s="221">
        <f t="shared" si="471"/>
        <v>0</v>
      </c>
      <c r="BW130" s="221">
        <f t="shared" si="471"/>
        <v>-2</v>
      </c>
      <c r="BX130" s="221">
        <f t="shared" si="471"/>
        <v>-1</v>
      </c>
      <c r="BY130" s="221">
        <f t="shared" si="472"/>
        <v>-22</v>
      </c>
      <c r="BZ130" s="221">
        <f t="shared" si="473"/>
        <v>4</v>
      </c>
      <c r="CA130" s="221">
        <f t="shared" si="473"/>
        <v>0</v>
      </c>
      <c r="CB130" s="221">
        <f t="shared" si="473"/>
        <v>11</v>
      </c>
      <c r="CC130" s="221">
        <f t="shared" si="473"/>
        <v>-2</v>
      </c>
      <c r="CD130" s="285">
        <f t="shared" si="473"/>
        <v>0</v>
      </c>
    </row>
    <row r="131" spans="1:82" x14ac:dyDescent="0.25">
      <c r="A131" s="4"/>
      <c r="B131" s="35" t="s">
        <v>43</v>
      </c>
      <c r="C131" s="122">
        <v>2</v>
      </c>
      <c r="D131" s="123">
        <v>1</v>
      </c>
      <c r="E131" s="123">
        <v>5</v>
      </c>
      <c r="F131" s="123">
        <v>2</v>
      </c>
      <c r="G131" s="123">
        <v>0</v>
      </c>
      <c r="H131" s="124">
        <v>0</v>
      </c>
      <c r="I131" s="123">
        <v>1</v>
      </c>
      <c r="J131" s="124">
        <v>2</v>
      </c>
      <c r="K131" s="123">
        <v>2</v>
      </c>
      <c r="L131" s="124">
        <v>0</v>
      </c>
      <c r="M131" s="124">
        <v>1</v>
      </c>
      <c r="N131" s="203">
        <v>1</v>
      </c>
      <c r="O131" s="124">
        <v>0</v>
      </c>
      <c r="P131" s="176">
        <v>0</v>
      </c>
      <c r="Q131" s="176">
        <v>0</v>
      </c>
      <c r="R131" s="176">
        <v>0</v>
      </c>
      <c r="S131" s="176">
        <v>0</v>
      </c>
      <c r="T131" s="176">
        <v>0</v>
      </c>
      <c r="U131" s="176">
        <v>0</v>
      </c>
      <c r="V131" s="221">
        <v>2</v>
      </c>
      <c r="W131" s="221">
        <v>0</v>
      </c>
      <c r="X131" s="196">
        <v>0</v>
      </c>
      <c r="Y131" s="190">
        <v>0</v>
      </c>
      <c r="Z131" s="190">
        <v>0</v>
      </c>
      <c r="AA131" s="190">
        <v>2</v>
      </c>
      <c r="AB131" s="190">
        <v>1</v>
      </c>
      <c r="AC131" s="190">
        <v>0</v>
      </c>
      <c r="AD131" s="190">
        <v>0</v>
      </c>
      <c r="AE131" s="190">
        <v>0</v>
      </c>
      <c r="AF131" s="190">
        <v>0</v>
      </c>
      <c r="AG131" s="190">
        <v>0</v>
      </c>
      <c r="AH131" s="190">
        <v>0</v>
      </c>
      <c r="AI131" s="190">
        <v>0</v>
      </c>
      <c r="AJ131" s="203">
        <v>0</v>
      </c>
      <c r="AK131" s="330">
        <v>0</v>
      </c>
      <c r="AL131" s="330">
        <v>3</v>
      </c>
      <c r="AM131" s="330">
        <v>1</v>
      </c>
      <c r="AN131" s="330">
        <v>4</v>
      </c>
      <c r="AO131" s="221">
        <v>5</v>
      </c>
      <c r="AP131" s="330">
        <v>3</v>
      </c>
      <c r="AQ131" s="330">
        <v>2</v>
      </c>
      <c r="AR131" s="330">
        <v>1</v>
      </c>
      <c r="AS131" s="330">
        <v>1</v>
      </c>
      <c r="AT131" s="330">
        <v>1</v>
      </c>
      <c r="AU131" s="330">
        <v>1</v>
      </c>
      <c r="AV131" s="203">
        <v>1</v>
      </c>
      <c r="AW131" s="190">
        <f t="shared" si="458"/>
        <v>2</v>
      </c>
      <c r="AX131" s="124">
        <f t="shared" si="458"/>
        <v>1</v>
      </c>
      <c r="AY131" s="57">
        <f t="shared" si="459"/>
        <v>0</v>
      </c>
      <c r="AZ131" s="57">
        <f t="shared" si="459"/>
        <v>0</v>
      </c>
      <c r="BA131" s="57">
        <f t="shared" si="459"/>
        <v>0</v>
      </c>
      <c r="BB131" s="55">
        <f t="shared" si="459"/>
        <v>0</v>
      </c>
      <c r="BC131" s="55">
        <f t="shared" si="459"/>
        <v>0</v>
      </c>
      <c r="BD131" s="219">
        <f t="shared" si="459"/>
        <v>0</v>
      </c>
      <c r="BE131" s="219">
        <f t="shared" si="459"/>
        <v>0</v>
      </c>
      <c r="BF131" s="203">
        <f t="shared" si="459"/>
        <v>0</v>
      </c>
      <c r="BG131" s="284">
        <f t="shared" si="460"/>
        <v>0</v>
      </c>
      <c r="BH131" s="221">
        <f t="shared" si="461"/>
        <v>0</v>
      </c>
      <c r="BI131" s="221">
        <f t="shared" si="461"/>
        <v>-2</v>
      </c>
      <c r="BJ131" s="221">
        <f t="shared" si="462"/>
        <v>-1</v>
      </c>
      <c r="BK131" s="221">
        <f t="shared" si="463"/>
        <v>0</v>
      </c>
      <c r="BL131" s="221">
        <f t="shared" si="464"/>
        <v>0</v>
      </c>
      <c r="BM131" s="221">
        <f t="shared" si="465"/>
        <v>0</v>
      </c>
      <c r="BN131" s="221">
        <f t="shared" si="466"/>
        <v>0</v>
      </c>
      <c r="BO131" s="221">
        <f t="shared" si="467"/>
        <v>0</v>
      </c>
      <c r="BP131" s="221">
        <f t="shared" si="468"/>
        <v>0</v>
      </c>
      <c r="BQ131" s="221">
        <f t="shared" si="469"/>
        <v>0</v>
      </c>
      <c r="BR131" s="221">
        <f t="shared" si="470"/>
        <v>0</v>
      </c>
      <c r="BS131" s="284">
        <f t="shared" si="471"/>
        <v>0</v>
      </c>
      <c r="BT131" s="221">
        <f t="shared" si="471"/>
        <v>-3</v>
      </c>
      <c r="BU131" s="221">
        <f t="shared" si="471"/>
        <v>1</v>
      </c>
      <c r="BV131" s="221">
        <f t="shared" si="471"/>
        <v>-3</v>
      </c>
      <c r="BW131" s="221">
        <f t="shared" si="471"/>
        <v>-5</v>
      </c>
      <c r="BX131" s="221">
        <f t="shared" si="471"/>
        <v>-3</v>
      </c>
      <c r="BY131" s="221">
        <f t="shared" si="472"/>
        <v>-2</v>
      </c>
      <c r="BZ131" s="221">
        <f t="shared" si="473"/>
        <v>-1</v>
      </c>
      <c r="CA131" s="221">
        <f t="shared" si="473"/>
        <v>-1</v>
      </c>
      <c r="CB131" s="221">
        <f t="shared" si="473"/>
        <v>-1</v>
      </c>
      <c r="CC131" s="221">
        <f t="shared" si="473"/>
        <v>-1</v>
      </c>
      <c r="CD131" s="285">
        <f t="shared" si="473"/>
        <v>-1</v>
      </c>
    </row>
    <row r="132" spans="1:82" x14ac:dyDescent="0.25">
      <c r="A132" s="4"/>
      <c r="B132" s="35" t="s">
        <v>44</v>
      </c>
      <c r="C132" s="122">
        <v>1</v>
      </c>
      <c r="D132" s="123">
        <v>0</v>
      </c>
      <c r="E132" s="123">
        <v>1</v>
      </c>
      <c r="F132" s="123">
        <v>1</v>
      </c>
      <c r="G132" s="123">
        <v>2</v>
      </c>
      <c r="H132" s="124">
        <v>1</v>
      </c>
      <c r="I132" s="123">
        <v>0</v>
      </c>
      <c r="J132" s="124">
        <v>0</v>
      </c>
      <c r="K132" s="123">
        <v>0</v>
      </c>
      <c r="L132" s="124">
        <v>1</v>
      </c>
      <c r="M132" s="124">
        <v>0</v>
      </c>
      <c r="N132" s="203">
        <v>1</v>
      </c>
      <c r="O132" s="124">
        <v>0</v>
      </c>
      <c r="P132" s="176">
        <v>0</v>
      </c>
      <c r="Q132" s="176">
        <v>0</v>
      </c>
      <c r="R132" s="176">
        <v>0</v>
      </c>
      <c r="S132" s="176">
        <v>0</v>
      </c>
      <c r="T132" s="176">
        <v>0</v>
      </c>
      <c r="U132" s="176">
        <v>0</v>
      </c>
      <c r="V132" s="221">
        <v>1</v>
      </c>
      <c r="W132" s="221">
        <v>0</v>
      </c>
      <c r="X132" s="196">
        <v>0</v>
      </c>
      <c r="Y132" s="190">
        <v>0</v>
      </c>
      <c r="Z132" s="190">
        <v>0</v>
      </c>
      <c r="AA132" s="190">
        <v>0</v>
      </c>
      <c r="AB132" s="190">
        <v>1</v>
      </c>
      <c r="AC132" s="190">
        <v>2</v>
      </c>
      <c r="AD132" s="190">
        <v>1</v>
      </c>
      <c r="AE132" s="190">
        <v>0</v>
      </c>
      <c r="AF132" s="190">
        <v>0</v>
      </c>
      <c r="AG132" s="190">
        <v>0</v>
      </c>
      <c r="AH132" s="190">
        <v>0</v>
      </c>
      <c r="AI132" s="190">
        <v>0</v>
      </c>
      <c r="AJ132" s="203">
        <v>0</v>
      </c>
      <c r="AK132" s="330">
        <v>0</v>
      </c>
      <c r="AL132" s="330">
        <v>1</v>
      </c>
      <c r="AM132" s="330">
        <v>0</v>
      </c>
      <c r="AN132" s="330">
        <v>0</v>
      </c>
      <c r="AO132" s="221">
        <v>0</v>
      </c>
      <c r="AP132" s="330">
        <v>0</v>
      </c>
      <c r="AQ132" s="330">
        <v>0</v>
      </c>
      <c r="AR132" s="330">
        <v>0</v>
      </c>
      <c r="AS132" s="330">
        <v>0</v>
      </c>
      <c r="AT132" s="330">
        <v>1</v>
      </c>
      <c r="AU132" s="330">
        <v>0</v>
      </c>
      <c r="AV132" s="203">
        <v>0</v>
      </c>
      <c r="AW132" s="190">
        <f t="shared" si="458"/>
        <v>1</v>
      </c>
      <c r="AX132" s="124">
        <f t="shared" si="458"/>
        <v>0</v>
      </c>
      <c r="AY132" s="57">
        <f t="shared" si="459"/>
        <v>0</v>
      </c>
      <c r="AZ132" s="57">
        <f t="shared" si="459"/>
        <v>0</v>
      </c>
      <c r="BA132" s="57">
        <f t="shared" si="459"/>
        <v>0</v>
      </c>
      <c r="BB132" s="55">
        <f t="shared" si="459"/>
        <v>0</v>
      </c>
      <c r="BC132" s="55">
        <f t="shared" si="459"/>
        <v>0</v>
      </c>
      <c r="BD132" s="219">
        <f t="shared" si="459"/>
        <v>-1</v>
      </c>
      <c r="BE132" s="219">
        <f t="shared" si="459"/>
        <v>0</v>
      </c>
      <c r="BF132" s="203">
        <f t="shared" si="459"/>
        <v>0</v>
      </c>
      <c r="BG132" s="284">
        <f t="shared" si="460"/>
        <v>0</v>
      </c>
      <c r="BH132" s="221">
        <f t="shared" si="461"/>
        <v>0</v>
      </c>
      <c r="BI132" s="221">
        <f t="shared" si="461"/>
        <v>0</v>
      </c>
      <c r="BJ132" s="221">
        <f t="shared" si="462"/>
        <v>-1</v>
      </c>
      <c r="BK132" s="221">
        <f t="shared" si="463"/>
        <v>-2</v>
      </c>
      <c r="BL132" s="221">
        <f t="shared" si="464"/>
        <v>-1</v>
      </c>
      <c r="BM132" s="221">
        <f t="shared" si="465"/>
        <v>0</v>
      </c>
      <c r="BN132" s="221">
        <f t="shared" si="466"/>
        <v>0</v>
      </c>
      <c r="BO132" s="221">
        <f t="shared" si="467"/>
        <v>0</v>
      </c>
      <c r="BP132" s="221">
        <f t="shared" si="468"/>
        <v>0</v>
      </c>
      <c r="BQ132" s="221">
        <f t="shared" si="469"/>
        <v>0</v>
      </c>
      <c r="BR132" s="221">
        <f t="shared" si="470"/>
        <v>0</v>
      </c>
      <c r="BS132" s="284">
        <f t="shared" si="471"/>
        <v>0</v>
      </c>
      <c r="BT132" s="221">
        <f t="shared" si="471"/>
        <v>-1</v>
      </c>
      <c r="BU132" s="221">
        <f t="shared" si="471"/>
        <v>0</v>
      </c>
      <c r="BV132" s="221">
        <f t="shared" si="471"/>
        <v>0</v>
      </c>
      <c r="BW132" s="221">
        <f t="shared" si="471"/>
        <v>0</v>
      </c>
      <c r="BX132" s="221">
        <f t="shared" si="471"/>
        <v>0</v>
      </c>
      <c r="BY132" s="221">
        <f t="shared" si="472"/>
        <v>0</v>
      </c>
      <c r="BZ132" s="221">
        <f t="shared" si="473"/>
        <v>0</v>
      </c>
      <c r="CA132" s="221">
        <f t="shared" si="473"/>
        <v>0</v>
      </c>
      <c r="CB132" s="221">
        <f t="shared" si="473"/>
        <v>-1</v>
      </c>
      <c r="CC132" s="221">
        <f t="shared" si="473"/>
        <v>0</v>
      </c>
      <c r="CD132" s="285">
        <f t="shared" si="473"/>
        <v>0</v>
      </c>
    </row>
    <row r="133" spans="1:82" x14ac:dyDescent="0.25">
      <c r="A133" s="4"/>
      <c r="B133" s="35" t="s">
        <v>45</v>
      </c>
      <c r="C133" s="122">
        <v>0</v>
      </c>
      <c r="D133" s="123">
        <v>0</v>
      </c>
      <c r="E133" s="123">
        <v>0</v>
      </c>
      <c r="F133" s="123">
        <v>0</v>
      </c>
      <c r="G133" s="123">
        <v>0</v>
      </c>
      <c r="H133" s="124">
        <v>0</v>
      </c>
      <c r="I133" s="123">
        <v>0</v>
      </c>
      <c r="J133" s="124">
        <v>0</v>
      </c>
      <c r="K133" s="123">
        <v>0</v>
      </c>
      <c r="L133" s="124">
        <v>0</v>
      </c>
      <c r="M133" s="124">
        <v>0</v>
      </c>
      <c r="N133" s="203">
        <v>0</v>
      </c>
      <c r="O133" s="124">
        <v>0</v>
      </c>
      <c r="P133" s="176">
        <v>0</v>
      </c>
      <c r="Q133" s="176">
        <v>0</v>
      </c>
      <c r="R133" s="176">
        <v>0</v>
      </c>
      <c r="S133" s="176">
        <v>0</v>
      </c>
      <c r="T133" s="176">
        <v>0</v>
      </c>
      <c r="U133" s="176">
        <v>0</v>
      </c>
      <c r="V133" s="221">
        <v>0</v>
      </c>
      <c r="W133" s="221">
        <v>0</v>
      </c>
      <c r="X133" s="196">
        <v>0</v>
      </c>
      <c r="Y133" s="190">
        <v>0</v>
      </c>
      <c r="Z133" s="190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203">
        <v>0</v>
      </c>
      <c r="AK133" s="330">
        <v>0</v>
      </c>
      <c r="AL133" s="330">
        <v>0</v>
      </c>
      <c r="AM133" s="330">
        <v>0</v>
      </c>
      <c r="AN133" s="330">
        <v>0</v>
      </c>
      <c r="AO133" s="221">
        <v>0</v>
      </c>
      <c r="AP133" s="330">
        <v>0</v>
      </c>
      <c r="AQ133" s="330">
        <v>0</v>
      </c>
      <c r="AR133" s="330">
        <v>0</v>
      </c>
      <c r="AS133" s="330">
        <v>0</v>
      </c>
      <c r="AT133" s="330">
        <v>0</v>
      </c>
      <c r="AU133" s="330">
        <v>0</v>
      </c>
      <c r="AV133" s="203">
        <v>0</v>
      </c>
      <c r="AW133" s="190">
        <f t="shared" si="458"/>
        <v>0</v>
      </c>
      <c r="AX133" s="124">
        <f t="shared" si="458"/>
        <v>0</v>
      </c>
      <c r="AY133" s="57">
        <f t="shared" si="459"/>
        <v>0</v>
      </c>
      <c r="AZ133" s="57">
        <f t="shared" si="459"/>
        <v>0</v>
      </c>
      <c r="BA133" s="57">
        <f t="shared" si="459"/>
        <v>0</v>
      </c>
      <c r="BB133" s="55">
        <f t="shared" si="459"/>
        <v>0</v>
      </c>
      <c r="BC133" s="55">
        <f t="shared" si="459"/>
        <v>0</v>
      </c>
      <c r="BD133" s="219">
        <f t="shared" si="459"/>
        <v>0</v>
      </c>
      <c r="BE133" s="219">
        <f t="shared" si="459"/>
        <v>0</v>
      </c>
      <c r="BF133" s="203">
        <f t="shared" si="459"/>
        <v>0</v>
      </c>
      <c r="BG133" s="284">
        <f t="shared" si="460"/>
        <v>0</v>
      </c>
      <c r="BH133" s="221">
        <f t="shared" si="461"/>
        <v>0</v>
      </c>
      <c r="BI133" s="221">
        <f t="shared" si="461"/>
        <v>0</v>
      </c>
      <c r="BJ133" s="221">
        <f t="shared" si="462"/>
        <v>0</v>
      </c>
      <c r="BK133" s="221">
        <f t="shared" si="463"/>
        <v>0</v>
      </c>
      <c r="BL133" s="221">
        <f t="shared" si="464"/>
        <v>0</v>
      </c>
      <c r="BM133" s="221">
        <f t="shared" si="465"/>
        <v>0</v>
      </c>
      <c r="BN133" s="221">
        <f t="shared" si="466"/>
        <v>0</v>
      </c>
      <c r="BO133" s="221">
        <f t="shared" si="467"/>
        <v>0</v>
      </c>
      <c r="BP133" s="221">
        <f t="shared" si="468"/>
        <v>0</v>
      </c>
      <c r="BQ133" s="221">
        <f t="shared" si="469"/>
        <v>0</v>
      </c>
      <c r="BR133" s="221">
        <f t="shared" si="470"/>
        <v>0</v>
      </c>
      <c r="BS133" s="284">
        <f t="shared" si="471"/>
        <v>0</v>
      </c>
      <c r="BT133" s="221">
        <f t="shared" si="471"/>
        <v>0</v>
      </c>
      <c r="BU133" s="221">
        <f t="shared" si="471"/>
        <v>0</v>
      </c>
      <c r="BV133" s="221">
        <f t="shared" si="471"/>
        <v>0</v>
      </c>
      <c r="BW133" s="221">
        <f t="shared" si="471"/>
        <v>0</v>
      </c>
      <c r="BX133" s="221">
        <f t="shared" si="471"/>
        <v>0</v>
      </c>
      <c r="BY133" s="221">
        <f t="shared" si="472"/>
        <v>0</v>
      </c>
      <c r="BZ133" s="221">
        <f t="shared" si="473"/>
        <v>0</v>
      </c>
      <c r="CA133" s="221">
        <f t="shared" si="473"/>
        <v>0</v>
      </c>
      <c r="CB133" s="221">
        <f t="shared" si="473"/>
        <v>0</v>
      </c>
      <c r="CC133" s="221">
        <f t="shared" si="473"/>
        <v>0</v>
      </c>
      <c r="CD133" s="285">
        <f t="shared" si="473"/>
        <v>0</v>
      </c>
    </row>
    <row r="134" spans="1:82" x14ac:dyDescent="0.25">
      <c r="A134" s="4"/>
      <c r="B134" s="35" t="s">
        <v>46</v>
      </c>
      <c r="C134" s="126">
        <f t="shared" ref="C134:Z134" si="474">SUM(C129:C133)</f>
        <v>11</v>
      </c>
      <c r="D134" s="124">
        <f t="shared" si="474"/>
        <v>10</v>
      </c>
      <c r="E134" s="124">
        <f t="shared" si="474"/>
        <v>11</v>
      </c>
      <c r="F134" s="124">
        <f t="shared" si="474"/>
        <v>16</v>
      </c>
      <c r="G134" s="124">
        <f t="shared" si="474"/>
        <v>39</v>
      </c>
      <c r="H134" s="124">
        <f t="shared" si="474"/>
        <v>25</v>
      </c>
      <c r="I134" s="124">
        <f t="shared" si="474"/>
        <v>8</v>
      </c>
      <c r="J134" s="124">
        <f t="shared" si="474"/>
        <v>18</v>
      </c>
      <c r="K134" s="124">
        <f t="shared" si="474"/>
        <v>3</v>
      </c>
      <c r="L134" s="124">
        <f t="shared" si="474"/>
        <v>8</v>
      </c>
      <c r="M134" s="124">
        <f t="shared" si="474"/>
        <v>5</v>
      </c>
      <c r="N134" s="203">
        <f t="shared" si="474"/>
        <v>14</v>
      </c>
      <c r="O134" s="124">
        <f t="shared" si="474"/>
        <v>18</v>
      </c>
      <c r="P134" s="176">
        <f t="shared" si="474"/>
        <v>0</v>
      </c>
      <c r="Q134" s="176">
        <f t="shared" si="474"/>
        <v>0</v>
      </c>
      <c r="R134" s="176">
        <f t="shared" si="474"/>
        <v>0</v>
      </c>
      <c r="S134" s="124">
        <f t="shared" si="474"/>
        <v>0</v>
      </c>
      <c r="T134" s="124">
        <f t="shared" si="474"/>
        <v>0</v>
      </c>
      <c r="U134" s="124">
        <f t="shared" si="474"/>
        <v>0</v>
      </c>
      <c r="V134" s="190">
        <f t="shared" si="474"/>
        <v>3</v>
      </c>
      <c r="W134" s="190">
        <f t="shared" si="474"/>
        <v>0</v>
      </c>
      <c r="X134" s="196">
        <f t="shared" si="474"/>
        <v>0</v>
      </c>
      <c r="Y134" s="190">
        <f t="shared" si="474"/>
        <v>0</v>
      </c>
      <c r="Z134" s="190">
        <f t="shared" si="474"/>
        <v>0</v>
      </c>
      <c r="AA134" s="190">
        <f t="shared" ref="AA134:AL134" si="475">SUM(AA129:AA133)</f>
        <v>2</v>
      </c>
      <c r="AB134" s="190">
        <f t="shared" si="475"/>
        <v>2</v>
      </c>
      <c r="AC134" s="190">
        <f t="shared" si="475"/>
        <v>2</v>
      </c>
      <c r="AD134" s="190">
        <f t="shared" si="475"/>
        <v>1</v>
      </c>
      <c r="AE134" s="190">
        <f t="shared" si="475"/>
        <v>35</v>
      </c>
      <c r="AF134" s="190">
        <f t="shared" si="475"/>
        <v>27</v>
      </c>
      <c r="AG134" s="190">
        <f t="shared" si="475"/>
        <v>13</v>
      </c>
      <c r="AH134" s="190">
        <f t="shared" si="475"/>
        <v>43</v>
      </c>
      <c r="AI134" s="190">
        <f t="shared" si="475"/>
        <v>1</v>
      </c>
      <c r="AJ134" s="203">
        <f t="shared" si="475"/>
        <v>1</v>
      </c>
      <c r="AK134" s="330">
        <f t="shared" si="475"/>
        <v>9</v>
      </c>
      <c r="AL134" s="330">
        <f t="shared" si="475"/>
        <v>25</v>
      </c>
      <c r="AM134" s="330">
        <f t="shared" ref="AM134:BR134" si="476">SUM(AM129:AM133)</f>
        <v>16</v>
      </c>
      <c r="AN134" s="330">
        <f t="shared" si="476"/>
        <v>36</v>
      </c>
      <c r="AO134" s="330">
        <f t="shared" ref="AO134" si="477">SUM(AO129:AO133)</f>
        <v>47</v>
      </c>
      <c r="AP134" s="330">
        <f t="shared" si="476"/>
        <v>41</v>
      </c>
      <c r="AQ134" s="330">
        <f t="shared" si="476"/>
        <v>42</v>
      </c>
      <c r="AR134" s="330">
        <f t="shared" si="476"/>
        <v>26</v>
      </c>
      <c r="AS134" s="330">
        <f t="shared" si="476"/>
        <v>15</v>
      </c>
      <c r="AT134" s="330">
        <f t="shared" si="476"/>
        <v>13</v>
      </c>
      <c r="AU134" s="330">
        <f t="shared" si="476"/>
        <v>9</v>
      </c>
      <c r="AV134" s="203">
        <f t="shared" si="476"/>
        <v>9</v>
      </c>
      <c r="AW134" s="330">
        <f t="shared" si="476"/>
        <v>-7</v>
      </c>
      <c r="AX134" s="330">
        <f t="shared" si="476"/>
        <v>10</v>
      </c>
      <c r="AY134" s="330">
        <f t="shared" si="476"/>
        <v>0</v>
      </c>
      <c r="AZ134" s="330">
        <f t="shared" si="476"/>
        <v>0</v>
      </c>
      <c r="BA134" s="330">
        <f t="shared" si="476"/>
        <v>0</v>
      </c>
      <c r="BB134" s="330">
        <f t="shared" si="476"/>
        <v>0</v>
      </c>
      <c r="BC134" s="330">
        <f t="shared" si="476"/>
        <v>0</v>
      </c>
      <c r="BD134" s="330">
        <f t="shared" si="476"/>
        <v>-1</v>
      </c>
      <c r="BE134" s="330">
        <f t="shared" si="476"/>
        <v>0</v>
      </c>
      <c r="BF134" s="203">
        <f t="shared" si="476"/>
        <v>0</v>
      </c>
      <c r="BG134" s="330">
        <f t="shared" si="476"/>
        <v>0</v>
      </c>
      <c r="BH134" s="330">
        <f t="shared" si="476"/>
        <v>0</v>
      </c>
      <c r="BI134" s="330">
        <f t="shared" si="476"/>
        <v>-2</v>
      </c>
      <c r="BJ134" s="330">
        <f t="shared" si="476"/>
        <v>-2</v>
      </c>
      <c r="BK134" s="330">
        <f t="shared" si="476"/>
        <v>-2</v>
      </c>
      <c r="BL134" s="330">
        <f t="shared" si="476"/>
        <v>-1</v>
      </c>
      <c r="BM134" s="330">
        <f t="shared" si="476"/>
        <v>-35</v>
      </c>
      <c r="BN134" s="330">
        <f t="shared" si="476"/>
        <v>-27</v>
      </c>
      <c r="BO134" s="330">
        <f t="shared" si="476"/>
        <v>-13</v>
      </c>
      <c r="BP134" s="330">
        <f t="shared" si="476"/>
        <v>-43</v>
      </c>
      <c r="BQ134" s="330">
        <f t="shared" si="476"/>
        <v>-1</v>
      </c>
      <c r="BR134" s="330">
        <f t="shared" si="476"/>
        <v>-1</v>
      </c>
      <c r="BS134" s="291">
        <f t="shared" ref="BS134:BT134" si="478">SUM(BS129:BS133)</f>
        <v>-9</v>
      </c>
      <c r="BT134" s="330">
        <f t="shared" si="478"/>
        <v>-25</v>
      </c>
      <c r="BU134" s="330">
        <f t="shared" ref="BU134:BW134" si="479">SUM(BU129:BU133)</f>
        <v>-14</v>
      </c>
      <c r="BV134" s="330">
        <f t="shared" si="479"/>
        <v>-35</v>
      </c>
      <c r="BW134" s="330">
        <f t="shared" si="479"/>
        <v>-47</v>
      </c>
      <c r="BX134" s="330">
        <f t="shared" ref="BX134:BZ134" si="480">SUM(BX129:BX133)</f>
        <v>-41</v>
      </c>
      <c r="BY134" s="330">
        <f t="shared" si="480"/>
        <v>-7</v>
      </c>
      <c r="BZ134" s="330">
        <f t="shared" si="480"/>
        <v>1</v>
      </c>
      <c r="CA134" s="330">
        <f t="shared" ref="CA134:CB134" si="481">SUM(CA129:CA133)</f>
        <v>-2</v>
      </c>
      <c r="CB134" s="330">
        <f t="shared" si="481"/>
        <v>30</v>
      </c>
      <c r="CC134" s="330">
        <f t="shared" ref="CC134:CD134" si="482">SUM(CC129:CC133)</f>
        <v>-8</v>
      </c>
      <c r="CD134" s="203">
        <f t="shared" si="482"/>
        <v>-8</v>
      </c>
    </row>
    <row r="135" spans="1:82" x14ac:dyDescent="0.25">
      <c r="A135" s="4">
        <f>+A128+1</f>
        <v>19</v>
      </c>
      <c r="B135" s="47" t="s">
        <v>24</v>
      </c>
      <c r="C135" s="127"/>
      <c r="D135" s="116"/>
      <c r="E135" s="116"/>
      <c r="F135" s="116"/>
      <c r="G135" s="116"/>
      <c r="H135" s="127"/>
      <c r="I135" s="116"/>
      <c r="J135" s="127"/>
      <c r="K135" s="116"/>
      <c r="L135" s="127"/>
      <c r="M135" s="127"/>
      <c r="N135" s="204"/>
      <c r="O135" s="127"/>
      <c r="P135" s="113"/>
      <c r="Q135" s="112"/>
      <c r="R135" s="113"/>
      <c r="S135" s="116"/>
      <c r="T135" s="127"/>
      <c r="U135" s="127"/>
      <c r="V135" s="222"/>
      <c r="W135" s="222"/>
      <c r="X135" s="197"/>
      <c r="Y135" s="222"/>
      <c r="Z135" s="222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04"/>
      <c r="AK135" s="222"/>
      <c r="AL135" s="222"/>
      <c r="AM135" s="222"/>
      <c r="AN135" s="222"/>
      <c r="AO135" s="222"/>
      <c r="AP135" s="222"/>
      <c r="AQ135" s="222"/>
      <c r="AR135" s="222"/>
      <c r="AS135" s="222"/>
      <c r="AT135" s="222"/>
      <c r="AU135" s="222"/>
      <c r="AV135" s="204"/>
      <c r="AW135" s="127"/>
      <c r="AX135" s="127"/>
      <c r="AY135" s="116"/>
      <c r="AZ135" s="127"/>
      <c r="BA135" s="116"/>
      <c r="BB135" s="116"/>
      <c r="BC135" s="116"/>
      <c r="BD135" s="222"/>
      <c r="BE135" s="222"/>
      <c r="BF135" s="204"/>
      <c r="BG135" s="286"/>
      <c r="BH135" s="222"/>
      <c r="BI135" s="222"/>
      <c r="BJ135" s="222"/>
      <c r="BK135" s="222"/>
      <c r="BL135" s="222"/>
      <c r="BM135" s="222"/>
      <c r="BN135" s="222"/>
      <c r="BO135" s="222"/>
      <c r="BP135" s="222"/>
      <c r="BQ135" s="222"/>
      <c r="BR135" s="222"/>
      <c r="BS135" s="286"/>
      <c r="BT135" s="222"/>
      <c r="BU135" s="222"/>
      <c r="BV135" s="222"/>
      <c r="BW135" s="222"/>
      <c r="BX135" s="222"/>
      <c r="BY135" s="222"/>
      <c r="BZ135" s="222"/>
      <c r="CA135" s="222"/>
      <c r="CB135" s="222"/>
      <c r="CC135" s="222"/>
      <c r="CD135" s="204"/>
    </row>
    <row r="136" spans="1:82" x14ac:dyDescent="0.25">
      <c r="A136" s="4"/>
      <c r="B136" s="35" t="s">
        <v>41</v>
      </c>
      <c r="C136" s="130">
        <f>66+612</f>
        <v>678</v>
      </c>
      <c r="D136" s="131">
        <f>86+685</f>
        <v>771</v>
      </c>
      <c r="E136" s="131">
        <f>98+751</f>
        <v>849</v>
      </c>
      <c r="F136" s="131">
        <f>89+801</f>
        <v>890</v>
      </c>
      <c r="G136" s="131">
        <f>108+811</f>
        <v>919</v>
      </c>
      <c r="H136" s="132">
        <f>94+735</f>
        <v>829</v>
      </c>
      <c r="I136" s="131">
        <f>100+655</f>
        <v>755</v>
      </c>
      <c r="J136" s="132">
        <f>100+662</f>
        <v>762</v>
      </c>
      <c r="K136" s="131">
        <f>95+566</f>
        <v>661</v>
      </c>
      <c r="L136" s="132">
        <f>88+468</f>
        <v>556</v>
      </c>
      <c r="M136" s="132">
        <f>84+480</f>
        <v>564</v>
      </c>
      <c r="N136" s="205">
        <f>93+555</f>
        <v>648</v>
      </c>
      <c r="O136" s="132">
        <v>569</v>
      </c>
      <c r="P136" s="182">
        <f>41+300</f>
        <v>341</v>
      </c>
      <c r="Q136" s="182">
        <v>287</v>
      </c>
      <c r="R136" s="182">
        <v>265</v>
      </c>
      <c r="S136" s="131">
        <v>270</v>
      </c>
      <c r="T136" s="132">
        <v>246</v>
      </c>
      <c r="U136" s="132">
        <v>284</v>
      </c>
      <c r="V136" s="191">
        <v>258</v>
      </c>
      <c r="W136" s="191">
        <v>409</v>
      </c>
      <c r="X136" s="198">
        <v>363</v>
      </c>
      <c r="Y136" s="191">
        <v>250</v>
      </c>
      <c r="Z136" s="191">
        <v>260</v>
      </c>
      <c r="AA136" s="191">
        <v>299</v>
      </c>
      <c r="AB136" s="191">
        <v>315</v>
      </c>
      <c r="AC136" s="191">
        <v>350</v>
      </c>
      <c r="AD136" s="191">
        <v>463</v>
      </c>
      <c r="AE136" s="191">
        <v>872</v>
      </c>
      <c r="AF136" s="191">
        <v>835</v>
      </c>
      <c r="AG136" s="191">
        <v>696</v>
      </c>
      <c r="AH136" s="191">
        <v>685</v>
      </c>
      <c r="AI136" s="191">
        <v>634</v>
      </c>
      <c r="AJ136" s="205">
        <v>539</v>
      </c>
      <c r="AK136" s="191">
        <v>530</v>
      </c>
      <c r="AL136" s="191">
        <v>623</v>
      </c>
      <c r="AM136" s="191">
        <v>618</v>
      </c>
      <c r="AN136" s="191">
        <v>756</v>
      </c>
      <c r="AO136" s="221">
        <v>767</v>
      </c>
      <c r="AP136" s="191">
        <v>764</v>
      </c>
      <c r="AQ136" s="191">
        <v>693</v>
      </c>
      <c r="AR136" s="191">
        <v>652</v>
      </c>
      <c r="AS136" s="191">
        <v>617</v>
      </c>
      <c r="AT136" s="191">
        <v>577</v>
      </c>
      <c r="AU136" s="191">
        <v>507</v>
      </c>
      <c r="AV136" s="205">
        <v>456</v>
      </c>
      <c r="AW136" s="191">
        <f t="shared" ref="AW136:AX140" si="483">C136-O136</f>
        <v>109</v>
      </c>
      <c r="AX136" s="132">
        <f t="shared" si="483"/>
        <v>430</v>
      </c>
      <c r="AY136" s="57">
        <f t="shared" ref="AY136:BF140" si="484">IF(Q136=0,0,E136-Q136)</f>
        <v>562</v>
      </c>
      <c r="AZ136" s="57">
        <f t="shared" si="484"/>
        <v>625</v>
      </c>
      <c r="BA136" s="57">
        <f t="shared" si="484"/>
        <v>649</v>
      </c>
      <c r="BB136" s="55">
        <f t="shared" si="484"/>
        <v>583</v>
      </c>
      <c r="BC136" s="55">
        <f t="shared" si="484"/>
        <v>471</v>
      </c>
      <c r="BD136" s="219">
        <f t="shared" si="484"/>
        <v>504</v>
      </c>
      <c r="BE136" s="219">
        <f t="shared" si="484"/>
        <v>252</v>
      </c>
      <c r="BF136" s="205">
        <f t="shared" si="484"/>
        <v>193</v>
      </c>
      <c r="BG136" s="284">
        <f t="shared" ref="BG136:BG140" si="485">IF(Y136=0,0,M136-Y136)</f>
        <v>314</v>
      </c>
      <c r="BH136" s="221">
        <f t="shared" ref="BH136:BI140" si="486">IF(Z136=0,0,N136-Z136)</f>
        <v>388</v>
      </c>
      <c r="BI136" s="221">
        <f t="shared" si="486"/>
        <v>270</v>
      </c>
      <c r="BJ136" s="221">
        <f t="shared" ref="BJ136:BJ140" si="487">IF(AB136=0,0,P136-AB136)</f>
        <v>26</v>
      </c>
      <c r="BK136" s="221">
        <f t="shared" ref="BK136:BK140" si="488">IF(AC136=0,0,Q136-AC136)</f>
        <v>-63</v>
      </c>
      <c r="BL136" s="221">
        <f t="shared" ref="BL136:BL140" si="489">IF(AD136=0,0,R136-AD136)</f>
        <v>-198</v>
      </c>
      <c r="BM136" s="221">
        <f t="shared" ref="BM136:BM140" si="490">IF(AE136=0,0,S136-AE136)</f>
        <v>-602</v>
      </c>
      <c r="BN136" s="221">
        <f t="shared" ref="BN136:BN140" si="491">IF(AF136=0,0,T136-AF136)</f>
        <v>-589</v>
      </c>
      <c r="BO136" s="221">
        <f t="shared" ref="BO136:BO140" si="492">IF(AG136=0,0,U136-AG136)</f>
        <v>-412</v>
      </c>
      <c r="BP136" s="221">
        <f t="shared" ref="BP136:BP140" si="493">IF(AH136=0,0,V136-AH136)</f>
        <v>-427</v>
      </c>
      <c r="BQ136" s="221">
        <f t="shared" ref="BQ136:BQ140" si="494">IF(AI136=0,0,W136-AI136)</f>
        <v>-225</v>
      </c>
      <c r="BR136" s="221">
        <f t="shared" ref="BR136:BR140" si="495">IF(AJ136=0,0,X136-AJ136)</f>
        <v>-176</v>
      </c>
      <c r="BS136" s="284">
        <f t="shared" ref="BS136:BX140" si="496">IF(AK136=0,0,Y136-AK136)</f>
        <v>-280</v>
      </c>
      <c r="BT136" s="221">
        <f t="shared" si="496"/>
        <v>-363</v>
      </c>
      <c r="BU136" s="221">
        <f t="shared" si="496"/>
        <v>-319</v>
      </c>
      <c r="BV136" s="221">
        <f t="shared" si="496"/>
        <v>-441</v>
      </c>
      <c r="BW136" s="221">
        <f t="shared" si="496"/>
        <v>-417</v>
      </c>
      <c r="BX136" s="221">
        <f t="shared" si="496"/>
        <v>-301</v>
      </c>
      <c r="BY136" s="221">
        <f t="shared" ref="BY136:BY140" si="497">IF(AQ136=0,0,AE136-AQ136)</f>
        <v>179</v>
      </c>
      <c r="BZ136" s="221">
        <f t="shared" ref="BZ136:CD140" si="498">IF(AR136=0,0,AF136-AR136)</f>
        <v>183</v>
      </c>
      <c r="CA136" s="221">
        <f t="shared" si="498"/>
        <v>79</v>
      </c>
      <c r="CB136" s="221">
        <f t="shared" si="498"/>
        <v>108</v>
      </c>
      <c r="CC136" s="221">
        <f t="shared" si="498"/>
        <v>127</v>
      </c>
      <c r="CD136" s="285">
        <f t="shared" si="498"/>
        <v>83</v>
      </c>
    </row>
    <row r="137" spans="1:82" x14ac:dyDescent="0.25">
      <c r="A137" s="4"/>
      <c r="B137" s="35" t="s">
        <v>42</v>
      </c>
      <c r="C137" s="130">
        <f>30+183</f>
        <v>213</v>
      </c>
      <c r="D137" s="131">
        <f>36+198</f>
        <v>234</v>
      </c>
      <c r="E137" s="131">
        <f>54+290</f>
        <v>344</v>
      </c>
      <c r="F137" s="131">
        <f>53+280</f>
        <v>333</v>
      </c>
      <c r="G137" s="131">
        <f>56+277</f>
        <v>333</v>
      </c>
      <c r="H137" s="132">
        <f>60+292</f>
        <v>352</v>
      </c>
      <c r="I137" s="131">
        <f>64+306</f>
        <v>370</v>
      </c>
      <c r="J137" s="132">
        <f>58+269</f>
        <v>327</v>
      </c>
      <c r="K137" s="131">
        <f>47+231</f>
        <v>278</v>
      </c>
      <c r="L137" s="132">
        <f>40+175</f>
        <v>215</v>
      </c>
      <c r="M137" s="132">
        <f>30+140</f>
        <v>170</v>
      </c>
      <c r="N137" s="205">
        <f>30+146</f>
        <v>176</v>
      </c>
      <c r="O137" s="132">
        <v>178</v>
      </c>
      <c r="P137" s="182">
        <f>27+136</f>
        <v>163</v>
      </c>
      <c r="Q137" s="182">
        <v>151</v>
      </c>
      <c r="R137" s="182">
        <v>136</v>
      </c>
      <c r="S137" s="131">
        <v>118</v>
      </c>
      <c r="T137" s="132">
        <v>97</v>
      </c>
      <c r="U137" s="132">
        <v>94</v>
      </c>
      <c r="V137" s="191">
        <v>101</v>
      </c>
      <c r="W137" s="191">
        <v>99</v>
      </c>
      <c r="X137" s="198">
        <v>91</v>
      </c>
      <c r="Y137" s="191">
        <v>113</v>
      </c>
      <c r="Z137" s="191">
        <v>112</v>
      </c>
      <c r="AA137" s="191">
        <v>102</v>
      </c>
      <c r="AB137" s="191">
        <v>128</v>
      </c>
      <c r="AC137" s="191">
        <v>143</v>
      </c>
      <c r="AD137" s="191">
        <v>165</v>
      </c>
      <c r="AE137" s="191">
        <v>187</v>
      </c>
      <c r="AF137" s="191">
        <v>230</v>
      </c>
      <c r="AG137" s="191">
        <v>199</v>
      </c>
      <c r="AH137" s="191">
        <v>147</v>
      </c>
      <c r="AI137" s="191">
        <v>130</v>
      </c>
      <c r="AJ137" s="205">
        <v>102</v>
      </c>
      <c r="AK137" s="191">
        <v>79</v>
      </c>
      <c r="AL137" s="191">
        <v>104</v>
      </c>
      <c r="AM137" s="191">
        <v>115</v>
      </c>
      <c r="AN137" s="191">
        <v>138</v>
      </c>
      <c r="AO137" s="221">
        <v>202</v>
      </c>
      <c r="AP137" s="191">
        <v>166</v>
      </c>
      <c r="AQ137" s="191">
        <v>208</v>
      </c>
      <c r="AR137" s="191">
        <v>196</v>
      </c>
      <c r="AS137" s="191">
        <v>187</v>
      </c>
      <c r="AT137" s="191">
        <v>191</v>
      </c>
      <c r="AU137" s="191">
        <v>179</v>
      </c>
      <c r="AV137" s="205">
        <v>133</v>
      </c>
      <c r="AW137" s="191">
        <f t="shared" si="483"/>
        <v>35</v>
      </c>
      <c r="AX137" s="132">
        <f t="shared" si="483"/>
        <v>71</v>
      </c>
      <c r="AY137" s="57">
        <f t="shared" si="484"/>
        <v>193</v>
      </c>
      <c r="AZ137" s="57">
        <f t="shared" si="484"/>
        <v>197</v>
      </c>
      <c r="BA137" s="57">
        <f t="shared" si="484"/>
        <v>215</v>
      </c>
      <c r="BB137" s="55">
        <f t="shared" si="484"/>
        <v>255</v>
      </c>
      <c r="BC137" s="55">
        <f t="shared" si="484"/>
        <v>276</v>
      </c>
      <c r="BD137" s="219">
        <f t="shared" si="484"/>
        <v>226</v>
      </c>
      <c r="BE137" s="219">
        <f t="shared" si="484"/>
        <v>179</v>
      </c>
      <c r="BF137" s="205">
        <f t="shared" si="484"/>
        <v>124</v>
      </c>
      <c r="BG137" s="284">
        <f t="shared" si="485"/>
        <v>57</v>
      </c>
      <c r="BH137" s="221">
        <f t="shared" si="486"/>
        <v>64</v>
      </c>
      <c r="BI137" s="221">
        <f t="shared" si="486"/>
        <v>76</v>
      </c>
      <c r="BJ137" s="221">
        <f t="shared" si="487"/>
        <v>35</v>
      </c>
      <c r="BK137" s="221">
        <f t="shared" si="488"/>
        <v>8</v>
      </c>
      <c r="BL137" s="221">
        <f t="shared" si="489"/>
        <v>-29</v>
      </c>
      <c r="BM137" s="221">
        <f t="shared" si="490"/>
        <v>-69</v>
      </c>
      <c r="BN137" s="221">
        <f t="shared" si="491"/>
        <v>-133</v>
      </c>
      <c r="BO137" s="221">
        <f t="shared" si="492"/>
        <v>-105</v>
      </c>
      <c r="BP137" s="221">
        <f t="shared" si="493"/>
        <v>-46</v>
      </c>
      <c r="BQ137" s="221">
        <f t="shared" si="494"/>
        <v>-31</v>
      </c>
      <c r="BR137" s="221">
        <f t="shared" si="495"/>
        <v>-11</v>
      </c>
      <c r="BS137" s="284">
        <f t="shared" si="496"/>
        <v>34</v>
      </c>
      <c r="BT137" s="221">
        <f t="shared" si="496"/>
        <v>8</v>
      </c>
      <c r="BU137" s="221">
        <f t="shared" si="496"/>
        <v>-13</v>
      </c>
      <c r="BV137" s="221">
        <f t="shared" si="496"/>
        <v>-10</v>
      </c>
      <c r="BW137" s="221">
        <f t="shared" si="496"/>
        <v>-59</v>
      </c>
      <c r="BX137" s="221">
        <f t="shared" si="496"/>
        <v>-1</v>
      </c>
      <c r="BY137" s="221">
        <f t="shared" si="497"/>
        <v>-21</v>
      </c>
      <c r="BZ137" s="221">
        <f t="shared" si="498"/>
        <v>34</v>
      </c>
      <c r="CA137" s="221">
        <f t="shared" si="498"/>
        <v>12</v>
      </c>
      <c r="CB137" s="221">
        <f t="shared" si="498"/>
        <v>-44</v>
      </c>
      <c r="CC137" s="221">
        <f t="shared" si="498"/>
        <v>-49</v>
      </c>
      <c r="CD137" s="285">
        <f t="shared" si="498"/>
        <v>-31</v>
      </c>
    </row>
    <row r="138" spans="1:82" x14ac:dyDescent="0.25">
      <c r="A138" s="4"/>
      <c r="B138" s="35" t="s">
        <v>43</v>
      </c>
      <c r="C138" s="130">
        <v>2</v>
      </c>
      <c r="D138" s="131">
        <v>6</v>
      </c>
      <c r="E138" s="131">
        <v>5</v>
      </c>
      <c r="F138" s="131">
        <v>5</v>
      </c>
      <c r="G138" s="131">
        <v>8</v>
      </c>
      <c r="H138" s="132">
        <v>7</v>
      </c>
      <c r="I138" s="131">
        <v>8</v>
      </c>
      <c r="J138" s="132">
        <v>8</v>
      </c>
      <c r="K138" s="131">
        <v>6</v>
      </c>
      <c r="L138" s="132">
        <v>5</v>
      </c>
      <c r="M138" s="132">
        <v>3</v>
      </c>
      <c r="N138" s="205">
        <v>5</v>
      </c>
      <c r="O138" s="132">
        <v>7</v>
      </c>
      <c r="P138" s="182">
        <v>5</v>
      </c>
      <c r="Q138" s="182">
        <v>7</v>
      </c>
      <c r="R138" s="182">
        <v>9</v>
      </c>
      <c r="S138" s="131">
        <v>9</v>
      </c>
      <c r="T138" s="132">
        <v>14</v>
      </c>
      <c r="U138" s="132">
        <v>8</v>
      </c>
      <c r="V138" s="191">
        <v>28</v>
      </c>
      <c r="W138" s="191">
        <v>32</v>
      </c>
      <c r="X138" s="198">
        <v>23</v>
      </c>
      <c r="Y138" s="191">
        <v>24</v>
      </c>
      <c r="Z138" s="191">
        <v>22</v>
      </c>
      <c r="AA138" s="191">
        <v>30</v>
      </c>
      <c r="AB138" s="191">
        <v>38</v>
      </c>
      <c r="AC138" s="191">
        <v>35</v>
      </c>
      <c r="AD138" s="191">
        <v>34</v>
      </c>
      <c r="AE138" s="191">
        <v>28</v>
      </c>
      <c r="AF138" s="191">
        <v>31</v>
      </c>
      <c r="AG138" s="191">
        <v>27</v>
      </c>
      <c r="AH138" s="191">
        <v>21</v>
      </c>
      <c r="AI138" s="191">
        <v>26</v>
      </c>
      <c r="AJ138" s="205">
        <v>25</v>
      </c>
      <c r="AK138" s="191">
        <v>24</v>
      </c>
      <c r="AL138" s="191">
        <v>31</v>
      </c>
      <c r="AM138" s="191">
        <v>30</v>
      </c>
      <c r="AN138" s="191">
        <v>35</v>
      </c>
      <c r="AO138" s="221">
        <v>34</v>
      </c>
      <c r="AP138" s="191">
        <v>42</v>
      </c>
      <c r="AQ138" s="191">
        <v>38</v>
      </c>
      <c r="AR138" s="191">
        <v>37</v>
      </c>
      <c r="AS138" s="191">
        <v>29</v>
      </c>
      <c r="AT138" s="191">
        <v>22</v>
      </c>
      <c r="AU138" s="191">
        <v>17</v>
      </c>
      <c r="AV138" s="205">
        <v>11</v>
      </c>
      <c r="AW138" s="191">
        <f t="shared" si="483"/>
        <v>-5</v>
      </c>
      <c r="AX138" s="132">
        <f t="shared" si="483"/>
        <v>1</v>
      </c>
      <c r="AY138" s="57">
        <f t="shared" si="484"/>
        <v>-2</v>
      </c>
      <c r="AZ138" s="57">
        <f t="shared" si="484"/>
        <v>-4</v>
      </c>
      <c r="BA138" s="57">
        <f t="shared" si="484"/>
        <v>-1</v>
      </c>
      <c r="BB138" s="55">
        <f t="shared" si="484"/>
        <v>-7</v>
      </c>
      <c r="BC138" s="55">
        <f t="shared" si="484"/>
        <v>0</v>
      </c>
      <c r="BD138" s="219">
        <f t="shared" si="484"/>
        <v>-20</v>
      </c>
      <c r="BE138" s="219">
        <f t="shared" si="484"/>
        <v>-26</v>
      </c>
      <c r="BF138" s="205">
        <f t="shared" si="484"/>
        <v>-18</v>
      </c>
      <c r="BG138" s="284">
        <f t="shared" si="485"/>
        <v>-21</v>
      </c>
      <c r="BH138" s="221">
        <f t="shared" si="486"/>
        <v>-17</v>
      </c>
      <c r="BI138" s="221">
        <f t="shared" si="486"/>
        <v>-23</v>
      </c>
      <c r="BJ138" s="221">
        <f t="shared" si="487"/>
        <v>-33</v>
      </c>
      <c r="BK138" s="221">
        <f t="shared" si="488"/>
        <v>-28</v>
      </c>
      <c r="BL138" s="221">
        <f t="shared" si="489"/>
        <v>-25</v>
      </c>
      <c r="BM138" s="221">
        <f t="shared" si="490"/>
        <v>-19</v>
      </c>
      <c r="BN138" s="221">
        <f t="shared" si="491"/>
        <v>-17</v>
      </c>
      <c r="BO138" s="221">
        <f t="shared" si="492"/>
        <v>-19</v>
      </c>
      <c r="BP138" s="221">
        <f t="shared" si="493"/>
        <v>7</v>
      </c>
      <c r="BQ138" s="221">
        <f t="shared" si="494"/>
        <v>6</v>
      </c>
      <c r="BR138" s="221">
        <f t="shared" si="495"/>
        <v>-2</v>
      </c>
      <c r="BS138" s="284">
        <f t="shared" si="496"/>
        <v>0</v>
      </c>
      <c r="BT138" s="221">
        <f t="shared" si="496"/>
        <v>-9</v>
      </c>
      <c r="BU138" s="221">
        <f t="shared" si="496"/>
        <v>0</v>
      </c>
      <c r="BV138" s="221">
        <f t="shared" si="496"/>
        <v>3</v>
      </c>
      <c r="BW138" s="221">
        <f t="shared" si="496"/>
        <v>1</v>
      </c>
      <c r="BX138" s="221">
        <f t="shared" si="496"/>
        <v>-8</v>
      </c>
      <c r="BY138" s="221">
        <f t="shared" si="497"/>
        <v>-10</v>
      </c>
      <c r="BZ138" s="221">
        <f t="shared" si="498"/>
        <v>-6</v>
      </c>
      <c r="CA138" s="221">
        <f t="shared" si="498"/>
        <v>-2</v>
      </c>
      <c r="CB138" s="221">
        <f t="shared" si="498"/>
        <v>-1</v>
      </c>
      <c r="CC138" s="221">
        <f t="shared" si="498"/>
        <v>9</v>
      </c>
      <c r="CD138" s="285">
        <f t="shared" si="498"/>
        <v>14</v>
      </c>
    </row>
    <row r="139" spans="1:82" x14ac:dyDescent="0.25">
      <c r="A139" s="4"/>
      <c r="B139" s="35" t="s">
        <v>44</v>
      </c>
      <c r="C139" s="130">
        <v>1</v>
      </c>
      <c r="D139" s="131">
        <v>1</v>
      </c>
      <c r="E139" s="131">
        <v>2</v>
      </c>
      <c r="F139" s="131">
        <v>1</v>
      </c>
      <c r="G139" s="131">
        <v>1</v>
      </c>
      <c r="H139" s="132">
        <v>0</v>
      </c>
      <c r="I139" s="131">
        <v>1</v>
      </c>
      <c r="J139" s="132">
        <v>2</v>
      </c>
      <c r="K139" s="131">
        <v>3</v>
      </c>
      <c r="L139" s="132">
        <v>2</v>
      </c>
      <c r="M139" s="132">
        <v>3</v>
      </c>
      <c r="N139" s="205">
        <v>0</v>
      </c>
      <c r="O139" s="132">
        <v>0</v>
      </c>
      <c r="P139" s="182">
        <v>0</v>
      </c>
      <c r="Q139" s="182">
        <v>0</v>
      </c>
      <c r="R139" s="182">
        <v>0</v>
      </c>
      <c r="S139" s="131">
        <v>0</v>
      </c>
      <c r="T139" s="132">
        <v>2</v>
      </c>
      <c r="U139" s="132">
        <v>1</v>
      </c>
      <c r="V139" s="191">
        <v>3</v>
      </c>
      <c r="W139" s="191">
        <v>3</v>
      </c>
      <c r="X139" s="198">
        <v>3</v>
      </c>
      <c r="Y139" s="191">
        <v>3</v>
      </c>
      <c r="Z139" s="191">
        <v>2</v>
      </c>
      <c r="AA139" s="191">
        <v>1</v>
      </c>
      <c r="AB139" s="191">
        <v>1</v>
      </c>
      <c r="AC139" s="191">
        <v>1</v>
      </c>
      <c r="AD139" s="191">
        <v>1</v>
      </c>
      <c r="AE139" s="191">
        <v>1</v>
      </c>
      <c r="AF139" s="191">
        <v>1</v>
      </c>
      <c r="AG139" s="191">
        <v>1</v>
      </c>
      <c r="AH139" s="191">
        <v>1</v>
      </c>
      <c r="AI139" s="191">
        <v>2</v>
      </c>
      <c r="AJ139" s="205">
        <v>1</v>
      </c>
      <c r="AK139" s="191">
        <v>1</v>
      </c>
      <c r="AL139" s="191">
        <v>1</v>
      </c>
      <c r="AM139" s="191">
        <v>2</v>
      </c>
      <c r="AN139" s="191">
        <v>1</v>
      </c>
      <c r="AO139" s="221">
        <v>1</v>
      </c>
      <c r="AP139" s="191">
        <v>2</v>
      </c>
      <c r="AQ139" s="191">
        <v>2</v>
      </c>
      <c r="AR139" s="191">
        <v>2</v>
      </c>
      <c r="AS139" s="191">
        <v>1</v>
      </c>
      <c r="AT139" s="191">
        <v>2</v>
      </c>
      <c r="AU139" s="191">
        <v>3</v>
      </c>
      <c r="AV139" s="205">
        <v>1</v>
      </c>
      <c r="AW139" s="191">
        <f t="shared" si="483"/>
        <v>1</v>
      </c>
      <c r="AX139" s="132">
        <f t="shared" si="483"/>
        <v>1</v>
      </c>
      <c r="AY139" s="57">
        <f t="shared" si="484"/>
        <v>0</v>
      </c>
      <c r="AZ139" s="57">
        <f t="shared" si="484"/>
        <v>0</v>
      </c>
      <c r="BA139" s="57">
        <f t="shared" si="484"/>
        <v>0</v>
      </c>
      <c r="BB139" s="55">
        <f t="shared" si="484"/>
        <v>-2</v>
      </c>
      <c r="BC139" s="55">
        <f t="shared" si="484"/>
        <v>0</v>
      </c>
      <c r="BD139" s="219">
        <f t="shared" si="484"/>
        <v>-1</v>
      </c>
      <c r="BE139" s="219">
        <f t="shared" si="484"/>
        <v>0</v>
      </c>
      <c r="BF139" s="205">
        <f t="shared" si="484"/>
        <v>-1</v>
      </c>
      <c r="BG139" s="284">
        <f t="shared" si="485"/>
        <v>0</v>
      </c>
      <c r="BH139" s="221">
        <f t="shared" si="486"/>
        <v>-2</v>
      </c>
      <c r="BI139" s="221">
        <f t="shared" si="486"/>
        <v>-1</v>
      </c>
      <c r="BJ139" s="221">
        <f t="shared" si="487"/>
        <v>-1</v>
      </c>
      <c r="BK139" s="221">
        <f t="shared" si="488"/>
        <v>-1</v>
      </c>
      <c r="BL139" s="221">
        <f t="shared" si="489"/>
        <v>-1</v>
      </c>
      <c r="BM139" s="221">
        <f t="shared" si="490"/>
        <v>-1</v>
      </c>
      <c r="BN139" s="221">
        <f t="shared" si="491"/>
        <v>1</v>
      </c>
      <c r="BO139" s="221">
        <f t="shared" si="492"/>
        <v>0</v>
      </c>
      <c r="BP139" s="221">
        <f t="shared" si="493"/>
        <v>2</v>
      </c>
      <c r="BQ139" s="221">
        <f t="shared" si="494"/>
        <v>1</v>
      </c>
      <c r="BR139" s="221">
        <f t="shared" si="495"/>
        <v>2</v>
      </c>
      <c r="BS139" s="284">
        <f t="shared" si="496"/>
        <v>2</v>
      </c>
      <c r="BT139" s="221">
        <f t="shared" si="496"/>
        <v>1</v>
      </c>
      <c r="BU139" s="221">
        <f t="shared" si="496"/>
        <v>-1</v>
      </c>
      <c r="BV139" s="221">
        <f t="shared" si="496"/>
        <v>0</v>
      </c>
      <c r="BW139" s="221">
        <f t="shared" si="496"/>
        <v>0</v>
      </c>
      <c r="BX139" s="221">
        <f t="shared" si="496"/>
        <v>-1</v>
      </c>
      <c r="BY139" s="221">
        <f t="shared" si="497"/>
        <v>-1</v>
      </c>
      <c r="BZ139" s="221">
        <f t="shared" si="498"/>
        <v>-1</v>
      </c>
      <c r="CA139" s="221">
        <f t="shared" si="498"/>
        <v>0</v>
      </c>
      <c r="CB139" s="221">
        <f t="shared" si="498"/>
        <v>-1</v>
      </c>
      <c r="CC139" s="221">
        <f t="shared" si="498"/>
        <v>-1</v>
      </c>
      <c r="CD139" s="285">
        <f t="shared" si="498"/>
        <v>0</v>
      </c>
    </row>
    <row r="140" spans="1:82" x14ac:dyDescent="0.25">
      <c r="A140" s="4"/>
      <c r="B140" s="35" t="s">
        <v>45</v>
      </c>
      <c r="C140" s="130">
        <v>0</v>
      </c>
      <c r="D140" s="131">
        <v>0</v>
      </c>
      <c r="E140" s="131">
        <v>0</v>
      </c>
      <c r="F140" s="131">
        <v>0</v>
      </c>
      <c r="G140" s="131">
        <v>0</v>
      </c>
      <c r="H140" s="132">
        <v>0</v>
      </c>
      <c r="I140" s="131">
        <v>0</v>
      </c>
      <c r="J140" s="132">
        <v>0</v>
      </c>
      <c r="K140" s="131">
        <v>0</v>
      </c>
      <c r="L140" s="132">
        <v>0</v>
      </c>
      <c r="M140" s="132">
        <v>0</v>
      </c>
      <c r="N140" s="205">
        <v>0</v>
      </c>
      <c r="O140" s="132">
        <v>0</v>
      </c>
      <c r="P140" s="182">
        <v>0</v>
      </c>
      <c r="Q140" s="182">
        <v>0</v>
      </c>
      <c r="R140" s="182">
        <v>0</v>
      </c>
      <c r="S140" s="131">
        <v>0</v>
      </c>
      <c r="T140" s="132">
        <v>0</v>
      </c>
      <c r="U140" s="132">
        <v>0</v>
      </c>
      <c r="V140" s="191">
        <v>0</v>
      </c>
      <c r="W140" s="191">
        <v>0</v>
      </c>
      <c r="X140" s="198">
        <v>0</v>
      </c>
      <c r="Y140" s="191">
        <v>0</v>
      </c>
      <c r="Z140" s="191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205">
        <v>0</v>
      </c>
      <c r="AK140" s="191">
        <v>0</v>
      </c>
      <c r="AL140" s="191">
        <v>0</v>
      </c>
      <c r="AM140" s="191">
        <v>0</v>
      </c>
      <c r="AN140" s="191">
        <v>0</v>
      </c>
      <c r="AO140" s="221">
        <v>0</v>
      </c>
      <c r="AP140" s="221">
        <v>0</v>
      </c>
      <c r="AQ140" s="191">
        <v>0</v>
      </c>
      <c r="AR140" s="191">
        <v>0</v>
      </c>
      <c r="AS140" s="191">
        <v>0</v>
      </c>
      <c r="AT140" s="191">
        <v>0</v>
      </c>
      <c r="AU140" s="191">
        <v>0</v>
      </c>
      <c r="AV140" s="205">
        <v>0</v>
      </c>
      <c r="AW140" s="191">
        <f t="shared" si="483"/>
        <v>0</v>
      </c>
      <c r="AX140" s="132">
        <f t="shared" si="483"/>
        <v>0</v>
      </c>
      <c r="AY140" s="57">
        <f t="shared" si="484"/>
        <v>0</v>
      </c>
      <c r="AZ140" s="57">
        <f t="shared" si="484"/>
        <v>0</v>
      </c>
      <c r="BA140" s="57">
        <f t="shared" si="484"/>
        <v>0</v>
      </c>
      <c r="BB140" s="55">
        <f t="shared" si="484"/>
        <v>0</v>
      </c>
      <c r="BC140" s="55">
        <f t="shared" si="484"/>
        <v>0</v>
      </c>
      <c r="BD140" s="219">
        <f t="shared" si="484"/>
        <v>0</v>
      </c>
      <c r="BE140" s="219">
        <f t="shared" si="484"/>
        <v>0</v>
      </c>
      <c r="BF140" s="205">
        <f t="shared" si="484"/>
        <v>0</v>
      </c>
      <c r="BG140" s="284">
        <f t="shared" si="485"/>
        <v>0</v>
      </c>
      <c r="BH140" s="221">
        <f t="shared" si="486"/>
        <v>0</v>
      </c>
      <c r="BI140" s="221">
        <f t="shared" si="486"/>
        <v>0</v>
      </c>
      <c r="BJ140" s="221">
        <f t="shared" si="487"/>
        <v>0</v>
      </c>
      <c r="BK140" s="221">
        <f t="shared" si="488"/>
        <v>0</v>
      </c>
      <c r="BL140" s="221">
        <f t="shared" si="489"/>
        <v>0</v>
      </c>
      <c r="BM140" s="221">
        <f t="shared" si="490"/>
        <v>0</v>
      </c>
      <c r="BN140" s="221">
        <f t="shared" si="491"/>
        <v>0</v>
      </c>
      <c r="BO140" s="221">
        <f t="shared" si="492"/>
        <v>0</v>
      </c>
      <c r="BP140" s="221">
        <f t="shared" si="493"/>
        <v>0</v>
      </c>
      <c r="BQ140" s="221">
        <f t="shared" si="494"/>
        <v>0</v>
      </c>
      <c r="BR140" s="221">
        <f t="shared" si="495"/>
        <v>0</v>
      </c>
      <c r="BS140" s="284">
        <f t="shared" si="496"/>
        <v>0</v>
      </c>
      <c r="BT140" s="221">
        <f t="shared" si="496"/>
        <v>0</v>
      </c>
      <c r="BU140" s="221">
        <f t="shared" si="496"/>
        <v>0</v>
      </c>
      <c r="BV140" s="221">
        <f t="shared" si="496"/>
        <v>0</v>
      </c>
      <c r="BW140" s="221">
        <f t="shared" si="496"/>
        <v>0</v>
      </c>
      <c r="BX140" s="221">
        <f t="shared" si="496"/>
        <v>0</v>
      </c>
      <c r="BY140" s="221">
        <f t="shared" si="497"/>
        <v>0</v>
      </c>
      <c r="BZ140" s="221">
        <f t="shared" si="498"/>
        <v>0</v>
      </c>
      <c r="CA140" s="221">
        <f t="shared" si="498"/>
        <v>0</v>
      </c>
      <c r="CB140" s="221">
        <f t="shared" si="498"/>
        <v>0</v>
      </c>
      <c r="CC140" s="221">
        <f t="shared" si="498"/>
        <v>0</v>
      </c>
      <c r="CD140" s="285">
        <f t="shared" si="498"/>
        <v>0</v>
      </c>
    </row>
    <row r="141" spans="1:82" x14ac:dyDescent="0.25">
      <c r="A141" s="4"/>
      <c r="B141" s="324" t="s">
        <v>46</v>
      </c>
      <c r="C141" s="130">
        <f>SUM(C136:C140)</f>
        <v>894</v>
      </c>
      <c r="D141" s="131">
        <f t="shared" ref="D141:AJ141" si="499">SUM(D136:D140)</f>
        <v>1012</v>
      </c>
      <c r="E141" s="131">
        <f t="shared" si="499"/>
        <v>1200</v>
      </c>
      <c r="F141" s="131">
        <f t="shared" si="499"/>
        <v>1229</v>
      </c>
      <c r="G141" s="131">
        <f t="shared" si="499"/>
        <v>1261</v>
      </c>
      <c r="H141" s="132">
        <f t="shared" si="499"/>
        <v>1188</v>
      </c>
      <c r="I141" s="131">
        <f t="shared" si="499"/>
        <v>1134</v>
      </c>
      <c r="J141" s="132">
        <f t="shared" si="499"/>
        <v>1099</v>
      </c>
      <c r="K141" s="131">
        <f t="shared" si="499"/>
        <v>948</v>
      </c>
      <c r="L141" s="132">
        <f t="shared" si="499"/>
        <v>778</v>
      </c>
      <c r="M141" s="132">
        <f t="shared" si="499"/>
        <v>740</v>
      </c>
      <c r="N141" s="205">
        <f t="shared" si="499"/>
        <v>829</v>
      </c>
      <c r="O141" s="132">
        <f t="shared" si="499"/>
        <v>754</v>
      </c>
      <c r="P141" s="182">
        <f t="shared" si="499"/>
        <v>509</v>
      </c>
      <c r="Q141" s="182">
        <f t="shared" si="499"/>
        <v>445</v>
      </c>
      <c r="R141" s="182">
        <f t="shared" si="499"/>
        <v>410</v>
      </c>
      <c r="S141" s="131">
        <f t="shared" si="499"/>
        <v>397</v>
      </c>
      <c r="T141" s="132">
        <f t="shared" si="499"/>
        <v>359</v>
      </c>
      <c r="U141" s="132">
        <f t="shared" si="499"/>
        <v>387</v>
      </c>
      <c r="V141" s="191">
        <f t="shared" si="499"/>
        <v>390</v>
      </c>
      <c r="W141" s="191">
        <f t="shared" si="499"/>
        <v>543</v>
      </c>
      <c r="X141" s="198">
        <f t="shared" si="499"/>
        <v>480</v>
      </c>
      <c r="Y141" s="191">
        <f t="shared" si="499"/>
        <v>390</v>
      </c>
      <c r="Z141" s="191">
        <f t="shared" si="499"/>
        <v>396</v>
      </c>
      <c r="AA141" s="191">
        <f t="shared" si="499"/>
        <v>432</v>
      </c>
      <c r="AB141" s="191">
        <f t="shared" si="499"/>
        <v>482</v>
      </c>
      <c r="AC141" s="191">
        <f t="shared" si="499"/>
        <v>529</v>
      </c>
      <c r="AD141" s="191">
        <f t="shared" si="499"/>
        <v>663</v>
      </c>
      <c r="AE141" s="191">
        <f t="shared" si="499"/>
        <v>1088</v>
      </c>
      <c r="AF141" s="191">
        <f t="shared" si="499"/>
        <v>1097</v>
      </c>
      <c r="AG141" s="191">
        <f t="shared" si="499"/>
        <v>923</v>
      </c>
      <c r="AH141" s="191">
        <f t="shared" si="499"/>
        <v>854</v>
      </c>
      <c r="AI141" s="191">
        <f t="shared" si="499"/>
        <v>792</v>
      </c>
      <c r="AJ141" s="205">
        <f t="shared" si="499"/>
        <v>667</v>
      </c>
      <c r="AK141" s="191">
        <f t="shared" ref="AK141:BR141" si="500">SUM(AK136:AK140)</f>
        <v>634</v>
      </c>
      <c r="AL141" s="191">
        <f t="shared" si="500"/>
        <v>759</v>
      </c>
      <c r="AM141" s="191">
        <f t="shared" si="500"/>
        <v>765</v>
      </c>
      <c r="AN141" s="191">
        <f t="shared" si="500"/>
        <v>930</v>
      </c>
      <c r="AO141" s="191">
        <f t="shared" ref="AO141" si="501">SUM(AO136:AO140)</f>
        <v>1004</v>
      </c>
      <c r="AP141" s="191">
        <f t="shared" si="500"/>
        <v>974</v>
      </c>
      <c r="AQ141" s="191">
        <f t="shared" si="500"/>
        <v>941</v>
      </c>
      <c r="AR141" s="191">
        <f t="shared" si="500"/>
        <v>887</v>
      </c>
      <c r="AS141" s="191">
        <f t="shared" si="500"/>
        <v>834</v>
      </c>
      <c r="AT141" s="191">
        <f t="shared" si="500"/>
        <v>792</v>
      </c>
      <c r="AU141" s="191">
        <f t="shared" si="500"/>
        <v>706</v>
      </c>
      <c r="AV141" s="205">
        <f t="shared" si="500"/>
        <v>601</v>
      </c>
      <c r="AW141" s="191">
        <f t="shared" si="500"/>
        <v>140</v>
      </c>
      <c r="AX141" s="191">
        <f t="shared" si="500"/>
        <v>503</v>
      </c>
      <c r="AY141" s="191">
        <f t="shared" si="500"/>
        <v>753</v>
      </c>
      <c r="AZ141" s="191">
        <f t="shared" si="500"/>
        <v>818</v>
      </c>
      <c r="BA141" s="191">
        <f t="shared" si="500"/>
        <v>863</v>
      </c>
      <c r="BB141" s="191">
        <f t="shared" si="500"/>
        <v>829</v>
      </c>
      <c r="BC141" s="191">
        <f t="shared" si="500"/>
        <v>747</v>
      </c>
      <c r="BD141" s="191">
        <f t="shared" si="500"/>
        <v>709</v>
      </c>
      <c r="BE141" s="191">
        <f t="shared" si="500"/>
        <v>405</v>
      </c>
      <c r="BF141" s="205">
        <f t="shared" si="500"/>
        <v>298</v>
      </c>
      <c r="BG141" s="191">
        <f t="shared" si="500"/>
        <v>350</v>
      </c>
      <c r="BH141" s="191">
        <f t="shared" si="500"/>
        <v>433</v>
      </c>
      <c r="BI141" s="191">
        <f t="shared" si="500"/>
        <v>322</v>
      </c>
      <c r="BJ141" s="191">
        <f t="shared" si="500"/>
        <v>27</v>
      </c>
      <c r="BK141" s="191">
        <f t="shared" si="500"/>
        <v>-84</v>
      </c>
      <c r="BL141" s="191">
        <f t="shared" si="500"/>
        <v>-253</v>
      </c>
      <c r="BM141" s="191">
        <f t="shared" si="500"/>
        <v>-691</v>
      </c>
      <c r="BN141" s="191">
        <f t="shared" si="500"/>
        <v>-738</v>
      </c>
      <c r="BO141" s="191">
        <f t="shared" si="500"/>
        <v>-536</v>
      </c>
      <c r="BP141" s="191">
        <f t="shared" si="500"/>
        <v>-464</v>
      </c>
      <c r="BQ141" s="191">
        <f t="shared" si="500"/>
        <v>-249</v>
      </c>
      <c r="BR141" s="191">
        <f t="shared" si="500"/>
        <v>-187</v>
      </c>
      <c r="BS141" s="291">
        <f>SUM(BS136:BS140)</f>
        <v>-244</v>
      </c>
      <c r="BT141" s="330">
        <f t="shared" ref="BT141:CD141" si="502">SUM(BT136:BT140)</f>
        <v>-363</v>
      </c>
      <c r="BU141" s="330">
        <f t="shared" si="502"/>
        <v>-333</v>
      </c>
      <c r="BV141" s="330">
        <f t="shared" si="502"/>
        <v>-448</v>
      </c>
      <c r="BW141" s="330">
        <f t="shared" si="502"/>
        <v>-475</v>
      </c>
      <c r="BX141" s="330">
        <f t="shared" si="502"/>
        <v>-311</v>
      </c>
      <c r="BY141" s="330">
        <f t="shared" si="502"/>
        <v>147</v>
      </c>
      <c r="BZ141" s="330">
        <f t="shared" si="502"/>
        <v>210</v>
      </c>
      <c r="CA141" s="330">
        <f t="shared" si="502"/>
        <v>89</v>
      </c>
      <c r="CB141" s="330">
        <f t="shared" si="502"/>
        <v>62</v>
      </c>
      <c r="CC141" s="330">
        <f t="shared" si="502"/>
        <v>86</v>
      </c>
      <c r="CD141" s="203">
        <f t="shared" si="502"/>
        <v>66</v>
      </c>
    </row>
    <row r="142" spans="1:82" x14ac:dyDescent="0.25">
      <c r="A142" s="4"/>
      <c r="B142" s="47" t="s">
        <v>52</v>
      </c>
      <c r="C142" s="325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205"/>
      <c r="O142" s="132"/>
      <c r="P142" s="182"/>
      <c r="Q142" s="182"/>
      <c r="R142" s="182"/>
      <c r="S142" s="132"/>
      <c r="T142" s="132"/>
      <c r="U142" s="132"/>
      <c r="V142" s="191"/>
      <c r="W142" s="191"/>
      <c r="X142" s="198"/>
      <c r="Y142" s="191"/>
      <c r="Z142" s="191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205"/>
      <c r="AK142" s="191"/>
      <c r="AL142" s="191"/>
      <c r="AM142" s="191"/>
      <c r="AN142" s="191"/>
      <c r="AO142" s="221"/>
      <c r="AP142" s="191"/>
      <c r="AQ142" s="191"/>
      <c r="AR142" s="191"/>
      <c r="AS142" s="191"/>
      <c r="AT142" s="191"/>
      <c r="AU142" s="191"/>
      <c r="AV142" s="205"/>
      <c r="AW142" s="191"/>
      <c r="AX142" s="132"/>
      <c r="AY142" s="176"/>
      <c r="AZ142" s="176"/>
      <c r="BA142" s="176"/>
      <c r="BB142" s="326"/>
      <c r="BC142" s="326"/>
      <c r="BD142" s="221"/>
      <c r="BE142" s="221"/>
      <c r="BF142" s="205"/>
      <c r="BG142" s="284"/>
      <c r="BH142" s="221"/>
      <c r="BI142" s="221"/>
      <c r="BJ142" s="221"/>
      <c r="BK142" s="221"/>
      <c r="BL142" s="221"/>
      <c r="BM142" s="221"/>
      <c r="BN142" s="221"/>
      <c r="BO142" s="221"/>
      <c r="BP142" s="221"/>
      <c r="BQ142" s="221"/>
      <c r="BR142" s="221"/>
      <c r="BS142" s="284"/>
      <c r="BT142" s="221"/>
      <c r="BU142" s="221"/>
      <c r="BV142" s="221"/>
      <c r="BW142" s="221"/>
      <c r="BX142" s="221"/>
      <c r="BY142" s="221"/>
      <c r="BZ142" s="221"/>
      <c r="CA142" s="221"/>
      <c r="CB142" s="221"/>
      <c r="CC142" s="221"/>
      <c r="CD142" s="285"/>
    </row>
    <row r="143" spans="1:82" x14ac:dyDescent="0.25">
      <c r="A143" s="4"/>
      <c r="B143" s="324" t="s">
        <v>41</v>
      </c>
      <c r="C143" s="325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205"/>
      <c r="O143" s="132"/>
      <c r="P143" s="182"/>
      <c r="Q143" s="182"/>
      <c r="R143" s="182"/>
      <c r="S143" s="132"/>
      <c r="T143" s="132"/>
      <c r="U143" s="132"/>
      <c r="V143" s="191"/>
      <c r="W143" s="191"/>
      <c r="X143" s="198"/>
      <c r="Y143" s="191"/>
      <c r="Z143" s="191"/>
      <c r="AA143" s="191"/>
      <c r="AB143" s="191"/>
      <c r="AC143" s="191"/>
      <c r="AD143" s="191"/>
      <c r="AE143" s="191">
        <v>10</v>
      </c>
      <c r="AF143" s="191">
        <v>11</v>
      </c>
      <c r="AG143" s="191">
        <v>4</v>
      </c>
      <c r="AH143" s="191">
        <v>16</v>
      </c>
      <c r="AI143" s="191">
        <v>7</v>
      </c>
      <c r="AJ143" s="205">
        <v>1</v>
      </c>
      <c r="AK143" s="191">
        <v>7</v>
      </c>
      <c r="AL143" s="191">
        <v>10</v>
      </c>
      <c r="AM143" s="191">
        <v>9</v>
      </c>
      <c r="AN143" s="191">
        <v>21</v>
      </c>
      <c r="AO143" s="221">
        <v>15</v>
      </c>
      <c r="AP143" s="191">
        <v>13</v>
      </c>
      <c r="AQ143" s="191">
        <v>9</v>
      </c>
      <c r="AR143" s="191">
        <v>5</v>
      </c>
      <c r="AS143" s="191">
        <v>9</v>
      </c>
      <c r="AT143" s="191">
        <v>5</v>
      </c>
      <c r="AU143" s="191">
        <v>5</v>
      </c>
      <c r="AV143" s="205">
        <v>5</v>
      </c>
      <c r="AW143" s="191"/>
      <c r="AX143" s="132"/>
      <c r="AY143" s="176"/>
      <c r="AZ143" s="176"/>
      <c r="BA143" s="176"/>
      <c r="BB143" s="326"/>
      <c r="BC143" s="326"/>
      <c r="BD143" s="221"/>
      <c r="BE143" s="221"/>
      <c r="BF143" s="205"/>
      <c r="BG143" s="284"/>
      <c r="BH143" s="221"/>
      <c r="BI143" s="221"/>
      <c r="BJ143" s="221"/>
      <c r="BK143" s="221"/>
      <c r="BL143" s="221"/>
      <c r="BM143" s="221">
        <f t="shared" ref="BM143:BR146" si="503">IF(AE143=0,0,S143-AE143)</f>
        <v>-10</v>
      </c>
      <c r="BN143" s="221">
        <f t="shared" si="503"/>
        <v>-11</v>
      </c>
      <c r="BO143" s="221">
        <f t="shared" si="503"/>
        <v>-4</v>
      </c>
      <c r="BP143" s="221">
        <f t="shared" si="503"/>
        <v>-16</v>
      </c>
      <c r="BQ143" s="221">
        <f t="shared" si="503"/>
        <v>-7</v>
      </c>
      <c r="BR143" s="221">
        <f t="shared" si="503"/>
        <v>-1</v>
      </c>
      <c r="BS143" s="284">
        <f t="shared" ref="BS143:BX147" si="504">IF(AK143=0,0,Y143-AK143)</f>
        <v>-7</v>
      </c>
      <c r="BT143" s="221">
        <f t="shared" si="504"/>
        <v>-10</v>
      </c>
      <c r="BU143" s="221">
        <f t="shared" si="504"/>
        <v>-9</v>
      </c>
      <c r="BV143" s="221">
        <f t="shared" si="504"/>
        <v>-21</v>
      </c>
      <c r="BW143" s="221">
        <f t="shared" si="504"/>
        <v>-15</v>
      </c>
      <c r="BX143" s="221">
        <f t="shared" si="504"/>
        <v>-13</v>
      </c>
      <c r="BY143" s="221">
        <f t="shared" ref="BY143:BY147" si="505">IF(AQ143=0,0,AE143-AQ143)</f>
        <v>1</v>
      </c>
      <c r="BZ143" s="221">
        <f t="shared" ref="BZ143:CD147" si="506">IF(AR143=0,0,AF143-AR143)</f>
        <v>6</v>
      </c>
      <c r="CA143" s="221">
        <f t="shared" si="506"/>
        <v>-5</v>
      </c>
      <c r="CB143" s="221">
        <f t="shared" si="506"/>
        <v>11</v>
      </c>
      <c r="CC143" s="221">
        <f t="shared" si="506"/>
        <v>2</v>
      </c>
      <c r="CD143" s="285">
        <f t="shared" si="506"/>
        <v>-4</v>
      </c>
    </row>
    <row r="144" spans="1:82" x14ac:dyDescent="0.25">
      <c r="A144" s="4"/>
      <c r="B144" s="324" t="s">
        <v>42</v>
      </c>
      <c r="C144" s="325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205"/>
      <c r="O144" s="132"/>
      <c r="P144" s="182"/>
      <c r="Q144" s="182"/>
      <c r="R144" s="182"/>
      <c r="S144" s="132"/>
      <c r="T144" s="132"/>
      <c r="U144" s="132"/>
      <c r="V144" s="191"/>
      <c r="W144" s="191"/>
      <c r="X144" s="198"/>
      <c r="Y144" s="191"/>
      <c r="Z144" s="191"/>
      <c r="AA144" s="191"/>
      <c r="AB144" s="191"/>
      <c r="AC144" s="191"/>
      <c r="AD144" s="191"/>
      <c r="AE144" s="191">
        <v>0</v>
      </c>
      <c r="AF144" s="191">
        <v>4</v>
      </c>
      <c r="AG144" s="191">
        <v>1</v>
      </c>
      <c r="AH144" s="191">
        <v>2</v>
      </c>
      <c r="AI144" s="191">
        <v>0</v>
      </c>
      <c r="AJ144" s="205">
        <v>0</v>
      </c>
      <c r="AK144" s="191">
        <v>0</v>
      </c>
      <c r="AL144" s="191">
        <v>1</v>
      </c>
      <c r="AM144" s="191">
        <v>0</v>
      </c>
      <c r="AN144" s="191">
        <v>0</v>
      </c>
      <c r="AO144" s="221">
        <v>2</v>
      </c>
      <c r="AP144" s="191">
        <v>1</v>
      </c>
      <c r="AQ144" s="191">
        <v>12</v>
      </c>
      <c r="AR144" s="191">
        <v>0</v>
      </c>
      <c r="AS144" s="191">
        <v>4</v>
      </c>
      <c r="AT144" s="191">
        <v>0</v>
      </c>
      <c r="AU144" s="191">
        <v>2</v>
      </c>
      <c r="AV144" s="205">
        <v>0</v>
      </c>
      <c r="AW144" s="191"/>
      <c r="AX144" s="132"/>
      <c r="AY144" s="176"/>
      <c r="AZ144" s="176"/>
      <c r="BA144" s="176"/>
      <c r="BB144" s="326"/>
      <c r="BC144" s="326"/>
      <c r="BD144" s="221"/>
      <c r="BE144" s="221"/>
      <c r="BF144" s="205"/>
      <c r="BG144" s="284"/>
      <c r="BH144" s="221"/>
      <c r="BI144" s="221"/>
      <c r="BJ144" s="221"/>
      <c r="BK144" s="221"/>
      <c r="BL144" s="221"/>
      <c r="BM144" s="221">
        <f t="shared" si="503"/>
        <v>0</v>
      </c>
      <c r="BN144" s="221">
        <f t="shared" si="503"/>
        <v>-4</v>
      </c>
      <c r="BO144" s="221">
        <f t="shared" si="503"/>
        <v>-1</v>
      </c>
      <c r="BP144" s="221">
        <f t="shared" si="503"/>
        <v>-2</v>
      </c>
      <c r="BQ144" s="221">
        <f t="shared" si="503"/>
        <v>0</v>
      </c>
      <c r="BR144" s="221">
        <f t="shared" si="503"/>
        <v>0</v>
      </c>
      <c r="BS144" s="284">
        <f t="shared" si="504"/>
        <v>0</v>
      </c>
      <c r="BT144" s="221">
        <f t="shared" si="504"/>
        <v>-1</v>
      </c>
      <c r="BU144" s="221">
        <f t="shared" si="504"/>
        <v>0</v>
      </c>
      <c r="BV144" s="221">
        <f t="shared" si="504"/>
        <v>0</v>
      </c>
      <c r="BW144" s="221">
        <f t="shared" si="504"/>
        <v>-2</v>
      </c>
      <c r="BX144" s="221">
        <f t="shared" si="504"/>
        <v>-1</v>
      </c>
      <c r="BY144" s="221">
        <f t="shared" si="505"/>
        <v>-12</v>
      </c>
      <c r="BZ144" s="221">
        <f t="shared" si="506"/>
        <v>0</v>
      </c>
      <c r="CA144" s="221">
        <f t="shared" si="506"/>
        <v>-3</v>
      </c>
      <c r="CB144" s="221">
        <f t="shared" si="506"/>
        <v>0</v>
      </c>
      <c r="CC144" s="221">
        <f t="shared" si="506"/>
        <v>-2</v>
      </c>
      <c r="CD144" s="285">
        <f t="shared" si="506"/>
        <v>0</v>
      </c>
    </row>
    <row r="145" spans="1:82" x14ac:dyDescent="0.25">
      <c r="A145" s="4"/>
      <c r="B145" s="324" t="s">
        <v>43</v>
      </c>
      <c r="C145" s="325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205"/>
      <c r="O145" s="132"/>
      <c r="P145" s="182"/>
      <c r="Q145" s="182"/>
      <c r="R145" s="182"/>
      <c r="S145" s="132"/>
      <c r="T145" s="132"/>
      <c r="U145" s="132"/>
      <c r="V145" s="191"/>
      <c r="W145" s="191"/>
      <c r="X145" s="198"/>
      <c r="Y145" s="191"/>
      <c r="Z145" s="191"/>
      <c r="AA145" s="191"/>
      <c r="AB145" s="191"/>
      <c r="AC145" s="191"/>
      <c r="AD145" s="191"/>
      <c r="AE145" s="191">
        <v>0</v>
      </c>
      <c r="AF145" s="191">
        <v>0</v>
      </c>
      <c r="AG145" s="191">
        <v>0</v>
      </c>
      <c r="AH145" s="191">
        <v>0</v>
      </c>
      <c r="AI145" s="191">
        <v>0</v>
      </c>
      <c r="AJ145" s="205">
        <v>0</v>
      </c>
      <c r="AK145" s="191">
        <v>1</v>
      </c>
      <c r="AL145" s="191">
        <v>1</v>
      </c>
      <c r="AM145" s="191">
        <v>0</v>
      </c>
      <c r="AN145" s="191">
        <v>0</v>
      </c>
      <c r="AO145" s="221">
        <v>1</v>
      </c>
      <c r="AP145" s="191">
        <v>0</v>
      </c>
      <c r="AQ145" s="191">
        <v>0</v>
      </c>
      <c r="AR145" s="191">
        <v>0</v>
      </c>
      <c r="AS145" s="191">
        <v>0</v>
      </c>
      <c r="AT145" s="191">
        <v>1</v>
      </c>
      <c r="AU145" s="191">
        <v>0</v>
      </c>
      <c r="AV145" s="205">
        <v>0</v>
      </c>
      <c r="AW145" s="191"/>
      <c r="AX145" s="132"/>
      <c r="AY145" s="176"/>
      <c r="AZ145" s="176"/>
      <c r="BA145" s="176"/>
      <c r="BB145" s="326"/>
      <c r="BC145" s="326"/>
      <c r="BD145" s="221"/>
      <c r="BE145" s="221"/>
      <c r="BF145" s="205"/>
      <c r="BG145" s="284"/>
      <c r="BH145" s="221"/>
      <c r="BI145" s="221"/>
      <c r="BJ145" s="221"/>
      <c r="BK145" s="221"/>
      <c r="BL145" s="221"/>
      <c r="BM145" s="221">
        <f t="shared" si="503"/>
        <v>0</v>
      </c>
      <c r="BN145" s="221">
        <f t="shared" si="503"/>
        <v>0</v>
      </c>
      <c r="BO145" s="221">
        <f t="shared" si="503"/>
        <v>0</v>
      </c>
      <c r="BP145" s="221">
        <f t="shared" si="503"/>
        <v>0</v>
      </c>
      <c r="BQ145" s="221">
        <f t="shared" si="503"/>
        <v>0</v>
      </c>
      <c r="BR145" s="221">
        <f t="shared" si="503"/>
        <v>0</v>
      </c>
      <c r="BS145" s="284">
        <f t="shared" si="504"/>
        <v>-1</v>
      </c>
      <c r="BT145" s="221">
        <f t="shared" si="504"/>
        <v>-1</v>
      </c>
      <c r="BU145" s="221">
        <f t="shared" si="504"/>
        <v>0</v>
      </c>
      <c r="BV145" s="221">
        <f t="shared" si="504"/>
        <v>0</v>
      </c>
      <c r="BW145" s="221">
        <f t="shared" si="504"/>
        <v>-1</v>
      </c>
      <c r="BX145" s="221">
        <f t="shared" si="504"/>
        <v>0</v>
      </c>
      <c r="BY145" s="221">
        <f t="shared" si="505"/>
        <v>0</v>
      </c>
      <c r="BZ145" s="221">
        <f t="shared" si="506"/>
        <v>0</v>
      </c>
      <c r="CA145" s="221">
        <f t="shared" si="506"/>
        <v>0</v>
      </c>
      <c r="CB145" s="221">
        <f t="shared" si="506"/>
        <v>-1</v>
      </c>
      <c r="CC145" s="221">
        <f t="shared" si="506"/>
        <v>0</v>
      </c>
      <c r="CD145" s="285">
        <f t="shared" si="506"/>
        <v>0</v>
      </c>
    </row>
    <row r="146" spans="1:82" x14ac:dyDescent="0.25">
      <c r="A146" s="4"/>
      <c r="B146" s="324" t="s">
        <v>44</v>
      </c>
      <c r="C146" s="325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205"/>
      <c r="O146" s="132"/>
      <c r="P146" s="182"/>
      <c r="Q146" s="182"/>
      <c r="R146" s="182"/>
      <c r="S146" s="132"/>
      <c r="T146" s="132"/>
      <c r="U146" s="132"/>
      <c r="V146" s="191"/>
      <c r="W146" s="191"/>
      <c r="X146" s="198"/>
      <c r="Y146" s="191"/>
      <c r="Z146" s="191"/>
      <c r="AA146" s="191"/>
      <c r="AB146" s="191"/>
      <c r="AC146" s="191"/>
      <c r="AD146" s="191"/>
      <c r="AE146" s="191">
        <v>0</v>
      </c>
      <c r="AF146" s="191">
        <v>0</v>
      </c>
      <c r="AG146" s="191">
        <v>0</v>
      </c>
      <c r="AH146" s="191">
        <v>0</v>
      </c>
      <c r="AI146" s="191">
        <v>0</v>
      </c>
      <c r="AJ146" s="205">
        <v>0</v>
      </c>
      <c r="AK146" s="191">
        <v>0</v>
      </c>
      <c r="AL146" s="191">
        <v>1</v>
      </c>
      <c r="AM146" s="191">
        <v>0</v>
      </c>
      <c r="AN146" s="191">
        <v>0</v>
      </c>
      <c r="AO146" s="221">
        <v>0</v>
      </c>
      <c r="AP146" s="191">
        <v>0</v>
      </c>
      <c r="AQ146" s="191">
        <v>0</v>
      </c>
      <c r="AR146" s="191">
        <v>0</v>
      </c>
      <c r="AS146" s="191">
        <v>0</v>
      </c>
      <c r="AT146" s="191">
        <v>0</v>
      </c>
      <c r="AU146" s="191">
        <v>0</v>
      </c>
      <c r="AV146" s="205">
        <v>0</v>
      </c>
      <c r="AW146" s="191"/>
      <c r="AX146" s="132"/>
      <c r="AY146" s="176"/>
      <c r="AZ146" s="176"/>
      <c r="BA146" s="176"/>
      <c r="BB146" s="326"/>
      <c r="BC146" s="326"/>
      <c r="BD146" s="221"/>
      <c r="BE146" s="221"/>
      <c r="BF146" s="205"/>
      <c r="BG146" s="284"/>
      <c r="BH146" s="221"/>
      <c r="BI146" s="221"/>
      <c r="BJ146" s="221"/>
      <c r="BK146" s="221"/>
      <c r="BL146" s="221"/>
      <c r="BM146" s="221">
        <f t="shared" si="503"/>
        <v>0</v>
      </c>
      <c r="BN146" s="221">
        <f t="shared" si="503"/>
        <v>0</v>
      </c>
      <c r="BO146" s="221">
        <f t="shared" si="503"/>
        <v>0</v>
      </c>
      <c r="BP146" s="221">
        <f t="shared" si="503"/>
        <v>0</v>
      </c>
      <c r="BQ146" s="221">
        <f t="shared" si="503"/>
        <v>0</v>
      </c>
      <c r="BR146" s="221">
        <f t="shared" si="503"/>
        <v>0</v>
      </c>
      <c r="BS146" s="284">
        <f t="shared" si="504"/>
        <v>0</v>
      </c>
      <c r="BT146" s="221">
        <f t="shared" si="504"/>
        <v>-1</v>
      </c>
      <c r="BU146" s="221">
        <f t="shared" si="504"/>
        <v>0</v>
      </c>
      <c r="BV146" s="221">
        <f t="shared" si="504"/>
        <v>0</v>
      </c>
      <c r="BW146" s="221">
        <f t="shared" si="504"/>
        <v>0</v>
      </c>
      <c r="BX146" s="221">
        <f t="shared" si="504"/>
        <v>0</v>
      </c>
      <c r="BY146" s="221">
        <f t="shared" si="505"/>
        <v>0</v>
      </c>
      <c r="BZ146" s="221">
        <f t="shared" si="506"/>
        <v>0</v>
      </c>
      <c r="CA146" s="221">
        <f t="shared" si="506"/>
        <v>0</v>
      </c>
      <c r="CB146" s="221">
        <f t="shared" si="506"/>
        <v>0</v>
      </c>
      <c r="CC146" s="221">
        <f t="shared" si="506"/>
        <v>0</v>
      </c>
      <c r="CD146" s="285">
        <f t="shared" si="506"/>
        <v>0</v>
      </c>
    </row>
    <row r="147" spans="1:82" x14ac:dyDescent="0.25">
      <c r="A147" s="4"/>
      <c r="B147" s="324" t="s">
        <v>45</v>
      </c>
      <c r="C147" s="325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205"/>
      <c r="O147" s="132"/>
      <c r="P147" s="182"/>
      <c r="Q147" s="182"/>
      <c r="R147" s="182"/>
      <c r="S147" s="132"/>
      <c r="T147" s="132"/>
      <c r="U147" s="132"/>
      <c r="V147" s="191"/>
      <c r="W147" s="191"/>
      <c r="X147" s="198"/>
      <c r="Y147" s="191"/>
      <c r="Z147" s="191"/>
      <c r="AA147" s="191"/>
      <c r="AB147" s="191"/>
      <c r="AC147" s="191"/>
      <c r="AD147" s="191"/>
      <c r="AE147" s="191">
        <v>0</v>
      </c>
      <c r="AF147" s="191">
        <v>0</v>
      </c>
      <c r="AG147" s="191">
        <v>0</v>
      </c>
      <c r="AH147" s="191">
        <v>0</v>
      </c>
      <c r="AI147" s="191">
        <v>0</v>
      </c>
      <c r="AJ147" s="205">
        <v>0</v>
      </c>
      <c r="AK147" s="191">
        <v>0</v>
      </c>
      <c r="AL147" s="191">
        <v>0</v>
      </c>
      <c r="AM147" s="191">
        <v>0</v>
      </c>
      <c r="AN147" s="191">
        <v>0</v>
      </c>
      <c r="AO147" s="191">
        <v>0</v>
      </c>
      <c r="AP147" s="191">
        <v>0</v>
      </c>
      <c r="AQ147" s="191">
        <v>0</v>
      </c>
      <c r="AR147" s="191">
        <v>0</v>
      </c>
      <c r="AS147" s="191">
        <v>0</v>
      </c>
      <c r="AT147" s="191">
        <v>0</v>
      </c>
      <c r="AU147" s="191">
        <v>0</v>
      </c>
      <c r="AV147" s="205">
        <v>0</v>
      </c>
      <c r="AW147" s="191">
        <v>0</v>
      </c>
      <c r="AX147" s="191">
        <v>0</v>
      </c>
      <c r="AY147" s="191">
        <v>0</v>
      </c>
      <c r="AZ147" s="191">
        <v>0</v>
      </c>
      <c r="BA147" s="191">
        <v>0</v>
      </c>
      <c r="BB147" s="191">
        <v>0</v>
      </c>
      <c r="BC147" s="191">
        <v>0</v>
      </c>
      <c r="BD147" s="191">
        <v>0</v>
      </c>
      <c r="BE147" s="191">
        <v>0</v>
      </c>
      <c r="BF147" s="205">
        <v>0</v>
      </c>
      <c r="BG147" s="191">
        <v>0</v>
      </c>
      <c r="BH147" s="191">
        <v>0</v>
      </c>
      <c r="BI147" s="191">
        <v>0</v>
      </c>
      <c r="BJ147" s="191">
        <v>0</v>
      </c>
      <c r="BK147" s="191">
        <v>0</v>
      </c>
      <c r="BL147" s="191">
        <v>0</v>
      </c>
      <c r="BM147" s="191">
        <v>0</v>
      </c>
      <c r="BN147" s="191">
        <v>0</v>
      </c>
      <c r="BO147" s="191">
        <v>0</v>
      </c>
      <c r="BP147" s="191">
        <v>0</v>
      </c>
      <c r="BQ147" s="191">
        <v>0</v>
      </c>
      <c r="BR147" s="191">
        <v>0</v>
      </c>
      <c r="BS147" s="284">
        <f t="shared" si="504"/>
        <v>0</v>
      </c>
      <c r="BT147" s="221">
        <f t="shared" si="504"/>
        <v>0</v>
      </c>
      <c r="BU147" s="221">
        <f t="shared" si="504"/>
        <v>0</v>
      </c>
      <c r="BV147" s="221">
        <f t="shared" si="504"/>
        <v>0</v>
      </c>
      <c r="BW147" s="221">
        <f t="shared" si="504"/>
        <v>0</v>
      </c>
      <c r="BX147" s="221">
        <f t="shared" si="504"/>
        <v>0</v>
      </c>
      <c r="BY147" s="221">
        <f t="shared" si="505"/>
        <v>0</v>
      </c>
      <c r="BZ147" s="221">
        <f t="shared" si="506"/>
        <v>0</v>
      </c>
      <c r="CA147" s="221">
        <f t="shared" si="506"/>
        <v>0</v>
      </c>
      <c r="CB147" s="221">
        <f t="shared" si="506"/>
        <v>0</v>
      </c>
      <c r="CC147" s="221">
        <f t="shared" si="506"/>
        <v>0</v>
      </c>
      <c r="CD147" s="285">
        <f t="shared" si="506"/>
        <v>0</v>
      </c>
    </row>
    <row r="148" spans="1:82" x14ac:dyDescent="0.25">
      <c r="A148" s="4"/>
      <c r="B148" s="324" t="s">
        <v>46</v>
      </c>
      <c r="C148" s="325">
        <v>0</v>
      </c>
      <c r="D148" s="132">
        <v>0</v>
      </c>
      <c r="E148" s="132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198">
        <v>0</v>
      </c>
      <c r="O148" s="132">
        <v>0</v>
      </c>
      <c r="P148" s="182">
        <v>0</v>
      </c>
      <c r="Q148" s="182">
        <v>0</v>
      </c>
      <c r="R148" s="182">
        <v>0</v>
      </c>
      <c r="S148" s="132">
        <v>0</v>
      </c>
      <c r="T148" s="132">
        <v>0</v>
      </c>
      <c r="U148" s="132">
        <v>0</v>
      </c>
      <c r="V148" s="191">
        <v>0</v>
      </c>
      <c r="W148" s="191">
        <v>0</v>
      </c>
      <c r="X148" s="198">
        <v>0</v>
      </c>
      <c r="Y148" s="191">
        <v>0</v>
      </c>
      <c r="Z148" s="191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f t="shared" ref="AE148:AJ148" si="507">SUM(AE143:AE147)</f>
        <v>10</v>
      </c>
      <c r="AF148" s="191">
        <f t="shared" si="507"/>
        <v>15</v>
      </c>
      <c r="AG148" s="191">
        <f t="shared" si="507"/>
        <v>5</v>
      </c>
      <c r="AH148" s="191">
        <f t="shared" si="507"/>
        <v>18</v>
      </c>
      <c r="AI148" s="191">
        <f t="shared" si="507"/>
        <v>7</v>
      </c>
      <c r="AJ148" s="205">
        <f t="shared" si="507"/>
        <v>1</v>
      </c>
      <c r="AK148" s="191">
        <f>SUM(AK143:AK147)</f>
        <v>8</v>
      </c>
      <c r="AL148" s="191">
        <f t="shared" ref="AL148:BR148" si="508">SUM(AL143:AL147)</f>
        <v>13</v>
      </c>
      <c r="AM148" s="191">
        <f t="shared" si="508"/>
        <v>9</v>
      </c>
      <c r="AN148" s="191">
        <f t="shared" si="508"/>
        <v>21</v>
      </c>
      <c r="AO148" s="191">
        <f t="shared" ref="AO148" si="509">SUM(AO143:AO147)</f>
        <v>18</v>
      </c>
      <c r="AP148" s="191">
        <f t="shared" si="508"/>
        <v>14</v>
      </c>
      <c r="AQ148" s="191">
        <f t="shared" si="508"/>
        <v>21</v>
      </c>
      <c r="AR148" s="191">
        <f t="shared" si="508"/>
        <v>5</v>
      </c>
      <c r="AS148" s="191">
        <f t="shared" si="508"/>
        <v>13</v>
      </c>
      <c r="AT148" s="191">
        <f t="shared" si="508"/>
        <v>6</v>
      </c>
      <c r="AU148" s="191">
        <f t="shared" si="508"/>
        <v>7</v>
      </c>
      <c r="AV148" s="205">
        <f t="shared" si="508"/>
        <v>5</v>
      </c>
      <c r="AW148" s="191">
        <f t="shared" si="508"/>
        <v>0</v>
      </c>
      <c r="AX148" s="191">
        <f t="shared" si="508"/>
        <v>0</v>
      </c>
      <c r="AY148" s="191">
        <f t="shared" si="508"/>
        <v>0</v>
      </c>
      <c r="AZ148" s="191">
        <f t="shared" si="508"/>
        <v>0</v>
      </c>
      <c r="BA148" s="191">
        <f t="shared" si="508"/>
        <v>0</v>
      </c>
      <c r="BB148" s="191">
        <f t="shared" si="508"/>
        <v>0</v>
      </c>
      <c r="BC148" s="191">
        <f t="shared" si="508"/>
        <v>0</v>
      </c>
      <c r="BD148" s="191">
        <f t="shared" si="508"/>
        <v>0</v>
      </c>
      <c r="BE148" s="191">
        <f t="shared" si="508"/>
        <v>0</v>
      </c>
      <c r="BF148" s="205">
        <f t="shared" si="508"/>
        <v>0</v>
      </c>
      <c r="BG148" s="191">
        <f t="shared" si="508"/>
        <v>0</v>
      </c>
      <c r="BH148" s="191">
        <f t="shared" si="508"/>
        <v>0</v>
      </c>
      <c r="BI148" s="191">
        <f t="shared" si="508"/>
        <v>0</v>
      </c>
      <c r="BJ148" s="191">
        <f t="shared" si="508"/>
        <v>0</v>
      </c>
      <c r="BK148" s="191">
        <f t="shared" si="508"/>
        <v>0</v>
      </c>
      <c r="BL148" s="191">
        <f t="shared" si="508"/>
        <v>0</v>
      </c>
      <c r="BM148" s="191">
        <f t="shared" si="508"/>
        <v>-10</v>
      </c>
      <c r="BN148" s="191">
        <f t="shared" si="508"/>
        <v>-15</v>
      </c>
      <c r="BO148" s="191">
        <f t="shared" si="508"/>
        <v>-5</v>
      </c>
      <c r="BP148" s="191">
        <f t="shared" si="508"/>
        <v>-18</v>
      </c>
      <c r="BQ148" s="191">
        <f t="shared" si="508"/>
        <v>-7</v>
      </c>
      <c r="BR148" s="191">
        <f t="shared" si="508"/>
        <v>-1</v>
      </c>
      <c r="BS148" s="291">
        <f>SUM(BS143:BS147)</f>
        <v>-8</v>
      </c>
      <c r="BT148" s="330">
        <f t="shared" ref="BT148:CD148" si="510">SUM(BT143:BT147)</f>
        <v>-13</v>
      </c>
      <c r="BU148" s="330">
        <f t="shared" si="510"/>
        <v>-9</v>
      </c>
      <c r="BV148" s="330">
        <f t="shared" si="510"/>
        <v>-21</v>
      </c>
      <c r="BW148" s="330">
        <f t="shared" si="510"/>
        <v>-18</v>
      </c>
      <c r="BX148" s="330">
        <f t="shared" si="510"/>
        <v>-14</v>
      </c>
      <c r="BY148" s="330">
        <f t="shared" si="510"/>
        <v>-11</v>
      </c>
      <c r="BZ148" s="330">
        <f t="shared" si="510"/>
        <v>6</v>
      </c>
      <c r="CA148" s="330">
        <f t="shared" si="510"/>
        <v>-8</v>
      </c>
      <c r="CB148" s="330">
        <f t="shared" si="510"/>
        <v>10</v>
      </c>
      <c r="CC148" s="330">
        <f t="shared" si="510"/>
        <v>0</v>
      </c>
      <c r="CD148" s="203">
        <f t="shared" si="510"/>
        <v>-4</v>
      </c>
    </row>
    <row r="149" spans="1:82" x14ac:dyDescent="0.25">
      <c r="A149" s="4"/>
      <c r="B149" s="47" t="s">
        <v>57</v>
      </c>
      <c r="C149" s="325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205"/>
      <c r="O149" s="132"/>
      <c r="P149" s="182"/>
      <c r="Q149" s="182"/>
      <c r="R149" s="182"/>
      <c r="S149" s="132"/>
      <c r="T149" s="132"/>
      <c r="U149" s="132"/>
      <c r="V149" s="191"/>
      <c r="W149" s="191"/>
      <c r="X149" s="198"/>
      <c r="Y149" s="191"/>
      <c r="Z149" s="191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205"/>
      <c r="AK149" s="191"/>
      <c r="AL149" s="191"/>
      <c r="AM149" s="191"/>
      <c r="AN149" s="191"/>
      <c r="AO149" s="221"/>
      <c r="AP149" s="191"/>
      <c r="AQ149" s="191"/>
      <c r="AR149" s="191"/>
      <c r="AS149" s="191"/>
      <c r="AT149" s="191"/>
      <c r="AU149" s="191"/>
      <c r="AV149" s="205"/>
      <c r="AW149" s="191"/>
      <c r="AX149" s="132"/>
      <c r="AY149" s="176"/>
      <c r="AZ149" s="176"/>
      <c r="BA149" s="176"/>
      <c r="BB149" s="326"/>
      <c r="BC149" s="326"/>
      <c r="BD149" s="221"/>
      <c r="BE149" s="221"/>
      <c r="BF149" s="205"/>
      <c r="BG149" s="284"/>
      <c r="BH149" s="221"/>
      <c r="BI149" s="221"/>
      <c r="BJ149" s="221"/>
      <c r="BK149" s="221"/>
      <c r="BL149" s="221"/>
      <c r="BM149" s="221"/>
      <c r="BN149" s="221"/>
      <c r="BO149" s="221"/>
      <c r="BP149" s="221"/>
      <c r="BQ149" s="221"/>
      <c r="BR149" s="221"/>
      <c r="BS149" s="284"/>
      <c r="BT149" s="221"/>
      <c r="BU149" s="221"/>
      <c r="BV149" s="221"/>
      <c r="BW149" s="221"/>
      <c r="BX149" s="221"/>
      <c r="BY149" s="221"/>
      <c r="BZ149" s="221"/>
      <c r="CA149" s="221"/>
      <c r="CB149" s="221"/>
      <c r="CC149" s="221"/>
      <c r="CD149" s="285"/>
    </row>
    <row r="150" spans="1:82" x14ac:dyDescent="0.25">
      <c r="A150" s="4"/>
      <c r="B150" s="324" t="s">
        <v>41</v>
      </c>
      <c r="C150" s="325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205"/>
      <c r="O150" s="132"/>
      <c r="P150" s="182"/>
      <c r="Q150" s="182"/>
      <c r="R150" s="182"/>
      <c r="S150" s="132"/>
      <c r="T150" s="132"/>
      <c r="U150" s="132"/>
      <c r="V150" s="191"/>
      <c r="W150" s="191"/>
      <c r="X150" s="198"/>
      <c r="Y150" s="191"/>
      <c r="Z150" s="191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205"/>
      <c r="AK150" s="191">
        <v>98</v>
      </c>
      <c r="AL150" s="191">
        <v>97</v>
      </c>
      <c r="AM150" s="191">
        <v>114</v>
      </c>
      <c r="AN150" s="191">
        <v>187</v>
      </c>
      <c r="AO150" s="221">
        <v>210</v>
      </c>
      <c r="AP150" s="191">
        <v>160</v>
      </c>
      <c r="AQ150" s="191">
        <v>134</v>
      </c>
      <c r="AR150" s="191">
        <v>86</v>
      </c>
      <c r="AS150" s="191">
        <v>74</v>
      </c>
      <c r="AT150" s="191">
        <v>84</v>
      </c>
      <c r="AU150" s="191">
        <v>55</v>
      </c>
      <c r="AV150" s="205">
        <v>95</v>
      </c>
      <c r="AW150" s="191"/>
      <c r="AX150" s="132"/>
      <c r="AY150" s="176"/>
      <c r="AZ150" s="176"/>
      <c r="BA150" s="176"/>
      <c r="BB150" s="326"/>
      <c r="BC150" s="326"/>
      <c r="BD150" s="221"/>
      <c r="BE150" s="221"/>
      <c r="BF150" s="205"/>
      <c r="BG150" s="284"/>
      <c r="BH150" s="221"/>
      <c r="BI150" s="221"/>
      <c r="BJ150" s="221"/>
      <c r="BK150" s="221"/>
      <c r="BL150" s="221"/>
      <c r="BM150" s="221">
        <f t="shared" ref="BM150:BM154" si="511">IF(AE150=0,0,S150-AE150)</f>
        <v>0</v>
      </c>
      <c r="BN150" s="221">
        <f t="shared" ref="BN150:BN154" si="512">IF(AF150=0,0,T150-AF150)</f>
        <v>0</v>
      </c>
      <c r="BO150" s="221">
        <f t="shared" ref="BO150:BO154" si="513">IF(AG150=0,0,U150-AG150)</f>
        <v>0</v>
      </c>
      <c r="BP150" s="221">
        <f t="shared" ref="BP150:BP154" si="514">IF(AH150=0,0,V150-AH150)</f>
        <v>0</v>
      </c>
      <c r="BQ150" s="221">
        <f t="shared" ref="BQ150:BQ154" si="515">IF(AI150=0,0,W150-AI150)</f>
        <v>0</v>
      </c>
      <c r="BR150" s="221">
        <f t="shared" ref="BR150:BR154" si="516">IF(AJ150=0,0,X150-AJ150)</f>
        <v>0</v>
      </c>
      <c r="BS150" s="284">
        <f t="shared" ref="BS150:BX154" si="517">IF(AK150=0,0,Y150-AK150)</f>
        <v>-98</v>
      </c>
      <c r="BT150" s="221">
        <f t="shared" si="517"/>
        <v>-97</v>
      </c>
      <c r="BU150" s="221">
        <f t="shared" si="517"/>
        <v>-114</v>
      </c>
      <c r="BV150" s="221">
        <f t="shared" si="517"/>
        <v>-187</v>
      </c>
      <c r="BW150" s="221">
        <f t="shared" si="517"/>
        <v>-210</v>
      </c>
      <c r="BX150" s="221">
        <f t="shared" si="517"/>
        <v>-160</v>
      </c>
      <c r="BY150" s="221">
        <f t="shared" ref="BY150:BY154" si="518">IF(AQ150=0,0,AE150-AQ150)</f>
        <v>-134</v>
      </c>
      <c r="BZ150" s="221">
        <f t="shared" ref="BZ150:CD154" si="519">IF(AR150=0,0,AF150-AR150)</f>
        <v>-86</v>
      </c>
      <c r="CA150" s="221">
        <f t="shared" si="519"/>
        <v>-74</v>
      </c>
      <c r="CB150" s="221">
        <f t="shared" si="519"/>
        <v>-84</v>
      </c>
      <c r="CC150" s="221">
        <f t="shared" si="519"/>
        <v>-55</v>
      </c>
      <c r="CD150" s="285">
        <f t="shared" si="519"/>
        <v>-95</v>
      </c>
    </row>
    <row r="151" spans="1:82" x14ac:dyDescent="0.25">
      <c r="A151" s="4"/>
      <c r="B151" s="324" t="s">
        <v>42</v>
      </c>
      <c r="C151" s="325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205"/>
      <c r="O151" s="132"/>
      <c r="P151" s="182"/>
      <c r="Q151" s="182"/>
      <c r="R151" s="182"/>
      <c r="S151" s="132"/>
      <c r="T151" s="132"/>
      <c r="U151" s="132"/>
      <c r="V151" s="191"/>
      <c r="W151" s="191"/>
      <c r="X151" s="198"/>
      <c r="Y151" s="191"/>
      <c r="Z151" s="191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205"/>
      <c r="AK151" s="191">
        <v>0</v>
      </c>
      <c r="AL151" s="191">
        <v>0</v>
      </c>
      <c r="AM151" s="191">
        <v>0</v>
      </c>
      <c r="AN151" s="191">
        <v>5</v>
      </c>
      <c r="AO151" s="221">
        <v>92</v>
      </c>
      <c r="AP151" s="191">
        <v>62</v>
      </c>
      <c r="AQ151" s="191">
        <v>53</v>
      </c>
      <c r="AR151" s="191">
        <v>49</v>
      </c>
      <c r="AS151" s="191">
        <v>43</v>
      </c>
      <c r="AT151" s="191">
        <v>38</v>
      </c>
      <c r="AU151" s="191">
        <v>1</v>
      </c>
      <c r="AV151" s="205">
        <v>2</v>
      </c>
      <c r="AW151" s="191"/>
      <c r="AX151" s="132"/>
      <c r="AY151" s="176"/>
      <c r="AZ151" s="176"/>
      <c r="BA151" s="176"/>
      <c r="BB151" s="326"/>
      <c r="BC151" s="326"/>
      <c r="BD151" s="221"/>
      <c r="BE151" s="221"/>
      <c r="BF151" s="205"/>
      <c r="BG151" s="284"/>
      <c r="BH151" s="221"/>
      <c r="BI151" s="221"/>
      <c r="BJ151" s="221"/>
      <c r="BK151" s="221"/>
      <c r="BL151" s="221"/>
      <c r="BM151" s="221">
        <f t="shared" si="511"/>
        <v>0</v>
      </c>
      <c r="BN151" s="221">
        <f t="shared" si="512"/>
        <v>0</v>
      </c>
      <c r="BO151" s="221">
        <f t="shared" si="513"/>
        <v>0</v>
      </c>
      <c r="BP151" s="221">
        <f t="shared" si="514"/>
        <v>0</v>
      </c>
      <c r="BQ151" s="221">
        <f t="shared" si="515"/>
        <v>0</v>
      </c>
      <c r="BR151" s="221">
        <f t="shared" si="516"/>
        <v>0</v>
      </c>
      <c r="BS151" s="284">
        <f t="shared" si="517"/>
        <v>0</v>
      </c>
      <c r="BT151" s="221">
        <f t="shared" si="517"/>
        <v>0</v>
      </c>
      <c r="BU151" s="221">
        <f t="shared" si="517"/>
        <v>0</v>
      </c>
      <c r="BV151" s="221">
        <f t="shared" si="517"/>
        <v>-5</v>
      </c>
      <c r="BW151" s="221">
        <f t="shared" si="517"/>
        <v>-92</v>
      </c>
      <c r="BX151" s="221">
        <f t="shared" si="517"/>
        <v>-62</v>
      </c>
      <c r="BY151" s="221">
        <f t="shared" si="518"/>
        <v>-53</v>
      </c>
      <c r="BZ151" s="221">
        <f t="shared" si="519"/>
        <v>-49</v>
      </c>
      <c r="CA151" s="221">
        <f t="shared" si="519"/>
        <v>-43</v>
      </c>
      <c r="CB151" s="221">
        <f t="shared" si="519"/>
        <v>-38</v>
      </c>
      <c r="CC151" s="221">
        <f t="shared" si="519"/>
        <v>-1</v>
      </c>
      <c r="CD151" s="285">
        <f t="shared" si="519"/>
        <v>-2</v>
      </c>
    </row>
    <row r="152" spans="1:82" x14ac:dyDescent="0.25">
      <c r="A152" s="4"/>
      <c r="B152" s="324" t="s">
        <v>43</v>
      </c>
      <c r="C152" s="325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205"/>
      <c r="O152" s="132"/>
      <c r="P152" s="182"/>
      <c r="Q152" s="182"/>
      <c r="R152" s="182"/>
      <c r="S152" s="132"/>
      <c r="T152" s="132"/>
      <c r="U152" s="132"/>
      <c r="V152" s="191"/>
      <c r="W152" s="191"/>
      <c r="X152" s="198"/>
      <c r="Y152" s="191"/>
      <c r="Z152" s="191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205"/>
      <c r="AK152" s="191">
        <v>2</v>
      </c>
      <c r="AL152" s="191">
        <v>31</v>
      </c>
      <c r="AM152" s="191">
        <v>7</v>
      </c>
      <c r="AN152" s="191">
        <v>19</v>
      </c>
      <c r="AO152" s="221">
        <v>29</v>
      </c>
      <c r="AP152" s="191">
        <v>21</v>
      </c>
      <c r="AQ152" s="191">
        <v>18</v>
      </c>
      <c r="AR152" s="191">
        <v>3</v>
      </c>
      <c r="AS152" s="191">
        <v>7</v>
      </c>
      <c r="AT152" s="191">
        <v>7</v>
      </c>
      <c r="AU152" s="191">
        <v>7</v>
      </c>
      <c r="AV152" s="205">
        <v>9</v>
      </c>
      <c r="AW152" s="191"/>
      <c r="AX152" s="132"/>
      <c r="AY152" s="176"/>
      <c r="AZ152" s="176"/>
      <c r="BA152" s="176"/>
      <c r="BB152" s="326"/>
      <c r="BC152" s="326"/>
      <c r="BD152" s="221"/>
      <c r="BE152" s="221"/>
      <c r="BF152" s="205"/>
      <c r="BG152" s="284"/>
      <c r="BH152" s="221"/>
      <c r="BI152" s="221"/>
      <c r="BJ152" s="221"/>
      <c r="BK152" s="221"/>
      <c r="BL152" s="221"/>
      <c r="BM152" s="221">
        <f t="shared" si="511"/>
        <v>0</v>
      </c>
      <c r="BN152" s="221">
        <f t="shared" si="512"/>
        <v>0</v>
      </c>
      <c r="BO152" s="221">
        <f t="shared" si="513"/>
        <v>0</v>
      </c>
      <c r="BP152" s="221">
        <f t="shared" si="514"/>
        <v>0</v>
      </c>
      <c r="BQ152" s="221">
        <f t="shared" si="515"/>
        <v>0</v>
      </c>
      <c r="BR152" s="221">
        <f t="shared" si="516"/>
        <v>0</v>
      </c>
      <c r="BS152" s="284">
        <f t="shared" si="517"/>
        <v>-2</v>
      </c>
      <c r="BT152" s="221">
        <f t="shared" si="517"/>
        <v>-31</v>
      </c>
      <c r="BU152" s="221">
        <f t="shared" si="517"/>
        <v>-7</v>
      </c>
      <c r="BV152" s="221">
        <f t="shared" si="517"/>
        <v>-19</v>
      </c>
      <c r="BW152" s="221">
        <f t="shared" si="517"/>
        <v>-29</v>
      </c>
      <c r="BX152" s="221">
        <f t="shared" si="517"/>
        <v>-21</v>
      </c>
      <c r="BY152" s="221">
        <f t="shared" si="518"/>
        <v>-18</v>
      </c>
      <c r="BZ152" s="221">
        <f t="shared" si="519"/>
        <v>-3</v>
      </c>
      <c r="CA152" s="221">
        <f t="shared" si="519"/>
        <v>-7</v>
      </c>
      <c r="CB152" s="221">
        <f t="shared" si="519"/>
        <v>-7</v>
      </c>
      <c r="CC152" s="221">
        <f t="shared" si="519"/>
        <v>-7</v>
      </c>
      <c r="CD152" s="285">
        <f t="shared" si="519"/>
        <v>-9</v>
      </c>
    </row>
    <row r="153" spans="1:82" x14ac:dyDescent="0.25">
      <c r="A153" s="4"/>
      <c r="B153" s="324" t="s">
        <v>44</v>
      </c>
      <c r="C153" s="325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205"/>
      <c r="O153" s="132"/>
      <c r="P153" s="182"/>
      <c r="Q153" s="182"/>
      <c r="R153" s="182"/>
      <c r="S153" s="132"/>
      <c r="T153" s="132"/>
      <c r="U153" s="132"/>
      <c r="V153" s="191"/>
      <c r="W153" s="191"/>
      <c r="X153" s="198"/>
      <c r="Y153" s="191"/>
      <c r="Z153" s="191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205"/>
      <c r="AK153" s="191">
        <v>3</v>
      </c>
      <c r="AL153" s="191">
        <v>3</v>
      </c>
      <c r="AM153" s="191">
        <v>4</v>
      </c>
      <c r="AN153" s="191">
        <v>1</v>
      </c>
      <c r="AO153" s="221">
        <v>4</v>
      </c>
      <c r="AP153" s="191">
        <v>4</v>
      </c>
      <c r="AQ153" s="191">
        <v>7</v>
      </c>
      <c r="AR153" s="191">
        <v>0</v>
      </c>
      <c r="AS153" s="191">
        <v>3</v>
      </c>
      <c r="AT153" s="191">
        <v>2</v>
      </c>
      <c r="AU153" s="191">
        <v>3</v>
      </c>
      <c r="AV153" s="205">
        <v>2</v>
      </c>
      <c r="AW153" s="191"/>
      <c r="AX153" s="132"/>
      <c r="AY153" s="176"/>
      <c r="AZ153" s="176"/>
      <c r="BA153" s="176"/>
      <c r="BB153" s="326"/>
      <c r="BC153" s="326"/>
      <c r="BD153" s="221"/>
      <c r="BE153" s="221"/>
      <c r="BF153" s="205"/>
      <c r="BG153" s="284"/>
      <c r="BH153" s="221"/>
      <c r="BI153" s="221"/>
      <c r="BJ153" s="221"/>
      <c r="BK153" s="221"/>
      <c r="BL153" s="221"/>
      <c r="BM153" s="221">
        <f t="shared" si="511"/>
        <v>0</v>
      </c>
      <c r="BN153" s="221">
        <f t="shared" si="512"/>
        <v>0</v>
      </c>
      <c r="BO153" s="221">
        <f t="shared" si="513"/>
        <v>0</v>
      </c>
      <c r="BP153" s="221">
        <f t="shared" si="514"/>
        <v>0</v>
      </c>
      <c r="BQ153" s="221">
        <f t="shared" si="515"/>
        <v>0</v>
      </c>
      <c r="BR153" s="221">
        <f t="shared" si="516"/>
        <v>0</v>
      </c>
      <c r="BS153" s="284">
        <f t="shared" si="517"/>
        <v>-3</v>
      </c>
      <c r="BT153" s="221">
        <f t="shared" si="517"/>
        <v>-3</v>
      </c>
      <c r="BU153" s="221">
        <f t="shared" si="517"/>
        <v>-4</v>
      </c>
      <c r="BV153" s="221">
        <f t="shared" si="517"/>
        <v>-1</v>
      </c>
      <c r="BW153" s="221">
        <f t="shared" si="517"/>
        <v>-4</v>
      </c>
      <c r="BX153" s="221">
        <f t="shared" si="517"/>
        <v>-4</v>
      </c>
      <c r="BY153" s="221">
        <f t="shared" si="518"/>
        <v>-7</v>
      </c>
      <c r="BZ153" s="221">
        <f t="shared" si="519"/>
        <v>0</v>
      </c>
      <c r="CA153" s="221">
        <f t="shared" si="519"/>
        <v>-3</v>
      </c>
      <c r="CB153" s="221">
        <f t="shared" si="519"/>
        <v>-2</v>
      </c>
      <c r="CC153" s="221">
        <f t="shared" si="519"/>
        <v>-3</v>
      </c>
      <c r="CD153" s="285">
        <f t="shared" si="519"/>
        <v>-2</v>
      </c>
    </row>
    <row r="154" spans="1:82" x14ac:dyDescent="0.25">
      <c r="A154" s="4"/>
      <c r="B154" s="324" t="s">
        <v>45</v>
      </c>
      <c r="C154" s="325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205"/>
      <c r="O154" s="132"/>
      <c r="P154" s="182"/>
      <c r="Q154" s="182"/>
      <c r="R154" s="182"/>
      <c r="S154" s="132"/>
      <c r="T154" s="132"/>
      <c r="U154" s="132"/>
      <c r="V154" s="191"/>
      <c r="W154" s="191"/>
      <c r="X154" s="198"/>
      <c r="Y154" s="191"/>
      <c r="Z154" s="191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205"/>
      <c r="AK154" s="191">
        <v>1</v>
      </c>
      <c r="AL154" s="191">
        <v>0</v>
      </c>
      <c r="AM154" s="191">
        <v>0</v>
      </c>
      <c r="AN154" s="191">
        <v>0</v>
      </c>
      <c r="AO154" s="221">
        <v>0</v>
      </c>
      <c r="AP154" s="191">
        <v>0</v>
      </c>
      <c r="AQ154" s="191">
        <v>0</v>
      </c>
      <c r="AR154" s="191">
        <v>0</v>
      </c>
      <c r="AS154" s="191">
        <v>0</v>
      </c>
      <c r="AT154" s="191">
        <v>0</v>
      </c>
      <c r="AU154" s="191">
        <v>0</v>
      </c>
      <c r="AV154" s="205">
        <v>1</v>
      </c>
      <c r="AW154" s="191"/>
      <c r="AX154" s="132"/>
      <c r="AY154" s="176"/>
      <c r="AZ154" s="176"/>
      <c r="BA154" s="176"/>
      <c r="BB154" s="326"/>
      <c r="BC154" s="326"/>
      <c r="BD154" s="221"/>
      <c r="BE154" s="221"/>
      <c r="BF154" s="205"/>
      <c r="BG154" s="284"/>
      <c r="BH154" s="221"/>
      <c r="BI154" s="221"/>
      <c r="BJ154" s="221"/>
      <c r="BK154" s="221"/>
      <c r="BL154" s="221"/>
      <c r="BM154" s="221">
        <f t="shared" si="511"/>
        <v>0</v>
      </c>
      <c r="BN154" s="221">
        <f t="shared" si="512"/>
        <v>0</v>
      </c>
      <c r="BO154" s="221">
        <f t="shared" si="513"/>
        <v>0</v>
      </c>
      <c r="BP154" s="221">
        <f t="shared" si="514"/>
        <v>0</v>
      </c>
      <c r="BQ154" s="221">
        <f t="shared" si="515"/>
        <v>0</v>
      </c>
      <c r="BR154" s="221">
        <f t="shared" si="516"/>
        <v>0</v>
      </c>
      <c r="BS154" s="284">
        <f t="shared" si="517"/>
        <v>-1</v>
      </c>
      <c r="BT154" s="221">
        <f t="shared" si="517"/>
        <v>0</v>
      </c>
      <c r="BU154" s="221">
        <f t="shared" si="517"/>
        <v>0</v>
      </c>
      <c r="BV154" s="221">
        <f t="shared" si="517"/>
        <v>0</v>
      </c>
      <c r="BW154" s="221">
        <f t="shared" si="517"/>
        <v>0</v>
      </c>
      <c r="BX154" s="221">
        <f t="shared" si="517"/>
        <v>0</v>
      </c>
      <c r="BY154" s="221">
        <f t="shared" si="518"/>
        <v>0</v>
      </c>
      <c r="BZ154" s="221">
        <f t="shared" si="519"/>
        <v>0</v>
      </c>
      <c r="CA154" s="221">
        <f t="shared" si="519"/>
        <v>0</v>
      </c>
      <c r="CB154" s="221">
        <f t="shared" si="519"/>
        <v>0</v>
      </c>
      <c r="CC154" s="221">
        <f t="shared" si="519"/>
        <v>0</v>
      </c>
      <c r="CD154" s="285">
        <f t="shared" si="519"/>
        <v>-1</v>
      </c>
    </row>
    <row r="155" spans="1:82" ht="15.75" thickBot="1" x14ac:dyDescent="0.3">
      <c r="A155" s="4"/>
      <c r="B155" s="36" t="s">
        <v>46</v>
      </c>
      <c r="C155" s="134">
        <v>0</v>
      </c>
      <c r="D155" s="135">
        <v>0</v>
      </c>
      <c r="E155" s="135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99">
        <v>0</v>
      </c>
      <c r="O155" s="135">
        <v>0</v>
      </c>
      <c r="P155" s="177">
        <v>0</v>
      </c>
      <c r="Q155" s="177">
        <v>0</v>
      </c>
      <c r="R155" s="177">
        <v>0</v>
      </c>
      <c r="S155" s="135">
        <v>0</v>
      </c>
      <c r="T155" s="135">
        <v>0</v>
      </c>
      <c r="U155" s="135">
        <v>0</v>
      </c>
      <c r="V155" s="223">
        <v>0</v>
      </c>
      <c r="W155" s="223">
        <v>0</v>
      </c>
      <c r="X155" s="199">
        <v>0</v>
      </c>
      <c r="Y155" s="223">
        <v>0</v>
      </c>
      <c r="Z155" s="223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f t="shared" ref="AE155:AJ155" si="520">SUM(AE150:AE154)</f>
        <v>0</v>
      </c>
      <c r="AF155" s="223">
        <f t="shared" si="520"/>
        <v>0</v>
      </c>
      <c r="AG155" s="223">
        <f t="shared" si="520"/>
        <v>0</v>
      </c>
      <c r="AH155" s="223">
        <f t="shared" si="520"/>
        <v>0</v>
      </c>
      <c r="AI155" s="223">
        <f t="shared" si="520"/>
        <v>0</v>
      </c>
      <c r="AJ155" s="269">
        <f t="shared" si="520"/>
        <v>0</v>
      </c>
      <c r="AK155" s="223">
        <f>SUM(AK150:AK154)</f>
        <v>104</v>
      </c>
      <c r="AL155" s="223">
        <f t="shared" ref="AL155:BR155" si="521">SUM(AL150:AL154)</f>
        <v>131</v>
      </c>
      <c r="AM155" s="223">
        <f t="shared" si="521"/>
        <v>125</v>
      </c>
      <c r="AN155" s="223">
        <f t="shared" si="521"/>
        <v>212</v>
      </c>
      <c r="AO155" s="223">
        <f t="shared" ref="AO155" si="522">SUM(AO150:AO154)</f>
        <v>335</v>
      </c>
      <c r="AP155" s="223">
        <f t="shared" si="521"/>
        <v>247</v>
      </c>
      <c r="AQ155" s="223">
        <f t="shared" si="521"/>
        <v>212</v>
      </c>
      <c r="AR155" s="223">
        <f t="shared" si="521"/>
        <v>138</v>
      </c>
      <c r="AS155" s="223">
        <f t="shared" si="521"/>
        <v>127</v>
      </c>
      <c r="AT155" s="223">
        <f t="shared" si="521"/>
        <v>131</v>
      </c>
      <c r="AU155" s="223">
        <f t="shared" si="521"/>
        <v>66</v>
      </c>
      <c r="AV155" s="269">
        <f t="shared" si="521"/>
        <v>109</v>
      </c>
      <c r="AW155" s="223">
        <f t="shared" si="521"/>
        <v>0</v>
      </c>
      <c r="AX155" s="223">
        <f t="shared" si="521"/>
        <v>0</v>
      </c>
      <c r="AY155" s="223">
        <f t="shared" si="521"/>
        <v>0</v>
      </c>
      <c r="AZ155" s="223">
        <f t="shared" si="521"/>
        <v>0</v>
      </c>
      <c r="BA155" s="223">
        <f t="shared" si="521"/>
        <v>0</v>
      </c>
      <c r="BB155" s="223">
        <f t="shared" si="521"/>
        <v>0</v>
      </c>
      <c r="BC155" s="223">
        <f t="shared" si="521"/>
        <v>0</v>
      </c>
      <c r="BD155" s="223">
        <f t="shared" si="521"/>
        <v>0</v>
      </c>
      <c r="BE155" s="223">
        <f t="shared" si="521"/>
        <v>0</v>
      </c>
      <c r="BF155" s="269">
        <f t="shared" si="521"/>
        <v>0</v>
      </c>
      <c r="BG155" s="223">
        <f t="shared" si="521"/>
        <v>0</v>
      </c>
      <c r="BH155" s="223">
        <f t="shared" si="521"/>
        <v>0</v>
      </c>
      <c r="BI155" s="223">
        <f t="shared" si="521"/>
        <v>0</v>
      </c>
      <c r="BJ155" s="223">
        <f t="shared" si="521"/>
        <v>0</v>
      </c>
      <c r="BK155" s="223">
        <f t="shared" si="521"/>
        <v>0</v>
      </c>
      <c r="BL155" s="223">
        <f t="shared" si="521"/>
        <v>0</v>
      </c>
      <c r="BM155" s="223">
        <f t="shared" si="521"/>
        <v>0</v>
      </c>
      <c r="BN155" s="223">
        <f t="shared" si="521"/>
        <v>0</v>
      </c>
      <c r="BO155" s="223">
        <f t="shared" si="521"/>
        <v>0</v>
      </c>
      <c r="BP155" s="223">
        <f t="shared" si="521"/>
        <v>0</v>
      </c>
      <c r="BQ155" s="223">
        <f t="shared" si="521"/>
        <v>0</v>
      </c>
      <c r="BR155" s="223">
        <f t="shared" si="521"/>
        <v>0</v>
      </c>
      <c r="BS155" s="368">
        <f>SUM(BS150:BS154)</f>
        <v>-104</v>
      </c>
      <c r="BT155" s="367">
        <f t="shared" ref="BT155:CC155" si="523">SUM(BT150:BT154)</f>
        <v>-131</v>
      </c>
      <c r="BU155" s="367">
        <f t="shared" si="523"/>
        <v>-125</v>
      </c>
      <c r="BV155" s="367">
        <f t="shared" si="523"/>
        <v>-212</v>
      </c>
      <c r="BW155" s="367">
        <f t="shared" si="523"/>
        <v>-335</v>
      </c>
      <c r="BX155" s="367">
        <f t="shared" si="523"/>
        <v>-247</v>
      </c>
      <c r="BY155" s="367">
        <f t="shared" si="523"/>
        <v>-212</v>
      </c>
      <c r="BZ155" s="367">
        <f t="shared" si="523"/>
        <v>-138</v>
      </c>
      <c r="CA155" s="367">
        <f t="shared" si="523"/>
        <v>-127</v>
      </c>
      <c r="CB155" s="367">
        <f t="shared" si="523"/>
        <v>-131</v>
      </c>
      <c r="CC155" s="367">
        <f t="shared" si="523"/>
        <v>-66</v>
      </c>
      <c r="CD155" s="369">
        <f>SUM(CD150:CD154)</f>
        <v>-109</v>
      </c>
    </row>
    <row r="156" spans="1:82" ht="15.75" thickTop="1" x14ac:dyDescent="0.25">
      <c r="A156" s="4"/>
      <c r="B156" s="332"/>
      <c r="C156" s="191"/>
      <c r="D156" s="19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333"/>
      <c r="Q156" s="333"/>
      <c r="R156" s="333"/>
      <c r="S156" s="191"/>
      <c r="T156" s="191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191"/>
      <c r="AZ156" s="191"/>
      <c r="BA156" s="191"/>
      <c r="BB156" s="191"/>
      <c r="BC156" s="191"/>
      <c r="BD156" s="191"/>
      <c r="BE156" s="191"/>
      <c r="BF156" s="191"/>
      <c r="BG156" s="191"/>
      <c r="BH156" s="191"/>
      <c r="BI156" s="191"/>
      <c r="BJ156" s="191"/>
      <c r="BK156" s="330"/>
      <c r="BL156" s="330"/>
      <c r="BM156" s="330"/>
      <c r="BN156" s="330"/>
      <c r="BO156" s="330"/>
      <c r="BP156" s="330"/>
      <c r="BQ156" s="330"/>
      <c r="BR156" s="330"/>
      <c r="BS156" s="330"/>
    </row>
    <row r="157" spans="1:82" x14ac:dyDescent="0.25">
      <c r="A157" s="4"/>
      <c r="B157" s="332"/>
      <c r="C157" s="191"/>
      <c r="D157" s="19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333"/>
      <c r="Q157" s="333"/>
      <c r="R157" s="333"/>
      <c r="S157" s="191"/>
      <c r="T157" s="191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191"/>
      <c r="AZ157" s="191"/>
      <c r="BA157" s="191"/>
      <c r="BB157" s="191"/>
      <c r="BC157" s="191"/>
      <c r="BD157" s="191"/>
      <c r="BE157" s="191"/>
      <c r="BF157" s="191"/>
      <c r="BG157" s="191"/>
      <c r="BH157" s="191"/>
      <c r="BI157" s="191"/>
      <c r="BJ157" s="191"/>
      <c r="BK157" s="330"/>
      <c r="BL157" s="330"/>
      <c r="BM157" s="330"/>
      <c r="BN157" s="330"/>
      <c r="BO157" s="330"/>
      <c r="BP157" s="330"/>
      <c r="BQ157" s="330"/>
      <c r="BR157" s="330"/>
      <c r="BS157" s="330"/>
    </row>
    <row r="158" spans="1:82" x14ac:dyDescent="0.25">
      <c r="A158" s="4"/>
      <c r="B158" s="332"/>
      <c r="C158" s="191"/>
      <c r="D158" s="191"/>
      <c r="E158" s="191"/>
      <c r="F158" s="191"/>
      <c r="G158" s="191"/>
      <c r="H158" s="191"/>
      <c r="I158" s="191"/>
      <c r="J158" s="191"/>
      <c r="K158" s="191"/>
      <c r="L158" s="191"/>
      <c r="M158" s="191"/>
      <c r="N158" s="191"/>
      <c r="O158" s="191"/>
      <c r="P158" s="333"/>
      <c r="Q158" s="333"/>
      <c r="R158" s="333"/>
      <c r="S158" s="191"/>
      <c r="T158" s="191"/>
      <c r="U158" s="191"/>
      <c r="V158" s="191"/>
      <c r="W158" s="191"/>
      <c r="X158" s="191"/>
      <c r="Y158" s="191"/>
      <c r="Z158" s="191"/>
      <c r="AA158" s="191"/>
      <c r="AB158" s="191"/>
      <c r="AC158" s="191"/>
      <c r="AD158" s="191"/>
      <c r="AE158" s="191"/>
      <c r="AF158" s="191"/>
      <c r="AG158" s="191"/>
      <c r="AH158" s="191"/>
      <c r="AI158" s="191"/>
      <c r="AJ158" s="191"/>
      <c r="AK158" s="191"/>
      <c r="AL158" s="191"/>
      <c r="AM158" s="191"/>
      <c r="AN158" s="191"/>
      <c r="AO158" s="191"/>
      <c r="AP158" s="191"/>
      <c r="AQ158" s="191"/>
      <c r="AR158" s="191"/>
      <c r="AS158" s="191"/>
      <c r="AT158" s="191"/>
      <c r="AU158" s="191"/>
      <c r="AV158" s="191"/>
      <c r="AW158" s="191"/>
      <c r="AX158" s="191"/>
      <c r="AY158" s="191"/>
      <c r="AZ158" s="191"/>
      <c r="BA158" s="191"/>
      <c r="BB158" s="191"/>
      <c r="BC158" s="191"/>
      <c r="BD158" s="191"/>
      <c r="BE158" s="191"/>
      <c r="BF158" s="191"/>
      <c r="BG158" s="191"/>
      <c r="BH158" s="191"/>
      <c r="BI158" s="191"/>
      <c r="BJ158" s="191"/>
      <c r="BK158" s="330"/>
      <c r="BL158" s="330"/>
      <c r="BM158" s="330"/>
      <c r="BN158" s="330"/>
      <c r="BO158" s="330"/>
      <c r="BP158" s="330"/>
      <c r="BQ158" s="330"/>
      <c r="BR158" s="330"/>
      <c r="BS158" s="330"/>
    </row>
    <row r="159" spans="1:82" x14ac:dyDescent="0.25">
      <c r="A159" s="4"/>
    </row>
    <row r="160" spans="1:82" x14ac:dyDescent="0.25">
      <c r="B160" s="1" t="s">
        <v>27</v>
      </c>
    </row>
    <row r="161" spans="2:2" x14ac:dyDescent="0.25">
      <c r="B161" s="33" t="s">
        <v>28</v>
      </c>
    </row>
    <row r="164" spans="2:2" x14ac:dyDescent="0.25">
      <c r="B164" s="34" t="s">
        <v>26</v>
      </c>
    </row>
    <row r="165" spans="2:2" x14ac:dyDescent="0.25">
      <c r="B165" s="2" t="s">
        <v>29</v>
      </c>
    </row>
    <row r="166" spans="2:2" x14ac:dyDescent="0.25">
      <c r="B166" s="2" t="s">
        <v>30</v>
      </c>
    </row>
    <row r="167" spans="2:2" x14ac:dyDescent="0.25">
      <c r="B167" s="2" t="s">
        <v>31</v>
      </c>
    </row>
    <row r="168" spans="2:2" x14ac:dyDescent="0.25">
      <c r="B168" s="2" t="s">
        <v>32</v>
      </c>
    </row>
  </sheetData>
  <mergeCells count="9">
    <mergeCell ref="BG7:BR7"/>
    <mergeCell ref="B1:AX1"/>
    <mergeCell ref="C2:I2"/>
    <mergeCell ref="C3:I3"/>
    <mergeCell ref="C4:I4"/>
    <mergeCell ref="O7:X7"/>
    <mergeCell ref="Y7:AJ7"/>
    <mergeCell ref="AK7:AV7"/>
    <mergeCell ref="BS7:CD7"/>
  </mergeCell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F27F440E699459359C737AD73E9ED" ma:contentTypeVersion="2" ma:contentTypeDescription="Create a new document." ma:contentTypeScope="" ma:versionID="349e31b09d106eb3c3a59875791bef7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cc10a156eb2aa295318eab019ded2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1E2318-F936-4B85-B5B6-37AE6D301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</vt:lpstr>
      <vt:lpstr>Gas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Unitil</cp:lastModifiedBy>
  <cp:lastPrinted>2020-04-09T15:18:08Z</cp:lastPrinted>
  <dcterms:created xsi:type="dcterms:W3CDTF">2020-04-08T09:56:20Z</dcterms:created>
  <dcterms:modified xsi:type="dcterms:W3CDTF">2023-01-09T15:29:58Z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0x0101006DEF27F440E699459359C737AD73E9ED</vt:lpwstr>
  </property>
  <property fmtid="{D5CDD505-2E9C-101B-9397-08002B2CF9AE}" pid="3" name="_NewReviewCycle">
    <vt:lpwstr/>
  </property>
</Properties>
</file>