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5. May\Corrected May Filing\Second Correction\"/>
    </mc:Choice>
  </mc:AlternateContent>
  <xr:revisionPtr revIDLastSave="0" documentId="13_ncr:1_{EFB47A56-C959-414B-8C0C-72F6EFD981EC}" xr6:coauthVersionLast="47" xr6:coauthVersionMax="47" xr10:uidLastSave="{00000000-0000-0000-0000-000000000000}"/>
  <bookViews>
    <workbookView xWindow="30510" yWindow="1710" windowWidth="22245" windowHeight="1297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<sst xmlns="http://schemas.openxmlformats.org/spreadsheetml/2006/main" count="701" uniqueCount="72">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</sst>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3" borderId="14" xfId="0" applyNumberFormat="1" applyFont="1" applyFill="1" applyBorder="1"/>
    <xf numFmtId="38" fontId="4" fillId="0" borderId="14" xfId="0" applyNumberFormat="1" applyFont="1" applyFill="1" applyBorder="1"/>
    <xf numFmtId="38" fontId="4" fillId="3" borderId="3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27" activePane="bottomRight" state="frozen"/>
      <selection pane="topRight" activeCell="C1" sqref="C1"/>
      <selection pane="bottomLeft" activeCell="A9" sqref="A9"/>
      <selection pane="bottomRight" activeCell="BB126" sqref="BB126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49" t="s">
        <v>65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49" t="s">
        <v>67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>
        <v>152831</v>
      </c>
      <c r="BA10" s="340">
        <v>152516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>
        <v>44042</v>
      </c>
      <c r="BA11" s="340">
        <v>44366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>
        <v>22711</v>
      </c>
      <c r="BA12" s="340">
        <v>22762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>
        <v>814</v>
      </c>
      <c r="BA13" s="340">
        <v>825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>
        <v>4570</v>
      </c>
      <c r="BA14" s="340">
        <v>4483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>
        <v>224968</v>
      </c>
      <c r="BA15" s="200">
        <v>224952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>
        <v>25511</v>
      </c>
      <c r="BA17" s="195">
        <v>24946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>
        <v>25463</v>
      </c>
      <c r="BA18" s="195">
        <v>24409</v>
      </c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>
        <v>2351.7107757704571</v>
      </c>
      <c r="BA19" s="195">
        <v>2320.8805698054011</v>
      </c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>
        <v>84.289224229543038</v>
      </c>
      <c r="BA20" s="195">
        <v>84.119430194598721</v>
      </c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>
        <v>53410</v>
      </c>
      <c r="BA22" s="195">
        <v>51760</v>
      </c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>
        <v>12132</v>
      </c>
      <c r="BA24" s="195">
        <v>10764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>
        <v>5400</v>
      </c>
      <c r="BA25" s="195">
        <v>5368</v>
      </c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>
        <v>1109.2428905419765</v>
      </c>
      <c r="BA26" s="195">
        <v>1023.8895154110315</v>
      </c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>
        <v>39.757109458023386</v>
      </c>
      <c r="BA27" s="195">
        <v>37.110484588968497</v>
      </c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>
        <v>18681</v>
      </c>
      <c r="BA29" s="195">
        <v>17193</v>
      </c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>
        <v>3829</v>
      </c>
      <c r="BA31" s="195">
        <v>4312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>
        <v>2630</v>
      </c>
      <c r="BA32" s="195">
        <v>2888</v>
      </c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>
        <v>318.5815090329437</v>
      </c>
      <c r="BA33" s="195">
        <v>372.49891889600207</v>
      </c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>
        <v>11.418490967056323</v>
      </c>
      <c r="BA34" s="195">
        <v>13.501081103997965</v>
      </c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>
        <v>6789</v>
      </c>
      <c r="BA36" s="195">
        <v>7586</v>
      </c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>
        <v>9550</v>
      </c>
      <c r="BA38" s="195">
        <v>9870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>
        <v>17433</v>
      </c>
      <c r="BA39" s="195">
        <v>16153</v>
      </c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>
        <v>923.88637619553663</v>
      </c>
      <c r="BA40" s="195">
        <v>924.49213549836782</v>
      </c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>
        <v>33.113623804463337</v>
      </c>
      <c r="BA41" s="195">
        <v>33.507864501632255</v>
      </c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>
        <v>27940</v>
      </c>
      <c r="BA43" s="200">
        <v>26981</v>
      </c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>
        <v>4446981</v>
      </c>
      <c r="BA45" s="196">
        <v>3179992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>
        <v>3821558</v>
      </c>
      <c r="BA46" s="196">
        <v>2707911</v>
      </c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>
        <v>1154241.0805951115</v>
      </c>
      <c r="BA47" s="196">
        <v>619760.03417136567</v>
      </c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>
        <v>41369.919404888416</v>
      </c>
      <c r="BA48" s="196">
        <v>22462.965828634417</v>
      </c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>
        <v>9464150</v>
      </c>
      <c r="BA50" s="196">
        <v>6530126</v>
      </c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>
        <v>1511075</v>
      </c>
      <c r="BA52" s="196">
        <v>1658038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>
        <v>1996382</v>
      </c>
      <c r="BA53" s="196">
        <v>2163510</v>
      </c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>
        <v>409037.41883103084</v>
      </c>
      <c r="BA54" s="196">
        <v>402149.25382626028</v>
      </c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>
        <v>14660.581168969184</v>
      </c>
      <c r="BA55" s="196">
        <v>14575.746173739772</v>
      </c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>
        <v>3931155</v>
      </c>
      <c r="BA57" s="196">
        <v>4238273</v>
      </c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>
        <v>5317599</v>
      </c>
      <c r="BA59" s="196">
        <v>5708314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>
        <v>24861129</v>
      </c>
      <c r="BA60" s="196">
        <v>25318295</v>
      </c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>
        <v>1537938.7192773644</v>
      </c>
      <c r="BA61" s="196">
        <v>1474209.8276169077</v>
      </c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>
        <v>55122.2807226355</v>
      </c>
      <c r="BA62" s="196">
        <v>53432.17238309238</v>
      </c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>
        <v>31771789</v>
      </c>
      <c r="BA64" s="196">
        <v>32554251</v>
      </c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>
        <v>11275655</v>
      </c>
      <c r="BA66" s="196">
        <v>10546344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>
        <v>30679069</v>
      </c>
      <c r="BA67" s="196">
        <v>30189716</v>
      </c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>
        <v>3101217.2187035065</v>
      </c>
      <c r="BA68" s="196">
        <v>2496119.1156145334</v>
      </c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>
        <v>111152.78129649311</v>
      </c>
      <c r="BA69" s="196">
        <v>90470.884385466576</v>
      </c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>
        <v>45167094</v>
      </c>
      <c r="BA71" s="203">
        <v>43322650</v>
      </c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>
        <v>76142073.799999997</v>
      </c>
      <c r="BA73" s="197">
        <v>63076877.800000004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>
        <v>25116450</v>
      </c>
      <c r="BA74" s="197">
        <v>20895727</v>
      </c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>
        <v>46844581.899999999</v>
      </c>
      <c r="BA75" s="197">
        <v>41781367.5</v>
      </c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>
        <v>103152002.8</v>
      </c>
      <c r="BA76" s="197">
        <v>113958558</v>
      </c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>
        <v>2039151.5</v>
      </c>
      <c r="BA77" s="197">
        <v>1743221.0999999999</v>
      </c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>
        <v>253294260</v>
      </c>
      <c r="BA78" s="197">
        <v>241455751.40000001</v>
      </c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>
        <v>23174250.57</v>
      </c>
      <c r="BA80" s="198">
        <v>19463813.990000002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>
        <v>4132606.46</v>
      </c>
      <c r="BA81" s="198">
        <v>3476448.58</v>
      </c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>
        <v>8939571.5500000007</v>
      </c>
      <c r="BA82" s="198">
        <v>8074188.4400000004</v>
      </c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>
        <v>8601049.5200000014</v>
      </c>
      <c r="BA83" s="198">
        <v>8797445.4800000004</v>
      </c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>
        <v>555218.61</v>
      </c>
      <c r="BA84" s="198">
        <v>508564.80999999994</v>
      </c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>
        <v>45402696.710000001</v>
      </c>
      <c r="BA85" s="198">
        <v>40320461.300000004</v>
      </c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>
        <v>3673552.7500000009</v>
      </c>
      <c r="BA87" s="199">
        <v>3174128.4199999957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>
        <v>967414.9700000002</v>
      </c>
      <c r="BA88" s="199">
        <v>799375.08000000066</v>
      </c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>
        <v>2992980.8000000017</v>
      </c>
      <c r="BA89" s="199">
        <v>2818172.4100000011</v>
      </c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>
        <v>4637642.2100000009</v>
      </c>
      <c r="BA90" s="199">
        <v>4469785.7700000023</v>
      </c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>
        <v>311046.12000000046</v>
      </c>
      <c r="BA91" s="199">
        <v>148503.28000000006</v>
      </c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>
        <v>12582636.850000005</v>
      </c>
      <c r="BA92" s="199">
        <v>11409964.959999999</v>
      </c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>
        <v>26847803.32</v>
      </c>
      <c r="BA94" s="208">
        <v>22637942.409999996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>
        <v>5100021.43</v>
      </c>
      <c r="BA95" s="208">
        <v>4275823.6600000011</v>
      </c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>
        <v>11932552.350000001</v>
      </c>
      <c r="BA96" s="208">
        <v>10892360.850000001</v>
      </c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>
        <v>13238691.730000002</v>
      </c>
      <c r="BA97" s="208">
        <v>13267231.250000004</v>
      </c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>
        <v>866264.73000000045</v>
      </c>
      <c r="BA98" s="208">
        <v>657068.09</v>
      </c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>
        <v>57985333.560000002</v>
      </c>
      <c r="BA99" s="209">
        <v>51730426.260000005</v>
      </c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>
        <v>24466402.18</v>
      </c>
      <c r="BA101" s="198">
        <v>26112567.640000001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>
        <v>3885570.85</v>
      </c>
      <c r="BA102" s="198">
        <v>5687350.1900000004</v>
      </c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>
        <v>15018767.469999999</v>
      </c>
      <c r="BA103" s="198">
        <v>15265445.319999998</v>
      </c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>
        <v>5669189.6799999997</v>
      </c>
      <c r="BA104" s="198">
        <v>6459476.6900000004</v>
      </c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>
        <v>1580895.67</v>
      </c>
      <c r="BA105" s="198">
        <v>14983960.619999999</v>
      </c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>
        <v>50620825.850000001</v>
      </c>
      <c r="BA106" s="208">
        <v>68508800.459999993</v>
      </c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>
        <v>117388</v>
      </c>
      <c r="BA108" s="434">
        <v>132763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>
        <v>25797</v>
      </c>
      <c r="BA109" s="434">
        <v>32175</v>
      </c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>
        <v>18212</v>
      </c>
      <c r="BA110" s="434">
        <v>19946</v>
      </c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>
        <v>461</v>
      </c>
      <c r="BA111" s="434">
        <v>519</v>
      </c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>
        <v>1502</v>
      </c>
      <c r="BA112" s="434">
        <v>19570</v>
      </c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>
        <v>163360</v>
      </c>
      <c r="BA113" s="200">
        <v>204973</v>
      </c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:AZ115" si="106">AY94-AY101</f>
        <v>-1957.2900000028312</v>
      </c>
      <c r="AZ115" s="198">
        <f t="shared" si="106"/>
        <v>2381401.1400000006</v>
      </c>
      <c r="BA115" s="198">
        <f t="shared" ref="BA115" si="107">BA94-BA101</f>
        <v>-3474625.2300000042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108">O115-C115</f>
        <v>-443390.20909108594</v>
      </c>
      <c r="BJ115" s="60">
        <f t="shared" si="108"/>
        <v>2662370.8091335706</v>
      </c>
      <c r="BK115" s="60">
        <f t="shared" si="108"/>
        <v>2397067.9893643372</v>
      </c>
      <c r="BL115" s="60">
        <f t="shared" si="108"/>
        <v>-76922.107856785879</v>
      </c>
      <c r="BM115" s="60">
        <f t="shared" si="108"/>
        <v>2038412.893220976</v>
      </c>
      <c r="BN115" s="60">
        <f t="shared" si="108"/>
        <v>164220.18111424148</v>
      </c>
      <c r="BO115" s="60">
        <f t="shared" si="108"/>
        <v>-48157.139983002096</v>
      </c>
      <c r="BP115" s="60">
        <f t="shared" si="108"/>
        <v>2301602.8720367439</v>
      </c>
      <c r="BQ115" s="60">
        <f t="shared" si="108"/>
        <v>-1390419.5342602357</v>
      </c>
      <c r="BR115" s="100">
        <f t="shared" si="108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9">S95-S102</f>
        <v>895005.02000000048</v>
      </c>
      <c r="T116" s="198">
        <f t="shared" si="109"/>
        <v>1190970.5600000005</v>
      </c>
      <c r="U116" s="208">
        <f t="shared" si="109"/>
        <v>107151.49999999907</v>
      </c>
      <c r="V116" s="208">
        <f t="shared" si="109"/>
        <v>-23423.739999998827</v>
      </c>
      <c r="W116" s="208">
        <f t="shared" si="109"/>
        <v>705834.44999999972</v>
      </c>
      <c r="X116" s="365">
        <f t="shared" si="109"/>
        <v>1308326.6500000013</v>
      </c>
      <c r="Y116" s="65">
        <f t="shared" si="109"/>
        <v>1313831.1799999997</v>
      </c>
      <c r="Z116" s="65">
        <f t="shared" si="109"/>
        <v>1326466.379999999</v>
      </c>
      <c r="AA116" s="65">
        <f t="shared" si="109"/>
        <v>-214421.3599999994</v>
      </c>
      <c r="AB116" s="65">
        <f t="shared" si="109"/>
        <v>533446.46000000089</v>
      </c>
      <c r="AC116" s="65">
        <f t="shared" si="109"/>
        <v>360965.79999999888</v>
      </c>
      <c r="AD116" s="198">
        <f t="shared" si="109"/>
        <v>592787.89999999991</v>
      </c>
      <c r="AE116" s="198">
        <f t="shared" si="109"/>
        <v>831413.9299999997</v>
      </c>
      <c r="AF116" s="198">
        <f t="shared" ref="AF116:AG116" si="110">AF95-AF102</f>
        <v>473663.35999999987</v>
      </c>
      <c r="AG116" s="198">
        <f t="shared" si="110"/>
        <v>-148227.28999999957</v>
      </c>
      <c r="AH116" s="198">
        <f t="shared" ref="AH116:AI116" si="111">AH95-AH102</f>
        <v>-981105.89999999991</v>
      </c>
      <c r="AI116" s="198">
        <f t="shared" si="111"/>
        <v>417696.52999999933</v>
      </c>
      <c r="AJ116" s="208">
        <f t="shared" ref="AJ116" si="112">AJ95-AJ102</f>
        <v>-5425125.8799999999</v>
      </c>
      <c r="AK116" s="493">
        <f t="shared" ref="AK116:AL116" si="113">AK95-AK102</f>
        <v>2890427.5</v>
      </c>
      <c r="AL116" s="503">
        <f t="shared" si="113"/>
        <v>936554.51999999955</v>
      </c>
      <c r="AM116" s="198">
        <f t="shared" ref="AM116" si="114">AM95-AM102</f>
        <v>1322189.3599999999</v>
      </c>
      <c r="AN116" s="198">
        <f t="shared" ref="AN116:AO116" si="115">AN95-AN102</f>
        <v>1004490.1300000013</v>
      </c>
      <c r="AO116" s="198">
        <f t="shared" si="115"/>
        <v>308619.82999999914</v>
      </c>
      <c r="AP116" s="198">
        <f t="shared" ref="AP116" si="116">AP95-AP102</f>
        <v>983182.29999999981</v>
      </c>
      <c r="AQ116" s="198">
        <f t="shared" ref="AQ116:AR116" si="117">AQ95-AQ102</f>
        <v>1448801.6400000006</v>
      </c>
      <c r="AR116" s="198">
        <f t="shared" si="117"/>
        <v>1785492.2200000016</v>
      </c>
      <c r="AS116" s="198">
        <f t="shared" ref="AS116:AT116" si="118">AS95-AS102</f>
        <v>381172.31999999937</v>
      </c>
      <c r="AT116" s="198">
        <f t="shared" si="118"/>
        <v>-1648986.87</v>
      </c>
      <c r="AU116" s="198">
        <f t="shared" ref="AU116:AV116" si="119">AU95-AU102</f>
        <v>172470.12999999989</v>
      </c>
      <c r="AV116" s="208">
        <f t="shared" si="119"/>
        <v>2687189.7899999982</v>
      </c>
      <c r="AW116" s="493">
        <f t="shared" ref="AW116:AX116" si="120">AW95-AW102</f>
        <v>2894054.2199999988</v>
      </c>
      <c r="AX116" s="198">
        <f t="shared" si="120"/>
        <v>2243500.86</v>
      </c>
      <c r="AY116" s="198">
        <f t="shared" ref="AY116:AZ116" si="121">AY95-AY102</f>
        <v>1042123.4000000013</v>
      </c>
      <c r="AZ116" s="198">
        <f t="shared" si="121"/>
        <v>1214450.5799999996</v>
      </c>
      <c r="BA116" s="198">
        <f t="shared" ref="BA116" si="122">BA95-BA102</f>
        <v>-1411526.5299999993</v>
      </c>
      <c r="BB116" s="198"/>
      <c r="BC116" s="198"/>
      <c r="BD116" s="198"/>
      <c r="BE116" s="198"/>
      <c r="BF116" s="198"/>
      <c r="BG116" s="198"/>
      <c r="BH116" s="198"/>
      <c r="BI116" s="219">
        <f t="shared" si="108"/>
        <v>484217.5566397002</v>
      </c>
      <c r="BJ116" s="60">
        <f t="shared" si="108"/>
        <v>773301.54108399292</v>
      </c>
      <c r="BK116" s="60">
        <f t="shared" si="108"/>
        <v>554140.18469338771</v>
      </c>
      <c r="BL116" s="60">
        <f t="shared" si="108"/>
        <v>568197.21045434801</v>
      </c>
      <c r="BM116" s="60">
        <f t="shared" si="108"/>
        <v>441284.00635273568</v>
      </c>
      <c r="BN116" s="60">
        <f t="shared" si="108"/>
        <v>700966.07246375503</v>
      </c>
      <c r="BO116" s="60">
        <f t="shared" si="108"/>
        <v>461716.37075628014</v>
      </c>
      <c r="BP116" s="60">
        <f t="shared" si="108"/>
        <v>652381.7563167708</v>
      </c>
      <c r="BQ116" s="60">
        <f t="shared" si="108"/>
        <v>444787.24217294902</v>
      </c>
      <c r="BR116" s="100">
        <f t="shared" si="108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3">S96-S103</f>
        <v>883928.29999999888</v>
      </c>
      <c r="T117" s="198">
        <f t="shared" si="123"/>
        <v>153229.31999999844</v>
      </c>
      <c r="U117" s="208">
        <f t="shared" si="123"/>
        <v>-245625.33999999613</v>
      </c>
      <c r="V117" s="208">
        <f t="shared" si="123"/>
        <v>171747.67999999784</v>
      </c>
      <c r="W117" s="208">
        <f t="shared" si="123"/>
        <v>-1053378.1399999997</v>
      </c>
      <c r="X117" s="365">
        <f t="shared" si="123"/>
        <v>835259.34000000171</v>
      </c>
      <c r="Y117" s="65">
        <f t="shared" si="123"/>
        <v>1067553.2800000012</v>
      </c>
      <c r="Z117" s="65">
        <f t="shared" si="123"/>
        <v>21794.849999997765</v>
      </c>
      <c r="AA117" s="65">
        <f t="shared" si="123"/>
        <v>-901183.08999999985</v>
      </c>
      <c r="AB117" s="65">
        <f t="shared" si="123"/>
        <v>305527.53999999538</v>
      </c>
      <c r="AC117" s="65">
        <f t="shared" si="123"/>
        <v>535886.62000000104</v>
      </c>
      <c r="AD117" s="198">
        <f t="shared" si="123"/>
        <v>1092349.6799999997</v>
      </c>
      <c r="AE117" s="198">
        <f t="shared" si="123"/>
        <v>1566260.1399999969</v>
      </c>
      <c r="AF117" s="198">
        <f t="shared" ref="AF117:AG117" si="124">AF96-AF103</f>
        <v>-503765.05999999866</v>
      </c>
      <c r="AG117" s="198">
        <f t="shared" si="124"/>
        <v>1574543.6399999969</v>
      </c>
      <c r="AH117" s="198">
        <f t="shared" ref="AH117:AI117" si="125">AH96-AH103</f>
        <v>-893914.23000000231</v>
      </c>
      <c r="AI117" s="198">
        <f t="shared" si="125"/>
        <v>813024.29999999888</v>
      </c>
      <c r="AJ117" s="208">
        <f t="shared" ref="AJ117" si="126">AJ96-AJ103</f>
        <v>-540256.4299999997</v>
      </c>
      <c r="AK117" s="493">
        <f t="shared" ref="AK117:AL117" si="127">AK96-AK103</f>
        <v>2048763.1499999957</v>
      </c>
      <c r="AL117" s="503">
        <f t="shared" si="127"/>
        <v>1559307.1399999987</v>
      </c>
      <c r="AM117" s="198">
        <f t="shared" ref="AM117" si="128">AM96-AM103</f>
        <v>-1472988.2200000025</v>
      </c>
      <c r="AN117" s="198">
        <f t="shared" ref="AN117:AO117" si="129">AN96-AN103</f>
        <v>-252490.96000000462</v>
      </c>
      <c r="AO117" s="198">
        <f t="shared" si="129"/>
        <v>997751.02000000235</v>
      </c>
      <c r="AP117" s="198">
        <f t="shared" ref="AP117" si="130">AP96-AP103</f>
        <v>2978361.9800000004</v>
      </c>
      <c r="AQ117" s="198">
        <f t="shared" ref="AQ117:AR117" si="131">AQ96-AQ103</f>
        <v>2275506.8000000026</v>
      </c>
      <c r="AR117" s="198">
        <f t="shared" si="131"/>
        <v>910041.97999999672</v>
      </c>
      <c r="AS117" s="198">
        <f t="shared" ref="AS117:AT117" si="132">AS96-AS103</f>
        <v>325460.4899999965</v>
      </c>
      <c r="AT117" s="198">
        <f t="shared" si="132"/>
        <v>229456.90000000224</v>
      </c>
      <c r="AU117" s="198">
        <f t="shared" ref="AU117:AV117" si="133">AU96-AU103</f>
        <v>-581722.18000000156</v>
      </c>
      <c r="AV117" s="208">
        <f t="shared" si="133"/>
        <v>-2835777.6500000041</v>
      </c>
      <c r="AW117" s="493">
        <f t="shared" ref="AW117:AX117" si="134">AW96-AW103</f>
        <v>-2613993.5400000028</v>
      </c>
      <c r="AX117" s="198">
        <f t="shared" si="134"/>
        <v>-2751069.8999999966</v>
      </c>
      <c r="AY117" s="198">
        <f t="shared" ref="AY117:AZ117" si="135">AY96-AY103</f>
        <v>-6372959.25</v>
      </c>
      <c r="AZ117" s="198">
        <f t="shared" si="135"/>
        <v>-3086215.1199999973</v>
      </c>
      <c r="BA117" s="198">
        <f t="shared" ref="BA117" si="136">BA96-BA103</f>
        <v>-4373084.4699999969</v>
      </c>
      <c r="BB117" s="198"/>
      <c r="BC117" s="198"/>
      <c r="BD117" s="198"/>
      <c r="BE117" s="198"/>
      <c r="BF117" s="198"/>
      <c r="BG117" s="198"/>
      <c r="BH117" s="198"/>
      <c r="BI117" s="219">
        <f t="shared" si="108"/>
        <v>-900037.47500247788</v>
      </c>
      <c r="BJ117" s="60">
        <f t="shared" si="108"/>
        <v>217249.20289430581</v>
      </c>
      <c r="BK117" s="60">
        <f t="shared" si="108"/>
        <v>97565.943244325928</v>
      </c>
      <c r="BL117" s="60">
        <f t="shared" si="108"/>
        <v>301173.65476932097</v>
      </c>
      <c r="BM117" s="60">
        <f t="shared" si="108"/>
        <v>534485.27592443861</v>
      </c>
      <c r="BN117" s="60">
        <f t="shared" si="108"/>
        <v>-35842.984768470749</v>
      </c>
      <c r="BO117" s="60">
        <f t="shared" si="108"/>
        <v>20308.467482132837</v>
      </c>
      <c r="BP117" s="60">
        <f t="shared" si="108"/>
        <v>2075940.5048109312</v>
      </c>
      <c r="BQ117" s="60">
        <f t="shared" si="108"/>
        <v>-1161100.1828616019</v>
      </c>
      <c r="BR117" s="100">
        <f t="shared" si="108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7">S97-S104</f>
        <v>3517202.0099999979</v>
      </c>
      <c r="T118" s="198">
        <f t="shared" si="137"/>
        <v>3220230.9200000018</v>
      </c>
      <c r="U118" s="208">
        <f t="shared" si="137"/>
        <v>697687</v>
      </c>
      <c r="V118" s="208">
        <f t="shared" si="137"/>
        <v>2675752.910000002</v>
      </c>
      <c r="W118" s="208">
        <f t="shared" si="137"/>
        <v>324595.24000000209</v>
      </c>
      <c r="X118" s="365">
        <f t="shared" si="137"/>
        <v>3301988.6699999981</v>
      </c>
      <c r="Y118" s="65">
        <f t="shared" si="137"/>
        <v>2938520.8700000048</v>
      </c>
      <c r="Z118" s="65">
        <f t="shared" si="137"/>
        <v>2581557.1100000013</v>
      </c>
      <c r="AA118" s="65">
        <f t="shared" si="137"/>
        <v>951739.72999999858</v>
      </c>
      <c r="AB118" s="65">
        <f t="shared" si="137"/>
        <v>2819748.7700000014</v>
      </c>
      <c r="AC118" s="65">
        <f t="shared" si="137"/>
        <v>2237384.4600000009</v>
      </c>
      <c r="AD118" s="198">
        <f t="shared" si="137"/>
        <v>3070985.1100000031</v>
      </c>
      <c r="AE118" s="198">
        <f t="shared" si="137"/>
        <v>2863727.7999999989</v>
      </c>
      <c r="AF118" s="198">
        <f t="shared" ref="AF118:AG118" si="138">AF97-AF104</f>
        <v>3051599.9600000028</v>
      </c>
      <c r="AG118" s="198">
        <f t="shared" si="138"/>
        <v>4967727.5</v>
      </c>
      <c r="AH118" s="198">
        <f t="shared" ref="AH118:AI118" si="139">AH97-AH104</f>
        <v>603251.07000000216</v>
      </c>
      <c r="AI118" s="198">
        <f t="shared" si="139"/>
        <v>4753771.3800000027</v>
      </c>
      <c r="AJ118" s="208">
        <f t="shared" ref="AJ118" si="140">AJ97-AJ104</f>
        <v>422150.63000000082</v>
      </c>
      <c r="AK118" s="493">
        <f t="shared" ref="AK118:AL118" si="141">AK97-AK104</f>
        <v>4948638.8100000005</v>
      </c>
      <c r="AL118" s="503">
        <f t="shared" si="141"/>
        <v>3607055.8599999957</v>
      </c>
      <c r="AM118" s="198">
        <f t="shared" ref="AM118" si="142">AM97-AM104</f>
        <v>115868.45999999717</v>
      </c>
      <c r="AN118" s="198">
        <f t="shared" ref="AN118:AO118" si="143">AN97-AN104</f>
        <v>1927327.2900000047</v>
      </c>
      <c r="AO118" s="198">
        <f t="shared" si="143"/>
        <v>2086800.2099999953</v>
      </c>
      <c r="AP118" s="198">
        <f t="shared" ref="AP118" si="144">AP97-AP104</f>
        <v>5963869.96</v>
      </c>
      <c r="AQ118" s="198">
        <f t="shared" ref="AQ118:AR118" si="145">AQ97-AQ104</f>
        <v>5922161.8499999959</v>
      </c>
      <c r="AR118" s="198">
        <f t="shared" si="145"/>
        <v>1762257.4400000013</v>
      </c>
      <c r="AS118" s="198">
        <f t="shared" ref="AS118:AT118" si="146">AS97-AS104</f>
        <v>2618665.8199999966</v>
      </c>
      <c r="AT118" s="198">
        <f t="shared" si="146"/>
        <v>5180980.66</v>
      </c>
      <c r="AU118" s="198">
        <f t="shared" ref="AU118:AV118" si="147">AU97-AU104</f>
        <v>221467.76999999955</v>
      </c>
      <c r="AV118" s="208">
        <f t="shared" si="147"/>
        <v>8531604.2199999988</v>
      </c>
      <c r="AW118" s="493">
        <f t="shared" ref="AW118:AX118" si="148">AW97-AW104</f>
        <v>6952207.3499999996</v>
      </c>
      <c r="AX118" s="198">
        <f t="shared" si="148"/>
        <v>9363108.3800000008</v>
      </c>
      <c r="AY118" s="198">
        <f t="shared" ref="AY118:AZ118" si="149">AY97-AY104</f>
        <v>5699552.5600000033</v>
      </c>
      <c r="AZ118" s="198">
        <f t="shared" si="149"/>
        <v>7569502.0500000026</v>
      </c>
      <c r="BA118" s="198">
        <f t="shared" ref="BA118" si="150">BA97-BA104</f>
        <v>6807754.5600000033</v>
      </c>
      <c r="BB118" s="198"/>
      <c r="BC118" s="198"/>
      <c r="BD118" s="198"/>
      <c r="BE118" s="198"/>
      <c r="BF118" s="198"/>
      <c r="BG118" s="198"/>
      <c r="BH118" s="198"/>
      <c r="BI118" s="219">
        <f t="shared" si="108"/>
        <v>1099167.0672064833</v>
      </c>
      <c r="BJ118" s="60">
        <f t="shared" si="108"/>
        <v>573057.79874812812</v>
      </c>
      <c r="BK118" s="60">
        <f t="shared" si="108"/>
        <v>1792255.2697447147</v>
      </c>
      <c r="BL118" s="60">
        <f t="shared" si="108"/>
        <v>-572487.10348349623</v>
      </c>
      <c r="BM118" s="60">
        <f t="shared" si="108"/>
        <v>1104371.794632284</v>
      </c>
      <c r="BN118" s="60">
        <f t="shared" si="108"/>
        <v>960948.18516697362</v>
      </c>
      <c r="BO118" s="60">
        <f t="shared" si="108"/>
        <v>-2188205.8590349555</v>
      </c>
      <c r="BP118" s="60">
        <f t="shared" si="108"/>
        <v>4257048.3538467083</v>
      </c>
      <c r="BQ118" s="60">
        <f t="shared" si="108"/>
        <v>-3160045.2041430213</v>
      </c>
      <c r="BR118" s="100">
        <f t="shared" si="108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51">S98-S105</f>
        <v>-815466.00000000023</v>
      </c>
      <c r="T119" s="198">
        <f t="shared" si="151"/>
        <v>-865070.85000000021</v>
      </c>
      <c r="U119" s="208">
        <f t="shared" si="151"/>
        <v>-825741.95000000019</v>
      </c>
      <c r="V119" s="208">
        <f t="shared" si="151"/>
        <v>-964605.47999999986</v>
      </c>
      <c r="W119" s="208">
        <f t="shared" si="151"/>
        <v>-662562.9800000001</v>
      </c>
      <c r="X119" s="365">
        <f t="shared" si="151"/>
        <v>-514649.20000000007</v>
      </c>
      <c r="Y119" s="65">
        <f t="shared" si="151"/>
        <v>-577741.9600000002</v>
      </c>
      <c r="Z119" s="65">
        <f t="shared" si="151"/>
        <v>-650503.00999999989</v>
      </c>
      <c r="AA119" s="65">
        <f t="shared" si="151"/>
        <v>-1017207.2400000005</v>
      </c>
      <c r="AB119" s="65">
        <f t="shared" si="151"/>
        <v>-682328.81000000029</v>
      </c>
      <c r="AC119" s="65">
        <f t="shared" si="151"/>
        <v>-664678.22</v>
      </c>
      <c r="AD119" s="198">
        <f t="shared" si="151"/>
        <v>-749038.80000000016</v>
      </c>
      <c r="AE119" s="198">
        <f t="shared" si="151"/>
        <v>-864623.08000000007</v>
      </c>
      <c r="AF119" s="198">
        <f t="shared" ref="AF119:AG119" si="152">AF98-AF105</f>
        <v>-1124896.49</v>
      </c>
      <c r="AG119" s="198">
        <f t="shared" si="152"/>
        <v>-684798.0299999998</v>
      </c>
      <c r="AH119" s="198">
        <f t="shared" ref="AH119:AI119" si="153">AH98-AH105</f>
        <v>-1038043.2200000002</v>
      </c>
      <c r="AI119" s="198">
        <f t="shared" si="153"/>
        <v>-613076.62999999989</v>
      </c>
      <c r="AJ119" s="208">
        <f t="shared" ref="AJ119" si="154">AJ98-AJ105</f>
        <v>-1048801.6000000003</v>
      </c>
      <c r="AK119" s="493">
        <f t="shared" ref="AK119:AL119" si="155">AK98-AK105</f>
        <v>-473058.28000000026</v>
      </c>
      <c r="AL119" s="503">
        <f t="shared" si="155"/>
        <v>-767386.57000000007</v>
      </c>
      <c r="AM119" s="198">
        <f t="shared" ref="AM119" si="156">AM98-AM105</f>
        <v>-1555075.8700000003</v>
      </c>
      <c r="AN119" s="198">
        <f t="shared" ref="AN119:AO119" si="157">AN98-AN105</f>
        <v>-1168848.77</v>
      </c>
      <c r="AO119" s="198">
        <f t="shared" si="157"/>
        <v>-944114.38000000024</v>
      </c>
      <c r="AP119" s="198">
        <f t="shared" ref="AP119" si="158">AP98-AP105</f>
        <v>-1102703.3199999998</v>
      </c>
      <c r="AQ119" s="198">
        <f t="shared" ref="AQ119:AR119" si="159">AQ98-AQ105</f>
        <v>-820823.07000000041</v>
      </c>
      <c r="AR119" s="198">
        <f t="shared" si="159"/>
        <v>-1210626.2199999997</v>
      </c>
      <c r="AS119" s="198">
        <f t="shared" ref="AS119:AT119" si="160">AS98-AS105</f>
        <v>-1088352.77</v>
      </c>
      <c r="AT119" s="198">
        <f t="shared" si="160"/>
        <v>-720459.72</v>
      </c>
      <c r="AU119" s="198">
        <f t="shared" ref="AU119:AV119" si="161">AU98-AU105</f>
        <v>-1053342.3600000003</v>
      </c>
      <c r="AV119" s="208">
        <f t="shared" si="161"/>
        <v>-784330.43000000017</v>
      </c>
      <c r="AW119" s="493">
        <f t="shared" ref="AW119:AX119" si="162">AW98-AW105</f>
        <v>-884932.43000000017</v>
      </c>
      <c r="AX119" s="198">
        <f t="shared" si="162"/>
        <v>-435764.10000000009</v>
      </c>
      <c r="AY119" s="198">
        <f t="shared" ref="AY119:AZ119" si="163">AY98-AY105</f>
        <v>-1535244.8499999999</v>
      </c>
      <c r="AZ119" s="198">
        <f t="shared" si="163"/>
        <v>-714630.93999999948</v>
      </c>
      <c r="BA119" s="198">
        <f t="shared" ref="BA119" si="164">BA98-BA105</f>
        <v>-14326892.529999999</v>
      </c>
      <c r="BB119" s="198"/>
      <c r="BC119" s="198"/>
      <c r="BD119" s="198"/>
      <c r="BE119" s="198"/>
      <c r="BF119" s="198"/>
      <c r="BG119" s="198"/>
      <c r="BH119" s="198"/>
      <c r="BI119" s="219">
        <f t="shared" si="108"/>
        <v>11815.970247385325</v>
      </c>
      <c r="BJ119" s="60">
        <f t="shared" si="108"/>
        <v>612940.39813998528</v>
      </c>
      <c r="BK119" s="60">
        <f t="shared" si="108"/>
        <v>413783.67295323149</v>
      </c>
      <c r="BL119" s="60">
        <f t="shared" si="108"/>
        <v>40053.82611661253</v>
      </c>
      <c r="BM119" s="60">
        <f t="shared" si="108"/>
        <v>491239.17986955144</v>
      </c>
      <c r="BN119" s="60">
        <f t="shared" si="108"/>
        <v>466473.46602348879</v>
      </c>
      <c r="BO119" s="60">
        <f t="shared" si="108"/>
        <v>426531.12077955343</v>
      </c>
      <c r="BP119" s="60">
        <f t="shared" si="108"/>
        <v>490320.68298886262</v>
      </c>
      <c r="BQ119" s="60">
        <f t="shared" si="108"/>
        <v>427881.71909191587</v>
      </c>
      <c r="BR119" s="100">
        <f t="shared" si="108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5">U99-U106</f>
        <v>-1750176.799999997</v>
      </c>
      <c r="V120" s="209">
        <f t="shared" si="165"/>
        <v>1661757.7700000033</v>
      </c>
      <c r="W120" s="209">
        <f t="shared" si="165"/>
        <v>290825.41000000387</v>
      </c>
      <c r="X120" s="359">
        <f t="shared" si="165"/>
        <v>8962487.8100000173</v>
      </c>
      <c r="Y120" s="203">
        <f t="shared" si="165"/>
        <v>9960727.0700000077</v>
      </c>
      <c r="Z120" s="203">
        <f t="shared" si="165"/>
        <v>6997384.1799999997</v>
      </c>
      <c r="AA120" s="203">
        <f t="shared" si="165"/>
        <v>-3296723.0600000024</v>
      </c>
      <c r="AB120" s="203">
        <f t="shared" si="165"/>
        <v>3981503.6299999952</v>
      </c>
      <c r="AC120" s="203">
        <f t="shared" si="165"/>
        <v>2540137.7099999934</v>
      </c>
      <c r="AD120" s="203">
        <f>SUM(AD115:AD119)</f>
        <v>6905752.8199999994</v>
      </c>
      <c r="AE120" s="203">
        <f t="shared" ref="AE120:AJ120" si="166">AE99-AE106</f>
        <v>7361132.349999994</v>
      </c>
      <c r="AF120" s="203">
        <f t="shared" si="166"/>
        <v>2410376.3800000101</v>
      </c>
      <c r="AG120" s="203">
        <f t="shared" si="166"/>
        <v>6090014.2499999925</v>
      </c>
      <c r="AH120" s="203">
        <f t="shared" si="166"/>
        <v>-5912283.599999994</v>
      </c>
      <c r="AI120" s="203">
        <f t="shared" si="166"/>
        <v>5402274.5300000086</v>
      </c>
      <c r="AJ120" s="209">
        <f t="shared" si="166"/>
        <v>-3479003.659999989</v>
      </c>
      <c r="AK120" s="494">
        <f t="shared" ref="AK120:AL120" si="167">AK99-AK106</f>
        <v>15607828.769999996</v>
      </c>
      <c r="AL120" s="504">
        <f t="shared" si="167"/>
        <v>10954640.00999999</v>
      </c>
      <c r="AM120" s="203">
        <f t="shared" ref="AM120" si="168">AM99-AM106</f>
        <v>-4665641.6800000146</v>
      </c>
      <c r="AN120" s="203">
        <f t="shared" ref="AN120:AO120" si="169">AN99-AN106</f>
        <v>2262415.6699999943</v>
      </c>
      <c r="AO120" s="203">
        <f t="shared" si="169"/>
        <v>2494358.450000003</v>
      </c>
      <c r="AP120" s="203">
        <f t="shared" ref="AP120" si="170">AP99-AP106</f>
        <v>13893086.749999993</v>
      </c>
      <c r="AQ120" s="203">
        <f t="shared" ref="AQ120:AR120" si="171">AQ99-AQ106</f>
        <v>14393234.150000006</v>
      </c>
      <c r="AR120" s="203">
        <f t="shared" si="171"/>
        <v>8145068.0600000024</v>
      </c>
      <c r="AS120" s="203">
        <f t="shared" ref="AS120:AT120" si="172">AS99-AS106</f>
        <v>905973.18999999762</v>
      </c>
      <c r="AT120" s="203">
        <f t="shared" si="172"/>
        <v>-723507.11999998987</v>
      </c>
      <c r="AU120" s="203">
        <f t="shared" ref="AU120:AV120" si="173">AU99-AU106</f>
        <v>-244095.88000000268</v>
      </c>
      <c r="AV120" s="209">
        <f t="shared" si="173"/>
        <v>14121162.009999983</v>
      </c>
      <c r="AW120" s="494">
        <f t="shared" ref="AW120:AX120" si="174">AW99-AW106</f>
        <v>13621178.079999983</v>
      </c>
      <c r="AX120" s="203">
        <f t="shared" si="174"/>
        <v>12148651.5</v>
      </c>
      <c r="AY120" s="203">
        <f t="shared" ref="AY120:AZ120" si="175">AY99-AY106</f>
        <v>-1168485.4299999997</v>
      </c>
      <c r="AZ120" s="203">
        <f t="shared" si="175"/>
        <v>7364507.7100000009</v>
      </c>
      <c r="BA120" s="203">
        <f t="shared" ref="BA120" si="176">BA99-BA106</f>
        <v>-16778374.199999988</v>
      </c>
      <c r="BB120" s="203"/>
      <c r="BC120" s="203"/>
      <c r="BD120" s="203"/>
      <c r="BE120" s="203"/>
      <c r="BF120" s="203"/>
      <c r="BG120" s="203"/>
      <c r="BH120" s="203"/>
      <c r="BI120" s="220">
        <f t="shared" si="108"/>
        <v>251772.91000000504</v>
      </c>
      <c r="BJ120" s="55">
        <f t="shared" si="108"/>
        <v>4838919.7499999832</v>
      </c>
      <c r="BK120" s="55">
        <f t="shared" si="108"/>
        <v>5254813.0599999968</v>
      </c>
      <c r="BL120" s="55">
        <f t="shared" si="108"/>
        <v>260015.47999999905</v>
      </c>
      <c r="BM120" s="55">
        <f t="shared" si="108"/>
        <v>4609793.1499999873</v>
      </c>
      <c r="BN120" s="55">
        <f t="shared" si="108"/>
        <v>2256764.9199999878</v>
      </c>
      <c r="BO120" s="55">
        <f t="shared" si="108"/>
        <v>-1327807.0399999931</v>
      </c>
      <c r="BP120" s="55">
        <f t="shared" si="108"/>
        <v>9777294.1700000167</v>
      </c>
      <c r="BQ120" s="55">
        <f t="shared" si="108"/>
        <v>-4838895.9599999962</v>
      </c>
      <c r="BR120" s="99">
        <f t="shared" si="108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 t="shared" ref="BI122:BR127" si="177">O122-C122</f>
        <v>0</v>
      </c>
      <c r="BJ122" s="42">
        <f t="shared" si="177"/>
        <v>0</v>
      </c>
      <c r="BK122" s="42">
        <f t="shared" si="177"/>
        <v>0</v>
      </c>
      <c r="BL122" s="42">
        <f t="shared" si="177"/>
        <v>0</v>
      </c>
      <c r="BM122" s="42">
        <f t="shared" si="177"/>
        <v>0</v>
      </c>
      <c r="BN122" s="42">
        <f t="shared" si="177"/>
        <v>0</v>
      </c>
      <c r="BO122" s="42">
        <f t="shared" si="177"/>
        <v>0</v>
      </c>
      <c r="BP122" s="42">
        <f t="shared" si="177"/>
        <v>0</v>
      </c>
      <c r="BQ122" s="42">
        <f t="shared" si="177"/>
        <v>0</v>
      </c>
      <c r="BR122" s="109">
        <f t="shared" si="177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>
        <v>4075</v>
      </c>
      <c r="BA123" s="260">
        <v>4346</v>
      </c>
      <c r="BB123" s="260"/>
      <c r="BC123" s="260"/>
      <c r="BD123" s="260"/>
      <c r="BE123" s="260"/>
      <c r="BF123" s="260"/>
      <c r="BG123" s="260"/>
      <c r="BH123" s="260"/>
      <c r="BI123" s="108">
        <f t="shared" si="177"/>
        <v>66</v>
      </c>
      <c r="BJ123" s="42">
        <f t="shared" si="177"/>
        <v>-822</v>
      </c>
      <c r="BK123" s="42">
        <f t="shared" si="177"/>
        <v>-1506</v>
      </c>
      <c r="BL123" s="42">
        <f t="shared" si="177"/>
        <v>-1505</v>
      </c>
      <c r="BM123" s="42">
        <f t="shared" si="177"/>
        <v>-1216</v>
      </c>
      <c r="BN123" s="42">
        <f t="shared" si="177"/>
        <v>-888</v>
      </c>
      <c r="BO123" s="42">
        <f t="shared" si="177"/>
        <v>-724</v>
      </c>
      <c r="BP123" s="42">
        <f t="shared" si="177"/>
        <v>-542</v>
      </c>
      <c r="BQ123" s="42">
        <f t="shared" si="177"/>
        <v>-227</v>
      </c>
      <c r="BR123" s="109">
        <f t="shared" si="177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 t="shared" si="177"/>
        <v>0</v>
      </c>
      <c r="BJ124" s="42">
        <f t="shared" si="177"/>
        <v>0</v>
      </c>
      <c r="BK124" s="42">
        <f t="shared" si="177"/>
        <v>0</v>
      </c>
      <c r="BL124" s="42">
        <f t="shared" si="177"/>
        <v>0</v>
      </c>
      <c r="BM124" s="42">
        <f t="shared" si="177"/>
        <v>0</v>
      </c>
      <c r="BN124" s="42">
        <f t="shared" si="177"/>
        <v>0</v>
      </c>
      <c r="BO124" s="42">
        <f t="shared" si="177"/>
        <v>0</v>
      </c>
      <c r="BP124" s="42">
        <f t="shared" si="177"/>
        <v>0</v>
      </c>
      <c r="BQ124" s="42">
        <f t="shared" si="177"/>
        <v>0</v>
      </c>
      <c r="BR124" s="109">
        <f t="shared" si="177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 t="shared" si="177"/>
        <v>0</v>
      </c>
      <c r="BJ125" s="42">
        <f t="shared" si="177"/>
        <v>0</v>
      </c>
      <c r="BK125" s="42">
        <f t="shared" si="177"/>
        <v>0</v>
      </c>
      <c r="BL125" s="42">
        <f t="shared" si="177"/>
        <v>0</v>
      </c>
      <c r="BM125" s="42">
        <f t="shared" si="177"/>
        <v>0</v>
      </c>
      <c r="BN125" s="42">
        <f t="shared" si="177"/>
        <v>0</v>
      </c>
      <c r="BO125" s="42">
        <f t="shared" si="177"/>
        <v>0</v>
      </c>
      <c r="BP125" s="42">
        <f t="shared" si="177"/>
        <v>0</v>
      </c>
      <c r="BQ125" s="42">
        <f t="shared" si="177"/>
        <v>0</v>
      </c>
      <c r="BR125" s="109">
        <f t="shared" si="177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 t="shared" si="177"/>
        <v>0</v>
      </c>
      <c r="BJ126" s="42">
        <f t="shared" si="177"/>
        <v>0</v>
      </c>
      <c r="BK126" s="42">
        <f t="shared" si="177"/>
        <v>0</v>
      </c>
      <c r="BL126" s="42">
        <f t="shared" si="177"/>
        <v>0</v>
      </c>
      <c r="BM126" s="42">
        <f t="shared" si="177"/>
        <v>0</v>
      </c>
      <c r="BN126" s="42">
        <f t="shared" si="177"/>
        <v>0</v>
      </c>
      <c r="BO126" s="42">
        <f t="shared" si="177"/>
        <v>0</v>
      </c>
      <c r="BP126" s="42">
        <f t="shared" si="177"/>
        <v>0</v>
      </c>
      <c r="BQ126" s="42">
        <f t="shared" si="177"/>
        <v>0</v>
      </c>
      <c r="BR126" s="109">
        <f t="shared" si="177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8">SUM(U123:U126)</f>
        <v>2245</v>
      </c>
      <c r="V127" s="260">
        <f t="shared" si="178"/>
        <v>2255</v>
      </c>
      <c r="W127" s="260">
        <f t="shared" si="178"/>
        <v>2188</v>
      </c>
      <c r="X127" s="109">
        <f t="shared" si="178"/>
        <v>2001</v>
      </c>
      <c r="Y127" s="260">
        <f t="shared" si="178"/>
        <v>1965</v>
      </c>
      <c r="Z127" s="260">
        <f t="shared" si="178"/>
        <v>1990</v>
      </c>
      <c r="AA127" s="260">
        <f t="shared" si="178"/>
        <v>2296</v>
      </c>
      <c r="AB127" s="260">
        <f t="shared" si="178"/>
        <v>2389</v>
      </c>
      <c r="AC127" s="260">
        <f t="shared" si="178"/>
        <v>2607</v>
      </c>
      <c r="AD127" s="260">
        <f t="shared" si="178"/>
        <v>3962</v>
      </c>
      <c r="AE127" s="260">
        <f t="shared" si="178"/>
        <v>4232</v>
      </c>
      <c r="AF127" s="260">
        <f t="shared" si="178"/>
        <v>5350</v>
      </c>
      <c r="AG127" s="260">
        <f t="shared" si="178"/>
        <v>5356</v>
      </c>
      <c r="AH127" s="260">
        <f t="shared" si="178"/>
        <v>5269</v>
      </c>
      <c r="AI127" s="260">
        <f t="shared" si="178"/>
        <v>4950</v>
      </c>
      <c r="AJ127" s="260">
        <f t="shared" si="178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>
        <v>4075</v>
      </c>
      <c r="BA127" s="260">
        <v>4346</v>
      </c>
      <c r="BB127" s="260"/>
      <c r="BC127" s="260"/>
      <c r="BD127" s="260"/>
      <c r="BE127" s="260"/>
      <c r="BF127" s="260"/>
      <c r="BG127" s="260"/>
      <c r="BH127" s="260"/>
      <c r="BI127" s="108">
        <f t="shared" si="177"/>
        <v>66</v>
      </c>
      <c r="BJ127" s="42">
        <f t="shared" si="177"/>
        <v>-822</v>
      </c>
      <c r="BK127" s="42">
        <f t="shared" si="177"/>
        <v>-1506</v>
      </c>
      <c r="BL127" s="42">
        <f t="shared" si="177"/>
        <v>-1505</v>
      </c>
      <c r="BM127" s="42">
        <f t="shared" si="177"/>
        <v>-1216</v>
      </c>
      <c r="BN127" s="42">
        <f t="shared" si="177"/>
        <v>-888</v>
      </c>
      <c r="BO127" s="42">
        <f t="shared" si="177"/>
        <v>-724</v>
      </c>
      <c r="BP127" s="42">
        <f t="shared" si="177"/>
        <v>-542</v>
      </c>
      <c r="BQ127" s="42">
        <f t="shared" si="177"/>
        <v>-227</v>
      </c>
      <c r="BR127" s="109">
        <f t="shared" si="177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>
        <v>586</v>
      </c>
      <c r="BA129" s="260">
        <v>1876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79">O129-C129</f>
        <v>-167</v>
      </c>
      <c r="BJ129" s="42">
        <f t="shared" si="179"/>
        <v>-686</v>
      </c>
      <c r="BK129" s="42">
        <f t="shared" si="179"/>
        <v>-1618</v>
      </c>
      <c r="BL129" s="42">
        <f t="shared" si="179"/>
        <v>-872</v>
      </c>
      <c r="BM129" s="42">
        <f t="shared" si="179"/>
        <v>-706</v>
      </c>
      <c r="BN129" s="42">
        <f t="shared" si="179"/>
        <v>-917</v>
      </c>
      <c r="BO129" s="42">
        <f t="shared" si="179"/>
        <v>-1125</v>
      </c>
      <c r="BP129" s="42">
        <f t="shared" si="179"/>
        <v>-1191</v>
      </c>
      <c r="BQ129" s="42">
        <f t="shared" si="179"/>
        <v>-444</v>
      </c>
      <c r="BR129" s="109">
        <f t="shared" si="179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79"/>
        <v>-32</v>
      </c>
      <c r="BJ130" s="42">
        <f t="shared" si="179"/>
        <v>-315</v>
      </c>
      <c r="BK130" s="42">
        <f t="shared" si="179"/>
        <v>-830</v>
      </c>
      <c r="BL130" s="42">
        <f t="shared" si="179"/>
        <v>-293</v>
      </c>
      <c r="BM130" s="42">
        <f t="shared" si="179"/>
        <v>-310</v>
      </c>
      <c r="BN130" s="42">
        <f t="shared" si="179"/>
        <v>-407</v>
      </c>
      <c r="BO130" s="42">
        <f t="shared" si="179"/>
        <v>-478</v>
      </c>
      <c r="BP130" s="42">
        <f t="shared" si="179"/>
        <v>-550</v>
      </c>
      <c r="BQ130" s="42">
        <f t="shared" si="179"/>
        <v>-128</v>
      </c>
      <c r="BR130" s="109">
        <f t="shared" si="179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>
        <v>19</v>
      </c>
      <c r="BA131" s="260">
        <v>15</v>
      </c>
      <c r="BB131" s="260"/>
      <c r="BC131" s="260"/>
      <c r="BD131" s="260"/>
      <c r="BE131" s="260"/>
      <c r="BF131" s="260"/>
      <c r="BG131" s="260"/>
      <c r="BH131" s="260"/>
      <c r="BI131" s="108">
        <f t="shared" si="179"/>
        <v>-10</v>
      </c>
      <c r="BJ131" s="42">
        <f t="shared" si="179"/>
        <v>-16</v>
      </c>
      <c r="BK131" s="42">
        <f t="shared" si="179"/>
        <v>-7</v>
      </c>
      <c r="BL131" s="42">
        <f t="shared" si="179"/>
        <v>-7</v>
      </c>
      <c r="BM131" s="42">
        <f t="shared" si="179"/>
        <v>-10</v>
      </c>
      <c r="BN131" s="42">
        <f t="shared" si="179"/>
        <v>-16</v>
      </c>
      <c r="BO131" s="42">
        <f t="shared" si="179"/>
        <v>-6</v>
      </c>
      <c r="BP131" s="42">
        <f t="shared" si="179"/>
        <v>-14</v>
      </c>
      <c r="BQ131" s="42">
        <f t="shared" si="179"/>
        <v>24</v>
      </c>
      <c r="BR131" s="109">
        <f t="shared" si="179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9"/>
        <v>0</v>
      </c>
      <c r="BJ132" s="42">
        <f t="shared" si="179"/>
        <v>0</v>
      </c>
      <c r="BK132" s="42">
        <f t="shared" si="179"/>
        <v>0</v>
      </c>
      <c r="BL132" s="42">
        <f t="shared" si="179"/>
        <v>0</v>
      </c>
      <c r="BM132" s="42">
        <f t="shared" si="179"/>
        <v>0</v>
      </c>
      <c r="BN132" s="42">
        <f t="shared" si="179"/>
        <v>0</v>
      </c>
      <c r="BO132" s="42">
        <f t="shared" si="179"/>
        <v>0</v>
      </c>
      <c r="BP132" s="42">
        <f t="shared" si="179"/>
        <v>0</v>
      </c>
      <c r="BQ132" s="42">
        <f t="shared" si="179"/>
        <v>0</v>
      </c>
      <c r="BR132" s="109">
        <f t="shared" si="179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9"/>
        <v>0</v>
      </c>
      <c r="BJ133" s="42">
        <f t="shared" si="179"/>
        <v>0</v>
      </c>
      <c r="BK133" s="42">
        <f t="shared" si="179"/>
        <v>0</v>
      </c>
      <c r="BL133" s="42">
        <f t="shared" si="179"/>
        <v>0</v>
      </c>
      <c r="BM133" s="42">
        <f t="shared" si="179"/>
        <v>0</v>
      </c>
      <c r="BN133" s="42">
        <f t="shared" si="179"/>
        <v>0</v>
      </c>
      <c r="BO133" s="42">
        <f t="shared" si="179"/>
        <v>0</v>
      </c>
      <c r="BP133" s="42">
        <f t="shared" si="179"/>
        <v>0</v>
      </c>
      <c r="BQ133" s="42">
        <f t="shared" si="179"/>
        <v>0</v>
      </c>
      <c r="BR133" s="109">
        <f t="shared" si="179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80">SUM(Y129:Y131)</f>
        <v>36</v>
      </c>
      <c r="Z134" s="260">
        <f t="shared" si="180"/>
        <v>30</v>
      </c>
      <c r="AA134" s="260">
        <f t="shared" si="180"/>
        <v>14</v>
      </c>
      <c r="AB134" s="260">
        <f t="shared" si="180"/>
        <v>27</v>
      </c>
      <c r="AC134" s="260">
        <f t="shared" si="180"/>
        <v>7</v>
      </c>
      <c r="AD134" s="260">
        <f t="shared" si="180"/>
        <v>16</v>
      </c>
      <c r="AE134" s="260">
        <f t="shared" si="180"/>
        <v>287</v>
      </c>
      <c r="AF134" s="260">
        <f t="shared" si="180"/>
        <v>651</v>
      </c>
      <c r="AG134" s="260">
        <f t="shared" si="180"/>
        <v>1862</v>
      </c>
      <c r="AH134" s="260">
        <f t="shared" si="180"/>
        <v>797</v>
      </c>
      <c r="AI134" s="260">
        <f t="shared" si="180"/>
        <v>515</v>
      </c>
      <c r="AJ134" s="260">
        <f t="shared" si="180"/>
        <v>321</v>
      </c>
      <c r="AK134" s="441">
        <f t="shared" si="180"/>
        <v>422</v>
      </c>
      <c r="AL134" s="260">
        <f t="shared" si="180"/>
        <v>482</v>
      </c>
      <c r="AM134" s="260">
        <f t="shared" si="180"/>
        <v>394</v>
      </c>
      <c r="AN134" s="260">
        <f t="shared" si="180"/>
        <v>497</v>
      </c>
      <c r="AO134" s="260">
        <f t="shared" si="180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>
        <v>605</v>
      </c>
      <c r="BA134" s="260">
        <v>1891</v>
      </c>
      <c r="BB134" s="260"/>
      <c r="BC134" s="260"/>
      <c r="BD134" s="260"/>
      <c r="BE134" s="260"/>
      <c r="BF134" s="260"/>
      <c r="BG134" s="260"/>
      <c r="BH134" s="260"/>
      <c r="BI134" s="108">
        <f t="shared" si="179"/>
        <v>-209</v>
      </c>
      <c r="BJ134" s="42">
        <f t="shared" si="179"/>
        <v>-1017</v>
      </c>
      <c r="BK134" s="42">
        <f t="shared" si="179"/>
        <v>-2455</v>
      </c>
      <c r="BL134" s="42">
        <f t="shared" si="179"/>
        <v>-1172</v>
      </c>
      <c r="BM134" s="42">
        <f t="shared" si="179"/>
        <v>-1026</v>
      </c>
      <c r="BN134" s="42">
        <f t="shared" si="179"/>
        <v>-1340</v>
      </c>
      <c r="BO134" s="42">
        <f t="shared" si="179"/>
        <v>-1609</v>
      </c>
      <c r="BP134" s="42">
        <f t="shared" si="179"/>
        <v>-1755</v>
      </c>
      <c r="BQ134" s="42">
        <f t="shared" si="179"/>
        <v>-548</v>
      </c>
      <c r="BR134" s="109">
        <f t="shared" si="179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>
        <v>4900</v>
      </c>
      <c r="BA136" s="260">
        <v>5134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81">O136-C136</f>
        <v>-1125</v>
      </c>
      <c r="BJ136" s="42">
        <f t="shared" si="181"/>
        <v>-4521</v>
      </c>
      <c r="BK136" s="42">
        <f t="shared" si="181"/>
        <v>-6258</v>
      </c>
      <c r="BL136" s="42">
        <f t="shared" si="181"/>
        <v>-5066</v>
      </c>
      <c r="BM136" s="42">
        <f t="shared" si="181"/>
        <v>-4865</v>
      </c>
      <c r="BN136" s="42">
        <f t="shared" si="181"/>
        <v>-4508</v>
      </c>
      <c r="BO136" s="42">
        <f t="shared" si="181"/>
        <v>-4819</v>
      </c>
      <c r="BP136" s="42">
        <f t="shared" si="181"/>
        <v>-5487</v>
      </c>
      <c r="BQ136" s="42">
        <f t="shared" si="181"/>
        <v>-2573</v>
      </c>
      <c r="BR136" s="109">
        <f t="shared" si="181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>
        <v>1582</v>
      </c>
      <c r="BA137" s="260">
        <v>2737</v>
      </c>
      <c r="BB137" s="260"/>
      <c r="BC137" s="260"/>
      <c r="BD137" s="260"/>
      <c r="BE137" s="260"/>
      <c r="BF137" s="260"/>
      <c r="BG137" s="260"/>
      <c r="BH137" s="260"/>
      <c r="BI137" s="108">
        <f t="shared" si="181"/>
        <v>-357</v>
      </c>
      <c r="BJ137" s="42">
        <f t="shared" si="181"/>
        <v>-928</v>
      </c>
      <c r="BK137" s="42">
        <f t="shared" si="181"/>
        <v>-1858</v>
      </c>
      <c r="BL137" s="42">
        <f t="shared" si="181"/>
        <v>-1479</v>
      </c>
      <c r="BM137" s="42">
        <f t="shared" si="181"/>
        <v>-1379</v>
      </c>
      <c r="BN137" s="42">
        <f t="shared" si="181"/>
        <v>-1303</v>
      </c>
      <c r="BO137" s="42">
        <f t="shared" si="181"/>
        <v>-1381</v>
      </c>
      <c r="BP137" s="42">
        <f t="shared" si="181"/>
        <v>-1621</v>
      </c>
      <c r="BQ137" s="42">
        <f t="shared" si="181"/>
        <v>-780</v>
      </c>
      <c r="BR137" s="109">
        <f t="shared" si="181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>
        <v>166</v>
      </c>
      <c r="BA138" s="260">
        <v>156</v>
      </c>
      <c r="BB138" s="260"/>
      <c r="BC138" s="260"/>
      <c r="BD138" s="260"/>
      <c r="BE138" s="260"/>
      <c r="BF138" s="260"/>
      <c r="BG138" s="260"/>
      <c r="BH138" s="260"/>
      <c r="BI138" s="108">
        <f t="shared" si="181"/>
        <v>-196</v>
      </c>
      <c r="BJ138" s="42">
        <f t="shared" si="181"/>
        <v>-266</v>
      </c>
      <c r="BK138" s="42">
        <f t="shared" si="181"/>
        <v>-259</v>
      </c>
      <c r="BL138" s="42">
        <f t="shared" si="181"/>
        <v>-247</v>
      </c>
      <c r="BM138" s="42">
        <f t="shared" si="181"/>
        <v>-318</v>
      </c>
      <c r="BN138" s="42">
        <f t="shared" si="181"/>
        <v>-266</v>
      </c>
      <c r="BO138" s="42">
        <f t="shared" si="181"/>
        <v>-155</v>
      </c>
      <c r="BP138" s="42">
        <f t="shared" si="181"/>
        <v>-166</v>
      </c>
      <c r="BQ138" s="42">
        <f t="shared" si="181"/>
        <v>-13</v>
      </c>
      <c r="BR138" s="109">
        <f t="shared" si="181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>
        <v>9</v>
      </c>
      <c r="BA139" s="260">
        <v>9</v>
      </c>
      <c r="BB139" s="260"/>
      <c r="BC139" s="260"/>
      <c r="BD139" s="260"/>
      <c r="BE139" s="260"/>
      <c r="BF139" s="260"/>
      <c r="BG139" s="260"/>
      <c r="BH139" s="260"/>
      <c r="BI139" s="108">
        <f t="shared" si="181"/>
        <v>-10</v>
      </c>
      <c r="BJ139" s="42">
        <f t="shared" si="181"/>
        <v>-11</v>
      </c>
      <c r="BK139" s="42">
        <f t="shared" si="181"/>
        <v>-13</v>
      </c>
      <c r="BL139" s="42">
        <f t="shared" si="181"/>
        <v>-12</v>
      </c>
      <c r="BM139" s="42">
        <f t="shared" si="181"/>
        <v>-16</v>
      </c>
      <c r="BN139" s="42">
        <f t="shared" si="181"/>
        <v>-20</v>
      </c>
      <c r="BO139" s="42">
        <f t="shared" si="181"/>
        <v>-19</v>
      </c>
      <c r="BP139" s="42">
        <f t="shared" si="181"/>
        <v>-10</v>
      </c>
      <c r="BQ139" s="42">
        <f t="shared" si="181"/>
        <v>1</v>
      </c>
      <c r="BR139" s="109">
        <f t="shared" si="181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>
        <v>15</v>
      </c>
      <c r="BA140" s="303">
        <v>14</v>
      </c>
      <c r="BB140" s="303"/>
      <c r="BC140" s="303"/>
      <c r="BD140" s="303"/>
      <c r="BE140" s="303"/>
      <c r="BF140" s="303"/>
      <c r="BG140" s="303"/>
      <c r="BH140" s="303"/>
      <c r="BI140" s="314">
        <f t="shared" si="181"/>
        <v>0</v>
      </c>
      <c r="BJ140" s="224">
        <f t="shared" si="181"/>
        <v>10</v>
      </c>
      <c r="BK140" s="224">
        <f t="shared" si="181"/>
        <v>9</v>
      </c>
      <c r="BL140" s="224">
        <f t="shared" si="181"/>
        <v>11</v>
      </c>
      <c r="BM140" s="224">
        <f t="shared" si="181"/>
        <v>11</v>
      </c>
      <c r="BN140" s="224">
        <f t="shared" si="181"/>
        <v>8</v>
      </c>
      <c r="BO140" s="224">
        <f t="shared" si="181"/>
        <v>10</v>
      </c>
      <c r="BP140" s="224">
        <f t="shared" si="181"/>
        <v>14</v>
      </c>
      <c r="BQ140" s="224">
        <f t="shared" si="181"/>
        <v>20</v>
      </c>
      <c r="BR140" s="317">
        <f t="shared" si="181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82">SUM(D136:D140)</f>
        <v>7121</v>
      </c>
      <c r="E141" s="116">
        <f t="shared" si="182"/>
        <v>9650</v>
      </c>
      <c r="F141" s="116">
        <f t="shared" si="182"/>
        <v>8177</v>
      </c>
      <c r="G141" s="116">
        <f t="shared" si="182"/>
        <v>7995</v>
      </c>
      <c r="H141" s="116">
        <f t="shared" si="182"/>
        <v>7879</v>
      </c>
      <c r="I141" s="116">
        <f t="shared" si="182"/>
        <v>8437</v>
      </c>
      <c r="J141" s="116">
        <f t="shared" si="182"/>
        <v>9492</v>
      </c>
      <c r="K141" s="116">
        <f t="shared" si="182"/>
        <v>5874</v>
      </c>
      <c r="L141" s="116">
        <f t="shared" si="182"/>
        <v>3373</v>
      </c>
      <c r="M141" s="116">
        <f t="shared" si="182"/>
        <v>2631</v>
      </c>
      <c r="N141" s="116">
        <f t="shared" si="182"/>
        <v>3953</v>
      </c>
      <c r="O141" s="226">
        <f t="shared" si="182"/>
        <v>3897</v>
      </c>
      <c r="P141" s="226">
        <f t="shared" si="182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83">SUM(V136:V140)</f>
        <v>2222</v>
      </c>
      <c r="W141" s="226">
        <f t="shared" si="183"/>
        <v>2529</v>
      </c>
      <c r="X141" s="227">
        <f t="shared" si="183"/>
        <v>2054</v>
      </c>
      <c r="Y141" s="227">
        <f t="shared" si="183"/>
        <v>1949</v>
      </c>
      <c r="Z141" s="227">
        <f t="shared" si="183"/>
        <v>1934</v>
      </c>
      <c r="AA141" s="227">
        <f t="shared" si="183"/>
        <v>2002</v>
      </c>
      <c r="AB141" s="227">
        <f t="shared" si="183"/>
        <v>1958</v>
      </c>
      <c r="AC141" s="227">
        <f t="shared" si="183"/>
        <v>2276</v>
      </c>
      <c r="AD141" s="227">
        <f t="shared" si="183"/>
        <v>3572</v>
      </c>
      <c r="AE141" s="281">
        <f t="shared" si="183"/>
        <v>3908</v>
      </c>
      <c r="AF141" s="281">
        <f t="shared" si="183"/>
        <v>4955</v>
      </c>
      <c r="AG141" s="281">
        <f t="shared" si="183"/>
        <v>6935</v>
      </c>
      <c r="AH141" s="281">
        <f t="shared" si="183"/>
        <v>7396</v>
      </c>
      <c r="AI141" s="281">
        <f t="shared" si="183"/>
        <v>6936</v>
      </c>
      <c r="AJ141" s="226">
        <f t="shared" si="183"/>
        <v>6068</v>
      </c>
      <c r="AK141" s="226">
        <f t="shared" si="183"/>
        <v>5793</v>
      </c>
      <c r="AL141" s="226">
        <f t="shared" si="183"/>
        <v>5829</v>
      </c>
      <c r="AM141" s="226">
        <f t="shared" si="183"/>
        <v>5865</v>
      </c>
      <c r="AN141" s="226">
        <f t="shared" si="183"/>
        <v>5475</v>
      </c>
      <c r="AO141" s="226">
        <f t="shared" si="183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>
        <v>6672</v>
      </c>
      <c r="BA141" s="281">
        <v>8050</v>
      </c>
      <c r="BB141" s="281"/>
      <c r="BC141" s="281"/>
      <c r="BD141" s="281"/>
      <c r="BE141" s="281"/>
      <c r="BF141" s="281"/>
      <c r="BG141" s="281"/>
      <c r="BH141" s="281"/>
      <c r="BI141" s="281">
        <f t="shared" si="181"/>
        <v>-1688</v>
      </c>
      <c r="BJ141" s="282">
        <f t="shared" si="181"/>
        <v>-5716</v>
      </c>
      <c r="BK141" s="282">
        <f t="shared" si="181"/>
        <v>-8379</v>
      </c>
      <c r="BL141" s="282">
        <f t="shared" si="181"/>
        <v>-6793</v>
      </c>
      <c r="BM141" s="282">
        <f t="shared" si="181"/>
        <v>-6567</v>
      </c>
      <c r="BN141" s="282">
        <f t="shared" si="181"/>
        <v>-6089</v>
      </c>
      <c r="BO141" s="282">
        <f t="shared" si="181"/>
        <v>-6364</v>
      </c>
      <c r="BP141" s="282">
        <f t="shared" si="181"/>
        <v>-7270</v>
      </c>
      <c r="BQ141" s="282">
        <f t="shared" si="181"/>
        <v>-3345</v>
      </c>
      <c r="BR141" s="283">
        <f t="shared" si="181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>
        <v>321</v>
      </c>
      <c r="BA143" s="260">
        <v>528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84">O143-C143</f>
        <v>0</v>
      </c>
      <c r="BJ143" s="42">
        <f t="shared" si="184"/>
        <v>0</v>
      </c>
      <c r="BK143" s="42">
        <f t="shared" si="184"/>
        <v>0</v>
      </c>
      <c r="BL143" s="42">
        <f t="shared" si="184"/>
        <v>0</v>
      </c>
      <c r="BM143" s="42">
        <f t="shared" si="184"/>
        <v>0</v>
      </c>
      <c r="BN143" s="42">
        <f t="shared" si="184"/>
        <v>0</v>
      </c>
      <c r="BO143" s="42">
        <f t="shared" si="184"/>
        <v>0</v>
      </c>
      <c r="BP143" s="42">
        <f t="shared" si="184"/>
        <v>0</v>
      </c>
      <c r="BQ143" s="42">
        <f t="shared" si="184"/>
        <v>0</v>
      </c>
      <c r="BR143" s="109">
        <f t="shared" si="184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>
        <v>14</v>
      </c>
      <c r="BA144" s="260">
        <v>557</v>
      </c>
      <c r="BB144" s="260"/>
      <c r="BC144" s="260"/>
      <c r="BD144" s="260"/>
      <c r="BE144" s="260"/>
      <c r="BF144" s="260"/>
      <c r="BG144" s="260"/>
      <c r="BH144" s="260"/>
      <c r="BI144" s="108">
        <f t="shared" si="184"/>
        <v>0</v>
      </c>
      <c r="BJ144" s="42">
        <f t="shared" si="184"/>
        <v>0</v>
      </c>
      <c r="BK144" s="42">
        <f t="shared" si="184"/>
        <v>0</v>
      </c>
      <c r="BL144" s="42">
        <f t="shared" si="184"/>
        <v>0</v>
      </c>
      <c r="BM144" s="42">
        <f t="shared" si="184"/>
        <v>0</v>
      </c>
      <c r="BN144" s="42">
        <f t="shared" si="184"/>
        <v>0</v>
      </c>
      <c r="BO144" s="42">
        <f t="shared" si="184"/>
        <v>0</v>
      </c>
      <c r="BP144" s="42">
        <f t="shared" si="184"/>
        <v>0</v>
      </c>
      <c r="BQ144" s="42">
        <f t="shared" si="184"/>
        <v>0</v>
      </c>
      <c r="BR144" s="109">
        <f t="shared" si="184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>
        <v>12</v>
      </c>
      <c r="BA145" s="260">
        <v>11</v>
      </c>
      <c r="BB145" s="260"/>
      <c r="BC145" s="260"/>
      <c r="BD145" s="260"/>
      <c r="BE145" s="260"/>
      <c r="BF145" s="260"/>
      <c r="BG145" s="260"/>
      <c r="BH145" s="260"/>
      <c r="BI145" s="108">
        <f t="shared" si="184"/>
        <v>0</v>
      </c>
      <c r="BJ145" s="42">
        <f t="shared" si="184"/>
        <v>0</v>
      </c>
      <c r="BK145" s="42">
        <f t="shared" si="184"/>
        <v>0</v>
      </c>
      <c r="BL145" s="42">
        <f t="shared" si="184"/>
        <v>0</v>
      </c>
      <c r="BM145" s="42">
        <f t="shared" si="184"/>
        <v>0</v>
      </c>
      <c r="BN145" s="42">
        <f t="shared" si="184"/>
        <v>0</v>
      </c>
      <c r="BO145" s="42">
        <f t="shared" si="184"/>
        <v>0</v>
      </c>
      <c r="BP145" s="42">
        <f t="shared" si="184"/>
        <v>0</v>
      </c>
      <c r="BQ145" s="42">
        <f t="shared" si="184"/>
        <v>0</v>
      </c>
      <c r="BR145" s="109">
        <f t="shared" si="184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>
        <v>0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84"/>
        <v>0</v>
      </c>
      <c r="BJ146" s="42">
        <f t="shared" si="184"/>
        <v>0</v>
      </c>
      <c r="BK146" s="42">
        <f t="shared" si="184"/>
        <v>0</v>
      </c>
      <c r="BL146" s="42">
        <f t="shared" si="184"/>
        <v>0</v>
      </c>
      <c r="BM146" s="42">
        <f t="shared" si="184"/>
        <v>0</v>
      </c>
      <c r="BN146" s="42">
        <f t="shared" si="184"/>
        <v>0</v>
      </c>
      <c r="BO146" s="42">
        <f t="shared" si="184"/>
        <v>0</v>
      </c>
      <c r="BP146" s="42">
        <f t="shared" si="184"/>
        <v>0</v>
      </c>
      <c r="BQ146" s="42">
        <f t="shared" si="184"/>
        <v>0</v>
      </c>
      <c r="BR146" s="109">
        <f t="shared" si="184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>
        <v>0</v>
      </c>
      <c r="BA147" s="303">
        <v>2</v>
      </c>
      <c r="BB147" s="303"/>
      <c r="BC147" s="303"/>
      <c r="BD147" s="303"/>
      <c r="BE147" s="303"/>
      <c r="BF147" s="303"/>
      <c r="BG147" s="303"/>
      <c r="BH147" s="303"/>
      <c r="BI147" s="278">
        <f t="shared" si="184"/>
        <v>0</v>
      </c>
      <c r="BJ147" s="279">
        <f t="shared" si="184"/>
        <v>0</v>
      </c>
      <c r="BK147" s="279">
        <f t="shared" si="184"/>
        <v>0</v>
      </c>
      <c r="BL147" s="279">
        <f t="shared" si="184"/>
        <v>0</v>
      </c>
      <c r="BM147" s="279">
        <f t="shared" si="184"/>
        <v>0</v>
      </c>
      <c r="BN147" s="279">
        <f t="shared" si="184"/>
        <v>0</v>
      </c>
      <c r="BO147" s="279">
        <f t="shared" si="184"/>
        <v>0</v>
      </c>
      <c r="BP147" s="279">
        <f t="shared" si="184"/>
        <v>0</v>
      </c>
      <c r="BQ147" s="279">
        <f t="shared" si="184"/>
        <v>0</v>
      </c>
      <c r="BR147" s="280">
        <f t="shared" si="184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85">SUM(AF143:AF147)</f>
        <v>316</v>
      </c>
      <c r="AG148" s="315">
        <f t="shared" si="185"/>
        <v>1262</v>
      </c>
      <c r="AH148" s="315">
        <f t="shared" si="185"/>
        <v>677</v>
      </c>
      <c r="AI148" s="315">
        <f t="shared" si="185"/>
        <v>454</v>
      </c>
      <c r="AJ148" s="315">
        <f t="shared" si="185"/>
        <v>283</v>
      </c>
      <c r="AK148" s="315">
        <f t="shared" si="185"/>
        <v>349</v>
      </c>
      <c r="AL148" s="315">
        <f t="shared" si="185"/>
        <v>366</v>
      </c>
      <c r="AM148" s="315">
        <f t="shared" si="185"/>
        <v>303</v>
      </c>
      <c r="AN148" s="315">
        <f t="shared" si="185"/>
        <v>388</v>
      </c>
      <c r="AO148" s="315">
        <f t="shared" si="185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>
        <v>347</v>
      </c>
      <c r="BA148" s="315">
        <v>1098</v>
      </c>
      <c r="BB148" s="315"/>
      <c r="BC148" s="315"/>
      <c r="BD148" s="315"/>
      <c r="BE148" s="315"/>
      <c r="BF148" s="315"/>
      <c r="BG148" s="315"/>
      <c r="BH148" s="315"/>
      <c r="BI148" s="112">
        <f t="shared" si="184"/>
        <v>0</v>
      </c>
      <c r="BJ148" s="114">
        <f t="shared" si="184"/>
        <v>0</v>
      </c>
      <c r="BK148" s="114">
        <f t="shared" si="184"/>
        <v>0</v>
      </c>
      <c r="BL148" s="114">
        <f t="shared" si="184"/>
        <v>0</v>
      </c>
      <c r="BM148" s="114">
        <f t="shared" si="184"/>
        <v>0</v>
      </c>
      <c r="BN148" s="114">
        <f t="shared" si="184"/>
        <v>0</v>
      </c>
      <c r="BO148" s="114">
        <f t="shared" si="184"/>
        <v>0</v>
      </c>
      <c r="BP148" s="114">
        <f t="shared" si="184"/>
        <v>0</v>
      </c>
      <c r="BQ148" s="114">
        <f t="shared" si="184"/>
        <v>0</v>
      </c>
      <c r="BR148" s="115">
        <f t="shared" si="184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S15" activePane="bottomRight" state="frozen"/>
      <selection pane="topRight" activeCell="C1" sqref="C1"/>
      <selection pane="bottomLeft" activeCell="A9" sqref="A9"/>
      <selection pane="bottomRight" activeCell="BB38" sqref="BB38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49" width="15.453125" bestFit="1" customWidth="1"/>
    <col min="50" max="50" width="16.26953125" bestFit="1" customWidth="1"/>
    <col min="51" max="51" width="15.453125" bestFit="1" customWidth="1"/>
    <col min="52" max="52" width="15.7265625" bestFit="1" customWidth="1"/>
    <col min="53" max="53" width="15.453125" bestFit="1" customWidth="1"/>
    <col min="54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49" t="s">
        <v>53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53"/>
      <c r="D5" s="550"/>
      <c r="E5" s="550"/>
      <c r="F5" s="550"/>
      <c r="G5" s="550"/>
      <c r="H5" s="550"/>
      <c r="I5" s="55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>
        <v>970484.40999999992</v>
      </c>
      <c r="BA10" s="340">
        <v>967053.09000000008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>
        <v>107601.51000000001</v>
      </c>
      <c r="BA11" s="340">
        <v>108686.59999999999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>
        <v>162411.66000000003</v>
      </c>
      <c r="BA12" s="340">
        <v>162403.40999999997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>
        <v>4373.4199999999992</v>
      </c>
      <c r="BA13" s="340">
        <v>4459.420000000001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>
        <v>12344.87</v>
      </c>
      <c r="BA14" s="340">
        <v>12316.439999999999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>
        <v>1257215.8700000001</v>
      </c>
      <c r="BA15" s="200">
        <v>1254918.96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>
        <v>142329</v>
      </c>
      <c r="BA17" s="554">
        <v>142338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>
        <v>41598</v>
      </c>
      <c r="BA18" s="554">
        <v>41794</v>
      </c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>
        <v>25155</v>
      </c>
      <c r="BA19" s="554">
        <v>24871</v>
      </c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>
        <v>0</v>
      </c>
      <c r="BA20" s="55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>
        <v>0</v>
      </c>
      <c r="BA21" s="55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>
        <v>209082</v>
      </c>
      <c r="BA22" s="554">
        <v>209003</v>
      </c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>
        <v>58738</v>
      </c>
      <c r="BA24" s="195">
        <v>57439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>
        <v>7358</v>
      </c>
      <c r="BA25" s="195">
        <v>7986</v>
      </c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>
        <v>11572</v>
      </c>
      <c r="BA26" s="195">
        <v>11299</v>
      </c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>
        <v>0</v>
      </c>
      <c r="BA27" s="195">
        <v>0</v>
      </c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>
        <v>0</v>
      </c>
      <c r="BA28" s="195">
        <v>0</v>
      </c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>
        <v>77668</v>
      </c>
      <c r="BA29" s="195">
        <v>76724</v>
      </c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>
        <v>26379</v>
      </c>
      <c r="BA31" s="195">
        <v>25767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>
        <v>4432</v>
      </c>
      <c r="BA32" s="195">
        <v>4813</v>
      </c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>
        <v>4042</v>
      </c>
      <c r="BA33" s="195">
        <v>4111</v>
      </c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>
        <v>0</v>
      </c>
      <c r="BA34" s="195">
        <v>0</v>
      </c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>
        <v>0</v>
      </c>
      <c r="BA35" s="195">
        <v>0</v>
      </c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>
        <v>34853</v>
      </c>
      <c r="BA36" s="195">
        <v>34691</v>
      </c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>
        <v>57212</v>
      </c>
      <c r="BA38" s="554">
        <v>59132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>
        <v>29808</v>
      </c>
      <c r="BA39" s="554">
        <v>28995</v>
      </c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>
        <v>9541</v>
      </c>
      <c r="BA40" s="554">
        <v>9461</v>
      </c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>
        <v>0</v>
      </c>
      <c r="BA41" s="555">
        <v>0</v>
      </c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>
        <v>0</v>
      </c>
      <c r="BA42" s="555">
        <v>0</v>
      </c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>
        <v>96561</v>
      </c>
      <c r="BA43" s="556">
        <v>97588</v>
      </c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3">
        <v>14955155</v>
      </c>
      <c r="AW45" s="534">
        <v>19097426</v>
      </c>
      <c r="AX45" s="196">
        <v>24644520</v>
      </c>
      <c r="AY45" s="196">
        <v>24012751</v>
      </c>
      <c r="AZ45" s="196">
        <v>22282504.17000008</v>
      </c>
      <c r="BA45" s="196">
        <v>19217753.450000055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3">
        <v>3799447</v>
      </c>
      <c r="AW46" s="534">
        <v>4808454</v>
      </c>
      <c r="AX46" s="196">
        <v>5913097</v>
      </c>
      <c r="AY46" s="196">
        <v>5681258</v>
      </c>
      <c r="AZ46" s="196">
        <v>5472448.7899999907</v>
      </c>
      <c r="BA46" s="196">
        <v>4856570.0200000042</v>
      </c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3">
        <v>14020885</v>
      </c>
      <c r="AW47" s="534">
        <v>17774654</v>
      </c>
      <c r="AX47" s="196">
        <v>22822162</v>
      </c>
      <c r="AY47" s="196">
        <v>20821340</v>
      </c>
      <c r="AZ47" s="196">
        <v>17540916.350000005</v>
      </c>
      <c r="BA47" s="196">
        <v>16339560.120000005</v>
      </c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3" t="s">
        <v>70</v>
      </c>
      <c r="AW48" s="534" t="s">
        <v>70</v>
      </c>
      <c r="AX48" s="196" t="s">
        <v>70</v>
      </c>
      <c r="AY48" s="196" t="s">
        <v>70</v>
      </c>
      <c r="AZ48" s="196">
        <v>0</v>
      </c>
      <c r="BA48" s="196">
        <v>0</v>
      </c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3" t="s">
        <v>70</v>
      </c>
      <c r="AW49" s="534" t="s">
        <v>70</v>
      </c>
      <c r="AX49" s="196" t="s">
        <v>70</v>
      </c>
      <c r="AY49" s="196" t="s">
        <v>70</v>
      </c>
      <c r="AZ49" s="196">
        <v>0</v>
      </c>
      <c r="BA49" s="196">
        <v>0</v>
      </c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2">
        <v>32775487</v>
      </c>
      <c r="AW50" s="534">
        <v>41680533</v>
      </c>
      <c r="AX50" s="196">
        <v>53379778</v>
      </c>
      <c r="AY50" s="196">
        <v>50515349</v>
      </c>
      <c r="AZ50" s="196">
        <v>45295869.310000077</v>
      </c>
      <c r="BA50" s="196">
        <v>40413883.590000063</v>
      </c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2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3">
        <v>7682216</v>
      </c>
      <c r="AW52" s="534">
        <v>8092110</v>
      </c>
      <c r="AX52" s="196">
        <v>10124289</v>
      </c>
      <c r="AY52" s="196">
        <v>11671584</v>
      </c>
      <c r="AZ52" s="196">
        <v>11767398.380000006</v>
      </c>
      <c r="BA52" s="196">
        <v>11459040.049999997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3">
        <v>3156466</v>
      </c>
      <c r="AW53" s="534">
        <v>3162723</v>
      </c>
      <c r="AX53" s="196">
        <v>3996035</v>
      </c>
      <c r="AY53" s="196">
        <v>4891277</v>
      </c>
      <c r="AZ53" s="196">
        <v>4682610.3999999939</v>
      </c>
      <c r="BA53" s="196">
        <v>4414279.0099999914</v>
      </c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3">
        <v>6029533</v>
      </c>
      <c r="AW54" s="534">
        <v>5729665</v>
      </c>
      <c r="AX54" s="196">
        <v>6452515</v>
      </c>
      <c r="AY54" s="196">
        <v>7518469</v>
      </c>
      <c r="AZ54" s="196">
        <v>7314830.6200000029</v>
      </c>
      <c r="BA54" s="196">
        <v>6742803.0100000016</v>
      </c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3" t="s">
        <v>70</v>
      </c>
      <c r="AW55" s="534" t="s">
        <v>70</v>
      </c>
      <c r="AX55" s="196" t="s">
        <v>70</v>
      </c>
      <c r="AY55" s="196" t="s">
        <v>70</v>
      </c>
      <c r="AZ55" s="196">
        <v>0</v>
      </c>
      <c r="BA55" s="196">
        <v>0</v>
      </c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3" t="s">
        <v>70</v>
      </c>
      <c r="AW56" s="534" t="s">
        <v>70</v>
      </c>
      <c r="AX56" s="196" t="s">
        <v>70</v>
      </c>
      <c r="AY56" s="196" t="s">
        <v>70</v>
      </c>
      <c r="AZ56" s="196">
        <v>0</v>
      </c>
      <c r="BA56" s="196">
        <v>0</v>
      </c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2">
        <v>16868214</v>
      </c>
      <c r="AW57" s="534">
        <v>16984499</v>
      </c>
      <c r="AX57" s="196">
        <v>20572839</v>
      </c>
      <c r="AY57" s="196">
        <v>24081330</v>
      </c>
      <c r="AZ57" s="196">
        <v>23764839.400000006</v>
      </c>
      <c r="BA57" s="196">
        <v>22616122.069999989</v>
      </c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2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3">
        <v>50904076</v>
      </c>
      <c r="AW59" s="534">
        <v>50225248</v>
      </c>
      <c r="AX59" s="196">
        <v>49855682</v>
      </c>
      <c r="AY59" s="196">
        <v>50510278</v>
      </c>
      <c r="AZ59" s="196">
        <v>51981274.929999992</v>
      </c>
      <c r="BA59" s="196">
        <v>56155439.150000006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3">
        <v>42311976</v>
      </c>
      <c r="AW60" s="534">
        <v>43078718</v>
      </c>
      <c r="AX60" s="196">
        <v>43963630</v>
      </c>
      <c r="AY60" s="196">
        <v>45391947</v>
      </c>
      <c r="AZ60" s="196">
        <v>46181424.460000008</v>
      </c>
      <c r="BA60" s="196">
        <v>46688504.690000013</v>
      </c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3">
        <v>20421305</v>
      </c>
      <c r="AW61" s="534">
        <v>21208089</v>
      </c>
      <c r="AX61" s="196">
        <v>20706083</v>
      </c>
      <c r="AY61" s="196">
        <v>21292246</v>
      </c>
      <c r="AZ61" s="196">
        <v>21919444.749999993</v>
      </c>
      <c r="BA61" s="196">
        <v>28685459.220000003</v>
      </c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3" t="s">
        <v>70</v>
      </c>
      <c r="AW62" s="544" t="s">
        <v>70</v>
      </c>
      <c r="AX62" s="545" t="s">
        <v>70</v>
      </c>
      <c r="AY62" s="196" t="s">
        <v>70</v>
      </c>
      <c r="AZ62" s="196">
        <v>0</v>
      </c>
      <c r="BA62" s="196">
        <v>0</v>
      </c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3" t="s">
        <v>70</v>
      </c>
      <c r="AW63" s="544" t="s">
        <v>70</v>
      </c>
      <c r="AX63" s="545" t="s">
        <v>70</v>
      </c>
      <c r="AY63" s="196" t="s">
        <v>70</v>
      </c>
      <c r="AZ63" s="196">
        <v>0</v>
      </c>
      <c r="BA63" s="196">
        <v>0</v>
      </c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f>SUM(AU59:AU63)</f>
        <v>110268205.28999998</v>
      </c>
      <c r="AV64" s="542">
        <v>113637357</v>
      </c>
      <c r="AW64" s="534">
        <v>114512056</v>
      </c>
      <c r="AX64" s="196">
        <v>114525395</v>
      </c>
      <c r="AY64" s="196">
        <v>117194471</v>
      </c>
      <c r="AZ64" s="196">
        <v>120082144.13999999</v>
      </c>
      <c r="BA64" s="196">
        <v>131529403.06000002</v>
      </c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2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2">
        <v>73541446</v>
      </c>
      <c r="AW66" s="534">
        <v>77414784</v>
      </c>
      <c r="AX66" s="196">
        <v>84624491</v>
      </c>
      <c r="AY66" s="196">
        <v>86194613</v>
      </c>
      <c r="AZ66" s="196">
        <v>86031177.480000079</v>
      </c>
      <c r="BA66" s="196">
        <v>86832232.650000066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2">
        <v>49267889</v>
      </c>
      <c r="AW67" s="534">
        <v>51049895</v>
      </c>
      <c r="AX67" s="196">
        <v>53872761</v>
      </c>
      <c r="AY67" s="196">
        <v>55964482</v>
      </c>
      <c r="AZ67" s="196">
        <v>56336483.649999991</v>
      </c>
      <c r="BA67" s="196">
        <v>55959353.720000006</v>
      </c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2">
        <v>40471723</v>
      </c>
      <c r="AW68" s="534">
        <v>44712409</v>
      </c>
      <c r="AX68" s="196">
        <v>49980760</v>
      </c>
      <c r="AY68" s="196">
        <v>49632055</v>
      </c>
      <c r="AZ68" s="196">
        <v>46775191.719999999</v>
      </c>
      <c r="BA68" s="196">
        <v>51767822.350000009</v>
      </c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2" t="s">
        <v>70</v>
      </c>
      <c r="AW69" s="534" t="s">
        <v>70</v>
      </c>
      <c r="AX69" s="196" t="s">
        <v>70</v>
      </c>
      <c r="AY69" s="196" t="s">
        <v>70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2" t="s">
        <v>70</v>
      </c>
      <c r="AW70" s="534" t="s">
        <v>70</v>
      </c>
      <c r="AX70" s="196" t="s">
        <v>70</v>
      </c>
      <c r="AY70" s="196" t="s">
        <v>70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6">
        <v>163281058</v>
      </c>
      <c r="AW71" s="535">
        <v>173177088</v>
      </c>
      <c r="AX71" s="203">
        <v>188478013</v>
      </c>
      <c r="AY71" s="203">
        <v>191791150</v>
      </c>
      <c r="AZ71" s="203">
        <v>189142852.85000005</v>
      </c>
      <c r="BA71" s="203">
        <v>194559408.72000009</v>
      </c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>
        <v>410420834</v>
      </c>
      <c r="BA73" s="197">
        <v>370131922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>
        <v>46034850</v>
      </c>
      <c r="BA74" s="197">
        <v>40456314</v>
      </c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>
        <v>313458655</v>
      </c>
      <c r="BA75" s="197">
        <v>289750550</v>
      </c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>
        <v>644108479</v>
      </c>
      <c r="BA76" s="197">
        <v>663689428</v>
      </c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>
        <v>6020734</v>
      </c>
      <c r="BA77" s="197">
        <v>5446215</v>
      </c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>
        <v>1420043552</v>
      </c>
      <c r="BA78" s="197">
        <v>1369474429</v>
      </c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>
        <v>96576133.400000021</v>
      </c>
      <c r="BA80" s="198">
        <v>87447334.299999982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>
        <v>3236364.06</v>
      </c>
      <c r="BA81" s="198">
        <v>2907041.44</v>
      </c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>
        <v>50607615.189999998</v>
      </c>
      <c r="BA82" s="198">
        <v>47012161.790000007</v>
      </c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>
        <v>57797413.260000013</v>
      </c>
      <c r="BA83" s="198">
        <v>59145973.05999998</v>
      </c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>
        <v>930811.45000000019</v>
      </c>
      <c r="BA84" s="198">
        <v>835674.98</v>
      </c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>
        <v>209148337.36000004</v>
      </c>
      <c r="BA85" s="198">
        <v>197348185.56999993</v>
      </c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>
        <v>52673864.020003706</v>
      </c>
      <c r="BA87" s="199">
        <v>44078822.300006717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>
        <v>1949478.5599999914</v>
      </c>
      <c r="BA88" s="199">
        <v>5211037.0100000724</v>
      </c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>
        <v>56278323.009999484</v>
      </c>
      <c r="BA89" s="199">
        <v>28575446.639999885</v>
      </c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>
        <v>1700413.6599999992</v>
      </c>
      <c r="BA90" s="199">
        <v>27850470.670000017</v>
      </c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>
        <v>43500.389999999898</v>
      </c>
      <c r="BA91" s="199">
        <v>242390.39000000054</v>
      </c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>
        <v>112645579.64000319</v>
      </c>
      <c r="BA92" s="199">
        <v>105958167.0100067</v>
      </c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>
        <v>149249997.42000371</v>
      </c>
      <c r="BA94" s="208">
        <v>131526156.6000067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>
        <v>5185842.6199999917</v>
      </c>
      <c r="BA95" s="208">
        <v>8118078.4500000719</v>
      </c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>
        <v>106885938.19999948</v>
      </c>
      <c r="BA96" s="208">
        <v>75587608.429999888</v>
      </c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>
        <v>59497826.920000009</v>
      </c>
      <c r="BA97" s="208">
        <v>86996443.729999989</v>
      </c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>
        <v>974311.84000000008</v>
      </c>
      <c r="BA98" s="208">
        <v>1078065.3700000006</v>
      </c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>
        <v>321793917.00000316</v>
      </c>
      <c r="BA99" s="209">
        <v>303306352.58000666</v>
      </c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>
        <v>162637407.84</v>
      </c>
      <c r="BA101" s="198">
        <v>167342767.84999999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>
        <v>171378441.59</v>
      </c>
      <c r="BA103" s="198">
        <v>181437863.92999998</v>
      </c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>
        <v>475505.91</v>
      </c>
      <c r="BA105" s="198">
        <v>438189</v>
      </c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>
        <v>334491355.34000003</v>
      </c>
      <c r="BA106" s="208">
        <v>349218820.77999997</v>
      </c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>
        <v>876820</v>
      </c>
      <c r="BA108" s="434">
        <v>933439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>
        <v>153630</v>
      </c>
      <c r="BA110" s="434">
        <v>160124</v>
      </c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>
        <v>4273</v>
      </c>
      <c r="BA112" s="434">
        <v>4407</v>
      </c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>
        <v>1034723</v>
      </c>
      <c r="BA113" s="200">
        <v>1097970</v>
      </c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>
        <f t="shared" ref="AY115:AZ115" si="78">AY94-AY101</f>
        <v>-24671885.519990534</v>
      </c>
      <c r="AZ115" s="198">
        <f t="shared" si="78"/>
        <v>-13387410.419996291</v>
      </c>
      <c r="BA115" s="198">
        <f t="shared" ref="BA115" si="79">BA94-BA101</f>
        <v>-35816611.249993294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80">O115-C115</f>
        <v>-4263951.1800026447</v>
      </c>
      <c r="BJ115" s="60">
        <f t="shared" si="80"/>
        <v>24005853.07999815</v>
      </c>
      <c r="BK115" s="60">
        <f t="shared" si="80"/>
        <v>-12606547.290002584</v>
      </c>
      <c r="BL115" s="60">
        <f t="shared" si="80"/>
        <v>-2905304.7800009996</v>
      </c>
      <c r="BM115" s="60">
        <f t="shared" si="80"/>
        <v>2839417.9099992067</v>
      </c>
      <c r="BN115" s="60">
        <f t="shared" si="80"/>
        <v>19253482.299999624</v>
      </c>
      <c r="BO115" s="60">
        <f t="shared" si="80"/>
        <v>-5521494.6500004232</v>
      </c>
      <c r="BP115" s="60">
        <f t="shared" si="80"/>
        <v>7692362.4599988312</v>
      </c>
      <c r="BQ115" s="60">
        <f t="shared" si="80"/>
        <v>5074608.9199989587</v>
      </c>
      <c r="BR115" s="100">
        <f t="shared" si="80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81">Q95-Q102</f>
        <v>3018758.8699999996</v>
      </c>
      <c r="R116" s="60">
        <f t="shared" si="81"/>
        <v>6306683.1599999927</v>
      </c>
      <c r="S116" s="223">
        <f t="shared" ref="S116:T120" si="82">S95-S102</f>
        <v>8220027.0300000049</v>
      </c>
      <c r="T116" s="223">
        <f t="shared" si="82"/>
        <v>9411977.9300000016</v>
      </c>
      <c r="U116" s="65">
        <f t="shared" ref="U116:V120" si="83">U95-U102</f>
        <v>7295238.999999987</v>
      </c>
      <c r="V116" s="65">
        <f t="shared" si="83"/>
        <v>5818277.2499999925</v>
      </c>
      <c r="W116" s="65">
        <f t="shared" ref="W116:AE116" si="84">W95-W102</f>
        <v>5875481.190000019</v>
      </c>
      <c r="X116" s="65">
        <f t="shared" si="84"/>
        <v>6940350.3899999931</v>
      </c>
      <c r="Y116" s="371">
        <f t="shared" si="84"/>
        <v>8002817.9600000102</v>
      </c>
      <c r="Z116" s="65">
        <f t="shared" si="84"/>
        <v>8087147.6000000304</v>
      </c>
      <c r="AA116" s="65">
        <f t="shared" si="84"/>
        <v>7503110.3699999768</v>
      </c>
      <c r="AB116" s="65">
        <f t="shared" si="84"/>
        <v>6854313.6600000793</v>
      </c>
      <c r="AC116" s="65">
        <f t="shared" si="84"/>
        <v>6299840.4800000489</v>
      </c>
      <c r="AD116" s="65">
        <f t="shared" si="84"/>
        <v>7347364.1799999494</v>
      </c>
      <c r="AE116" s="65">
        <f t="shared" si="84"/>
        <v>8748454.7399999481</v>
      </c>
      <c r="AF116" s="65">
        <f t="shared" ref="AF116:AG116" si="85">AF95-AF102</f>
        <v>8673012.9499999844</v>
      </c>
      <c r="AG116" s="65">
        <f t="shared" si="85"/>
        <v>9218294.8200000301</v>
      </c>
      <c r="AH116" s="65">
        <f t="shared" ref="AH116:AI116" si="86">AH95-AH102</f>
        <v>6502590.1600000095</v>
      </c>
      <c r="AI116" s="65">
        <f t="shared" si="86"/>
        <v>6813142.7200000118</v>
      </c>
      <c r="AJ116" s="65">
        <f t="shared" ref="AJ116:AK116" si="87">AJ95-AJ102</f>
        <v>7932699.8399999496</v>
      </c>
      <c r="AK116" s="371">
        <f t="shared" si="87"/>
        <v>9206947.9699999187</v>
      </c>
      <c r="AL116" s="65">
        <f t="shared" ref="AL116:AM116" si="88">AL95-AL102</f>
        <v>10434578.539999977</v>
      </c>
      <c r="AM116" s="65">
        <f t="shared" si="88"/>
        <v>8981585.2400000058</v>
      </c>
      <c r="AN116" s="65">
        <f t="shared" ref="AN116" si="89">AN95-AN102</f>
        <v>7770249.9999999944</v>
      </c>
      <c r="AO116" s="65">
        <f t="shared" ref="AO116:AP116" si="90">AO95-AO102</f>
        <v>7287667.7800000031</v>
      </c>
      <c r="AP116" s="65">
        <f t="shared" si="90"/>
        <v>8120209.1899999687</v>
      </c>
      <c r="AQ116" s="65">
        <f t="shared" ref="AQ116:AR116" si="91">AQ95-AQ102</f>
        <v>10190197.139999822</v>
      </c>
      <c r="AR116" s="65">
        <f t="shared" si="91"/>
        <v>13509148.129999839</v>
      </c>
      <c r="AS116" s="65">
        <f t="shared" ref="AS116:AT116" si="92">AS95-AS102</f>
        <v>4358921.7899999991</v>
      </c>
      <c r="AT116" s="65">
        <f t="shared" si="92"/>
        <v>3495716.060000001</v>
      </c>
      <c r="AU116" s="65">
        <f t="shared" ref="AU116:AV116" si="93">AU95-AU102</f>
        <v>7859455.3300000634</v>
      </c>
      <c r="AV116" s="65">
        <f t="shared" si="93"/>
        <v>5757728.3899999997</v>
      </c>
      <c r="AW116" s="492">
        <f t="shared" ref="AW116:AX116" si="94">AW95-AW102</f>
        <v>11566534.979999885</v>
      </c>
      <c r="AX116" s="198">
        <f t="shared" si="94"/>
        <v>10702631.509999942</v>
      </c>
      <c r="AY116" s="198">
        <f t="shared" ref="AY116:AZ116" si="95">AY95-AY102</f>
        <v>4660289.4299999904</v>
      </c>
      <c r="AZ116" s="198">
        <f t="shared" si="95"/>
        <v>5185842.6199999917</v>
      </c>
      <c r="BA116" s="198">
        <f t="shared" ref="BA116" si="96">BA95-BA102</f>
        <v>8118078.4500000719</v>
      </c>
      <c r="BB116" s="198"/>
      <c r="BC116" s="198"/>
      <c r="BD116" s="198"/>
      <c r="BE116" s="198"/>
      <c r="BF116" s="198"/>
      <c r="BG116" s="198"/>
      <c r="BH116" s="198"/>
      <c r="BI116" s="219">
        <f t="shared" si="80"/>
        <v>-956110.20999998134</v>
      </c>
      <c r="BJ116" s="60">
        <f t="shared" si="80"/>
        <v>304621.07999999542</v>
      </c>
      <c r="BK116" s="60">
        <f t="shared" si="80"/>
        <v>-2667917.0699999905</v>
      </c>
      <c r="BL116" s="60">
        <f t="shared" si="80"/>
        <v>846413.52000000142</v>
      </c>
      <c r="BM116" s="60">
        <f t="shared" si="80"/>
        <v>763345.35000001453</v>
      </c>
      <c r="BN116" s="60">
        <f t="shared" si="80"/>
        <v>1567511.8200000096</v>
      </c>
      <c r="BO116" s="60">
        <f t="shared" si="80"/>
        <v>814611.56999997515</v>
      </c>
      <c r="BP116" s="60">
        <f t="shared" si="80"/>
        <v>456011.26999999769</v>
      </c>
      <c r="BQ116" s="60">
        <f t="shared" si="80"/>
        <v>197353.42000003811</v>
      </c>
      <c r="BR116" s="100">
        <f t="shared" si="80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2"/>
        <v>-67524641.959999919</v>
      </c>
      <c r="T117" s="60">
        <f t="shared" si="82"/>
        <v>-80848028.780000091</v>
      </c>
      <c r="U117" s="65">
        <f t="shared" si="83"/>
        <v>-100820639.83999988</v>
      </c>
      <c r="V117" s="65">
        <f t="shared" si="83"/>
        <v>-60177215.569999993</v>
      </c>
      <c r="W117" s="65">
        <f t="shared" ref="W117:AE117" si="97">W96-W103</f>
        <v>-72423012.899999887</v>
      </c>
      <c r="X117" s="65">
        <f t="shared" si="97"/>
        <v>-63892946.080000028</v>
      </c>
      <c r="Y117" s="371">
        <f t="shared" si="97"/>
        <v>-59868053.280000202</v>
      </c>
      <c r="Z117" s="65">
        <f t="shared" si="97"/>
        <v>-63421102.630000263</v>
      </c>
      <c r="AA117" s="65">
        <f t="shared" si="97"/>
        <v>-109697077.3600011</v>
      </c>
      <c r="AB117" s="65">
        <f t="shared" si="97"/>
        <v>-72881784.980000362</v>
      </c>
      <c r="AC117" s="65">
        <f t="shared" si="97"/>
        <v>-65573343.430000395</v>
      </c>
      <c r="AD117" s="65">
        <f t="shared" si="97"/>
        <v>-70825067.520000055</v>
      </c>
      <c r="AE117" s="65">
        <f t="shared" si="97"/>
        <v>-80787445.620000392</v>
      </c>
      <c r="AF117" s="65">
        <f t="shared" ref="AF117:AG117" si="98">AF96-AF103</f>
        <v>-107721276.76000081</v>
      </c>
      <c r="AG117" s="65">
        <f t="shared" si="98"/>
        <v>-89998706.39000015</v>
      </c>
      <c r="AH117" s="65">
        <f t="shared" ref="AH117:AI117" si="99">AH96-AH103</f>
        <v>-117582187.8000005</v>
      </c>
      <c r="AI117" s="65">
        <f t="shared" si="99"/>
        <v>-78944550.40000014</v>
      </c>
      <c r="AJ117" s="65">
        <f t="shared" ref="AJ117:AK117" si="100">AJ96-AJ103</f>
        <v>-97065657.670000419</v>
      </c>
      <c r="AK117" s="371">
        <f t="shared" si="100"/>
        <v>-62380380.780000687</v>
      </c>
      <c r="AL117" s="65">
        <f t="shared" ref="AL117:AM117" si="101">AL96-AL103</f>
        <v>-64069574.910000309</v>
      </c>
      <c r="AM117" s="65">
        <f t="shared" si="101"/>
        <v>-113506037.16000037</v>
      </c>
      <c r="AN117" s="65">
        <f t="shared" ref="AN117" si="102">AN96-AN103</f>
        <v>-98994838.850000262</v>
      </c>
      <c r="AO117" s="65">
        <f t="shared" ref="AO117:AP117" si="103">AO96-AO103</f>
        <v>-88406171.730000705</v>
      </c>
      <c r="AP117" s="65">
        <f t="shared" si="103"/>
        <v>-76446447.960001022</v>
      </c>
      <c r="AQ117" s="65">
        <f t="shared" ref="AQ117:AR117" si="104">AQ96-AQ103</f>
        <v>-70171139.98000139</v>
      </c>
      <c r="AR117" s="65">
        <f t="shared" si="104"/>
        <v>-116556610.69000113</v>
      </c>
      <c r="AS117" s="65">
        <f t="shared" ref="AS117:AT117" si="105">AS96-AS103</f>
        <v>-110883372.20000035</v>
      </c>
      <c r="AT117" s="65">
        <f t="shared" si="105"/>
        <v>-86364295.229999825</v>
      </c>
      <c r="AU117" s="65">
        <f t="shared" ref="AU117:AV117" si="106">AU96-AU103</f>
        <v>-90955825.800001293</v>
      </c>
      <c r="AV117" s="65">
        <f t="shared" si="106"/>
        <v>-66126943.860001475</v>
      </c>
      <c r="AW117" s="492">
        <f t="shared" ref="AW117:AX117" si="107">AW96-AW103</f>
        <v>-74866305.220000178</v>
      </c>
      <c r="AX117" s="198">
        <f t="shared" si="107"/>
        <v>-73185912.570000201</v>
      </c>
      <c r="AY117" s="198">
        <f t="shared" ref="AY117:AZ117" si="108">AY96-AY103</f>
        <v>-94823179.080001086</v>
      </c>
      <c r="AZ117" s="198">
        <f t="shared" si="108"/>
        <v>-64492503.390000522</v>
      </c>
      <c r="BA117" s="198">
        <f t="shared" ref="BA117" si="109">BA96-BA103</f>
        <v>-105850255.50000009</v>
      </c>
      <c r="BB117" s="198"/>
      <c r="BC117" s="198"/>
      <c r="BD117" s="198"/>
      <c r="BE117" s="198"/>
      <c r="BF117" s="198"/>
      <c r="BG117" s="198"/>
      <c r="BH117" s="198"/>
      <c r="BI117" s="219">
        <f t="shared" si="80"/>
        <v>21462922.799999908</v>
      </c>
      <c r="BJ117" s="60">
        <f t="shared" si="80"/>
        <v>13176349.929999918</v>
      </c>
      <c r="BK117" s="60">
        <f t="shared" si="80"/>
        <v>-5294767.1899999827</v>
      </c>
      <c r="BL117" s="60">
        <f t="shared" si="80"/>
        <v>-9448489.969999969</v>
      </c>
      <c r="BM117" s="60">
        <f t="shared" si="80"/>
        <v>13931668.27000016</v>
      </c>
      <c r="BN117" s="60">
        <f t="shared" si="80"/>
        <v>10160591.320000008</v>
      </c>
      <c r="BO117" s="60">
        <f t="shared" si="80"/>
        <v>-1871708.9899996966</v>
      </c>
      <c r="BP117" s="60">
        <f t="shared" si="80"/>
        <v>51472784.540000141</v>
      </c>
      <c r="BQ117" s="60">
        <f t="shared" si="80"/>
        <v>2428660.7200001329</v>
      </c>
      <c r="BR117" s="100">
        <f t="shared" si="80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81"/>
        <v>41437319.840000004</v>
      </c>
      <c r="R118" s="60">
        <f t="shared" si="81"/>
        <v>74184646.390000001</v>
      </c>
      <c r="S118" s="60">
        <f t="shared" si="82"/>
        <v>87905086.12000002</v>
      </c>
      <c r="T118" s="60">
        <f t="shared" si="82"/>
        <v>92360227.400000006</v>
      </c>
      <c r="U118" s="65">
        <f t="shared" si="83"/>
        <v>86444608.390000001</v>
      </c>
      <c r="V118" s="65">
        <f t="shared" si="83"/>
        <v>73327068.50999999</v>
      </c>
      <c r="W118" s="65">
        <f t="shared" ref="W118:AE118" si="110">W97-W104</f>
        <v>67636604.359999955</v>
      </c>
      <c r="X118" s="65">
        <f t="shared" si="110"/>
        <v>68471855.579999954</v>
      </c>
      <c r="Y118" s="371">
        <f t="shared" si="110"/>
        <v>69668686.690000027</v>
      </c>
      <c r="Z118" s="65">
        <f t="shared" si="110"/>
        <v>69339432.800000072</v>
      </c>
      <c r="AA118" s="65">
        <f t="shared" si="110"/>
        <v>70798228.429999977</v>
      </c>
      <c r="AB118" s="65">
        <f t="shared" si="110"/>
        <v>70115734.00000006</v>
      </c>
      <c r="AC118" s="65">
        <f t="shared" si="110"/>
        <v>70251301.639999956</v>
      </c>
      <c r="AD118" s="65">
        <f t="shared" si="110"/>
        <v>94185098.919999987</v>
      </c>
      <c r="AE118" s="65">
        <f t="shared" si="110"/>
        <v>103469982.69999996</v>
      </c>
      <c r="AF118" s="65">
        <f t="shared" ref="AF118:AG118" si="111">AF97-AF104</f>
        <v>101585966.88000005</v>
      </c>
      <c r="AG118" s="65">
        <f t="shared" si="111"/>
        <v>104654871.88000005</v>
      </c>
      <c r="AH118" s="65">
        <f t="shared" ref="AH118:AI118" si="112">AH97-AH104</f>
        <v>89006132.420000046</v>
      </c>
      <c r="AI118" s="65">
        <f t="shared" si="112"/>
        <v>78637822.459999993</v>
      </c>
      <c r="AJ118" s="65">
        <f t="shared" ref="AJ118:AK118" si="113">AJ97-AJ104</f>
        <v>78716623.099999964</v>
      </c>
      <c r="AK118" s="371">
        <f t="shared" si="113"/>
        <v>87629659.529999942</v>
      </c>
      <c r="AL118" s="65">
        <f t="shared" ref="AL118:AM118" si="114">AL97-AL104</f>
        <v>88132129.299999982</v>
      </c>
      <c r="AM118" s="65">
        <f t="shared" si="114"/>
        <v>83650791.099999994</v>
      </c>
      <c r="AN118" s="65">
        <f t="shared" ref="AN118" si="115">AN97-AN104</f>
        <v>78261680.310000047</v>
      </c>
      <c r="AO118" s="65">
        <f t="shared" ref="AO118:AP118" si="116">AO97-AO104</f>
        <v>77871665.399999931</v>
      </c>
      <c r="AP118" s="65">
        <f t="shared" si="116"/>
        <v>93765426.930000022</v>
      </c>
      <c r="AQ118" s="65">
        <f t="shared" ref="AQ118:AR118" si="117">AQ97-AQ104</f>
        <v>112536862.88000003</v>
      </c>
      <c r="AR118" s="65">
        <f t="shared" si="117"/>
        <v>118584648.86000001</v>
      </c>
      <c r="AS118" s="65">
        <f t="shared" ref="AS118:AT118" si="118">AS97-AS104</f>
        <v>82632013.329999998</v>
      </c>
      <c r="AT118" s="65">
        <f t="shared" si="118"/>
        <v>66856383.910000011</v>
      </c>
      <c r="AU118" s="65">
        <f t="shared" ref="AU118:AV118" si="119">AU97-AU104</f>
        <v>84966630.830000028</v>
      </c>
      <c r="AV118" s="65">
        <f t="shared" si="119"/>
        <v>64233033.240000002</v>
      </c>
      <c r="AW118" s="492">
        <f t="shared" ref="AW118:AX118" si="120">AW97-AW104</f>
        <v>99284927.560000032</v>
      </c>
      <c r="AX118" s="198">
        <f t="shared" si="120"/>
        <v>95122562.259999946</v>
      </c>
      <c r="AY118" s="198">
        <f t="shared" ref="AY118:AZ118" si="121">AY97-AY104</f>
        <v>64886573.540000007</v>
      </c>
      <c r="AZ118" s="198">
        <f t="shared" si="121"/>
        <v>59497826.920000009</v>
      </c>
      <c r="BA118" s="198">
        <f t="shared" ref="BA118" si="122">BA97-BA104</f>
        <v>86996443.729999989</v>
      </c>
      <c r="BB118" s="198"/>
      <c r="BC118" s="198"/>
      <c r="BD118" s="198"/>
      <c r="BE118" s="198"/>
      <c r="BF118" s="198"/>
      <c r="BG118" s="198"/>
      <c r="BH118" s="198"/>
      <c r="BI118" s="219">
        <f t="shared" si="80"/>
        <v>-6181582.4900000095</v>
      </c>
      <c r="BJ118" s="60">
        <f t="shared" si="80"/>
        <v>-9577650.530000031</v>
      </c>
      <c r="BK118" s="60">
        <f t="shared" si="80"/>
        <v>-29752907.659999996</v>
      </c>
      <c r="BL118" s="60">
        <f t="shared" si="80"/>
        <v>-7352586.6899999976</v>
      </c>
      <c r="BM118" s="60">
        <f t="shared" si="80"/>
        <v>-8016281.6699999869</v>
      </c>
      <c r="BN118" s="60">
        <f t="shared" si="80"/>
        <v>-6926896.3500000089</v>
      </c>
      <c r="BO118" s="60">
        <f t="shared" si="80"/>
        <v>-5499398.3900000006</v>
      </c>
      <c r="BP118" s="60">
        <f t="shared" si="80"/>
        <v>-6831236.4700000286</v>
      </c>
      <c r="BQ118" s="60">
        <f t="shared" si="80"/>
        <v>-4766986.7500000298</v>
      </c>
      <c r="BR118" s="100">
        <f t="shared" si="80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81"/>
        <v>377001.74</v>
      </c>
      <c r="R119" s="60">
        <f t="shared" si="81"/>
        <v>548291.11999999988</v>
      </c>
      <c r="S119" s="60">
        <f t="shared" si="82"/>
        <v>565224.94000000006</v>
      </c>
      <c r="T119" s="60">
        <f t="shared" si="82"/>
        <v>629018.93000000017</v>
      </c>
      <c r="U119" s="65">
        <f t="shared" si="83"/>
        <v>644357.69000000006</v>
      </c>
      <c r="V119" s="65">
        <f t="shared" si="83"/>
        <v>731260.84999999986</v>
      </c>
      <c r="W119" s="65">
        <f t="shared" ref="W119:AE119" si="123">W98-W105</f>
        <v>790214.49</v>
      </c>
      <c r="X119" s="65">
        <f t="shared" si="123"/>
        <v>858795.58000000031</v>
      </c>
      <c r="Y119" s="371">
        <f t="shared" si="123"/>
        <v>873504.95000000065</v>
      </c>
      <c r="Z119" s="65">
        <f t="shared" si="123"/>
        <v>745762.04999999981</v>
      </c>
      <c r="AA119" s="65">
        <f t="shared" si="123"/>
        <v>646905.77000000025</v>
      </c>
      <c r="AB119" s="65">
        <f t="shared" si="123"/>
        <v>682529.58999999985</v>
      </c>
      <c r="AC119" s="65">
        <f t="shared" si="123"/>
        <v>664128.59000000008</v>
      </c>
      <c r="AD119" s="65">
        <f t="shared" si="123"/>
        <v>587875.43999999983</v>
      </c>
      <c r="AE119" s="65">
        <f t="shared" si="123"/>
        <v>637087.43000000017</v>
      </c>
      <c r="AF119" s="65">
        <f t="shared" ref="AF119:AG119" si="124">AF98-AF105</f>
        <v>673872.68</v>
      </c>
      <c r="AG119" s="65">
        <f t="shared" si="124"/>
        <v>761636.82999999949</v>
      </c>
      <c r="AH119" s="65">
        <f t="shared" ref="AH119:AI119" si="125">AH98-AH105</f>
        <v>831575.2899999998</v>
      </c>
      <c r="AI119" s="65">
        <f t="shared" si="125"/>
        <v>916157.2499999993</v>
      </c>
      <c r="AJ119" s="65">
        <f t="shared" ref="AJ119:AK119" si="126">AJ98-AJ105</f>
        <v>860371.02999999991</v>
      </c>
      <c r="AK119" s="371">
        <f t="shared" si="126"/>
        <v>1099470.3999999999</v>
      </c>
      <c r="AL119" s="65">
        <f t="shared" ref="AL119:AM119" si="127">AL98-AL105</f>
        <v>916582.64000000036</v>
      </c>
      <c r="AM119" s="65">
        <f t="shared" si="127"/>
        <v>742963.1800000004</v>
      </c>
      <c r="AN119" s="65">
        <f t="shared" ref="AN119" si="128">AN98-AN105</f>
        <v>659487.88000000024</v>
      </c>
      <c r="AO119" s="65">
        <f t="shared" ref="AO119:AP119" si="129">AO98-AO105</f>
        <v>654499.73999999976</v>
      </c>
      <c r="AP119" s="65">
        <f t="shared" si="129"/>
        <v>565776.60000000009</v>
      </c>
      <c r="AQ119" s="65">
        <f t="shared" ref="AQ119:AR119" si="130">AQ98-AQ105</f>
        <v>733404.45000000019</v>
      </c>
      <c r="AR119" s="65">
        <f t="shared" si="130"/>
        <v>754572.4500000003</v>
      </c>
      <c r="AS119" s="65">
        <f t="shared" ref="AS119:AT119" si="131">AS98-AS105</f>
        <v>599543.00999999989</v>
      </c>
      <c r="AT119" s="65">
        <f t="shared" si="131"/>
        <v>627544.04</v>
      </c>
      <c r="AU119" s="65">
        <f t="shared" ref="AU119:AV119" si="132">AU98-AU105</f>
        <v>867448.16999999911</v>
      </c>
      <c r="AV119" s="65">
        <f t="shared" si="132"/>
        <v>794129.96999999986</v>
      </c>
      <c r="AW119" s="492">
        <f t="shared" ref="AW119:AX119" si="133">AW98-AW105</f>
        <v>1087470.3200000017</v>
      </c>
      <c r="AX119" s="198">
        <f t="shared" si="133"/>
        <v>977822.65000000037</v>
      </c>
      <c r="AY119" s="198">
        <f t="shared" ref="AY119:AZ119" si="134">AY98-AY105</f>
        <v>535421.94999999984</v>
      </c>
      <c r="AZ119" s="198">
        <f t="shared" si="134"/>
        <v>498805.93000000011</v>
      </c>
      <c r="BA119" s="198">
        <f t="shared" ref="BA119" si="135">BA98-BA105</f>
        <v>639876.37000000058</v>
      </c>
      <c r="BB119" s="198"/>
      <c r="BC119" s="198"/>
      <c r="BD119" s="198"/>
      <c r="BE119" s="198"/>
      <c r="BF119" s="198"/>
      <c r="BG119" s="198"/>
      <c r="BH119" s="198"/>
      <c r="BI119" s="219">
        <f t="shared" si="80"/>
        <v>-22857.869999999995</v>
      </c>
      <c r="BJ119" s="60">
        <f t="shared" si="80"/>
        <v>-80459.030000000028</v>
      </c>
      <c r="BK119" s="60">
        <f t="shared" si="80"/>
        <v>-316654.04000000004</v>
      </c>
      <c r="BL119" s="60">
        <f t="shared" si="80"/>
        <v>-110685.62000000011</v>
      </c>
      <c r="BM119" s="60">
        <f t="shared" si="80"/>
        <v>-105206.12000000011</v>
      </c>
      <c r="BN119" s="60">
        <f t="shared" si="80"/>
        <v>-33467.749999999884</v>
      </c>
      <c r="BO119" s="60">
        <f t="shared" si="80"/>
        <v>-200320.91000000003</v>
      </c>
      <c r="BP119" s="60">
        <f t="shared" si="80"/>
        <v>-145421.58000000007</v>
      </c>
      <c r="BQ119" s="60">
        <f t="shared" si="80"/>
        <v>-42227.170000000042</v>
      </c>
      <c r="BR119" s="100">
        <f t="shared" si="80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81"/>
        <v>-80736484.849999964</v>
      </c>
      <c r="R120" s="55">
        <f t="shared" si="81"/>
        <v>13583996.670000613</v>
      </c>
      <c r="S120" s="55">
        <f t="shared" si="82"/>
        <v>46880580.109999478</v>
      </c>
      <c r="T120" s="55">
        <f t="shared" si="82"/>
        <v>31410889.420000374</v>
      </c>
      <c r="U120" s="96">
        <f t="shared" si="83"/>
        <v>-35791457.029999435</v>
      </c>
      <c r="V120" s="96">
        <f t="shared" si="83"/>
        <v>-1881395.8300004005</v>
      </c>
      <c r="W120" s="338">
        <f t="shared" ref="W120:AE120" si="136">W99-W106</f>
        <v>6680132.199999392</v>
      </c>
      <c r="X120" s="96">
        <f t="shared" si="136"/>
        <v>-8335319.800000608</v>
      </c>
      <c r="Y120" s="403">
        <f t="shared" si="136"/>
        <v>30564367.489999533</v>
      </c>
      <c r="Z120" s="96">
        <f t="shared" si="136"/>
        <v>21667914.019998372</v>
      </c>
      <c r="AA120" s="96">
        <f t="shared" si="136"/>
        <v>-64713835.680001199</v>
      </c>
      <c r="AB120" s="96">
        <f t="shared" si="136"/>
        <v>-11924913.979999632</v>
      </c>
      <c r="AC120" s="96">
        <f t="shared" si="136"/>
        <v>1087671.3499989808</v>
      </c>
      <c r="AD120" s="96">
        <f t="shared" si="136"/>
        <v>34175755.469999731</v>
      </c>
      <c r="AE120" s="96">
        <f t="shared" si="136"/>
        <v>41381651.799998462</v>
      </c>
      <c r="AF120" s="96">
        <f t="shared" ref="AF120:AG120" si="137">AF99-AF106</f>
        <v>-15911078.530002236</v>
      </c>
      <c r="AG120" s="96">
        <f t="shared" si="137"/>
        <v>12655306.420000792</v>
      </c>
      <c r="AH120" s="96">
        <f t="shared" ref="AH120:AI120" si="138">AH99-AH106</f>
        <v>-61312165.620000839</v>
      </c>
      <c r="AI120" s="96">
        <f t="shared" si="138"/>
        <v>-14064666.70000121</v>
      </c>
      <c r="AJ120" s="96">
        <f t="shared" ref="AJ120:AK120" si="139">AJ99-AJ106</f>
        <v>-16460446.419999599</v>
      </c>
      <c r="AK120" s="403">
        <f t="shared" si="139"/>
        <v>41545660.490001321</v>
      </c>
      <c r="AL120" s="96">
        <f t="shared" ref="AL120:AM120" si="140">AL99-AL106</f>
        <v>49584537.200003624</v>
      </c>
      <c r="AM120" s="96">
        <f t="shared" si="140"/>
        <v>-52047010.849999011</v>
      </c>
      <c r="AN120" s="96">
        <f t="shared" ref="AN120" si="141">AN99-AN106</f>
        <v>-33805891.899998307</v>
      </c>
      <c r="AO120" s="96">
        <f t="shared" ref="AO120:AP120" si="142">AO99-AO106</f>
        <v>-21907606.709998339</v>
      </c>
      <c r="AP120" s="96">
        <f t="shared" si="142"/>
        <v>20295041.490001798</v>
      </c>
      <c r="AQ120" s="96">
        <f t="shared" ref="AQ120:AR120" si="143">AQ99-AQ106</f>
        <v>81498127.070003092</v>
      </c>
      <c r="AR120" s="96">
        <f t="shared" si="143"/>
        <v>23332319.009995222</v>
      </c>
      <c r="AS120" s="96">
        <f t="shared" ref="AS120:AT120" si="144">AS99-AS106</f>
        <v>-90928163.629999757</v>
      </c>
      <c r="AT120" s="96">
        <f t="shared" si="144"/>
        <v>-40432122.579991639</v>
      </c>
      <c r="AU120" s="96">
        <f t="shared" ref="AU120:AV120" si="145">AU99-AU106</f>
        <v>-5076976.0999978185</v>
      </c>
      <c r="AV120" s="96">
        <f t="shared" si="145"/>
        <v>20712665.380001187</v>
      </c>
      <c r="AW120" s="535">
        <f t="shared" ref="AW120:AX120" si="146">AW99-AW106</f>
        <v>54725294.680007994</v>
      </c>
      <c r="AX120" s="203">
        <f t="shared" si="146"/>
        <v>35459139.690007567</v>
      </c>
      <c r="AY120" s="203">
        <f t="shared" ref="AY120:AZ120" si="147">AY99-AY106</f>
        <v>-49412779.679991663</v>
      </c>
      <c r="AZ120" s="203">
        <f t="shared" si="147"/>
        <v>-12697438.339996874</v>
      </c>
      <c r="BA120" s="203">
        <f t="shared" ref="BA120" si="148">BA99-BA106</f>
        <v>-45912468.199993312</v>
      </c>
      <c r="BB120" s="203"/>
      <c r="BC120" s="203"/>
      <c r="BD120" s="203"/>
      <c r="BE120" s="203"/>
      <c r="BF120" s="203"/>
      <c r="BG120" s="203"/>
      <c r="BH120" s="203"/>
      <c r="BI120" s="220">
        <f t="shared" si="80"/>
        <v>10038421.049997274</v>
      </c>
      <c r="BJ120" s="55">
        <f t="shared" si="80"/>
        <v>27828714.529998034</v>
      </c>
      <c r="BK120" s="55">
        <f t="shared" si="80"/>
        <v>-50638793.250002533</v>
      </c>
      <c r="BL120" s="55">
        <f t="shared" si="80"/>
        <v>-18970653.540000971</v>
      </c>
      <c r="BM120" s="55">
        <f t="shared" si="80"/>
        <v>9412943.7399993986</v>
      </c>
      <c r="BN120" s="55">
        <f t="shared" si="80"/>
        <v>24021221.339999549</v>
      </c>
      <c r="BO120" s="55">
        <f t="shared" si="80"/>
        <v>-12278311.370000117</v>
      </c>
      <c r="BP120" s="55">
        <f t="shared" si="80"/>
        <v>52644500.219998933</v>
      </c>
      <c r="BQ120" s="55">
        <f t="shared" si="80"/>
        <v>2891409.1399991177</v>
      </c>
      <c r="BR120" s="99">
        <f t="shared" si="80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49">O122-C122</f>
        <v>0</v>
      </c>
      <c r="BJ122" s="42">
        <f t="shared" si="149"/>
        <v>0</v>
      </c>
      <c r="BK122" s="42">
        <f t="shared" si="149"/>
        <v>0</v>
      </c>
      <c r="BL122" s="42">
        <f t="shared" si="149"/>
        <v>0</v>
      </c>
      <c r="BM122" s="42">
        <f t="shared" si="149"/>
        <v>0</v>
      </c>
      <c r="BN122" s="42">
        <f t="shared" si="149"/>
        <v>0</v>
      </c>
      <c r="BO122" s="42">
        <f t="shared" si="149"/>
        <v>0</v>
      </c>
      <c r="BP122" s="42">
        <f t="shared" si="149"/>
        <v>0</v>
      </c>
      <c r="BQ122" s="42">
        <f t="shared" si="149"/>
        <v>0</v>
      </c>
      <c r="BR122" s="109">
        <f t="shared" si="149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>
        <v>10420</v>
      </c>
      <c r="BA123" s="260">
        <v>10390</v>
      </c>
      <c r="BB123" s="260"/>
      <c r="BC123" s="260"/>
      <c r="BD123" s="260"/>
      <c r="BE123" s="260"/>
      <c r="BF123" s="260"/>
      <c r="BG123" s="260"/>
      <c r="BH123" s="260"/>
      <c r="BI123" s="108">
        <f t="shared" si="149"/>
        <v>-725</v>
      </c>
      <c r="BJ123" s="42">
        <f t="shared" si="149"/>
        <v>-967</v>
      </c>
      <c r="BK123" s="42">
        <f t="shared" si="149"/>
        <v>-3166</v>
      </c>
      <c r="BL123" s="42">
        <f t="shared" si="149"/>
        <v>-4356</v>
      </c>
      <c r="BM123" s="42">
        <f t="shared" si="149"/>
        <v>-4010</v>
      </c>
      <c r="BN123" s="42">
        <f t="shared" si="149"/>
        <v>-2806</v>
      </c>
      <c r="BO123" s="42">
        <f t="shared" si="149"/>
        <v>-2129</v>
      </c>
      <c r="BP123" s="42">
        <f t="shared" si="149"/>
        <v>-1451</v>
      </c>
      <c r="BQ123" s="42">
        <f t="shared" si="149"/>
        <v>-899</v>
      </c>
      <c r="BR123" s="109">
        <f t="shared" si="149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49"/>
        <v>0</v>
      </c>
      <c r="BJ124" s="42">
        <f t="shared" si="149"/>
        <v>0</v>
      </c>
      <c r="BK124" s="42">
        <f t="shared" si="149"/>
        <v>0</v>
      </c>
      <c r="BL124" s="42">
        <f t="shared" si="149"/>
        <v>0</v>
      </c>
      <c r="BM124" s="42">
        <f t="shared" si="149"/>
        <v>0</v>
      </c>
      <c r="BN124" s="42">
        <f t="shared" si="149"/>
        <v>0</v>
      </c>
      <c r="BO124" s="42">
        <f t="shared" si="149"/>
        <v>0</v>
      </c>
      <c r="BP124" s="42">
        <f t="shared" si="149"/>
        <v>0</v>
      </c>
      <c r="BQ124" s="42">
        <f t="shared" si="149"/>
        <v>0</v>
      </c>
      <c r="BR124" s="109">
        <f t="shared" si="149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49"/>
        <v>0</v>
      </c>
      <c r="BJ125" s="42">
        <f t="shared" si="149"/>
        <v>0</v>
      </c>
      <c r="BK125" s="42">
        <f t="shared" si="149"/>
        <v>0</v>
      </c>
      <c r="BL125" s="42">
        <f t="shared" si="149"/>
        <v>0</v>
      </c>
      <c r="BM125" s="42">
        <f t="shared" si="149"/>
        <v>0</v>
      </c>
      <c r="BN125" s="42">
        <f t="shared" si="149"/>
        <v>0</v>
      </c>
      <c r="BO125" s="42">
        <f t="shared" si="149"/>
        <v>0</v>
      </c>
      <c r="BP125" s="42">
        <f t="shared" si="149"/>
        <v>0</v>
      </c>
      <c r="BQ125" s="42">
        <f t="shared" si="149"/>
        <v>0</v>
      </c>
      <c r="BR125" s="109">
        <f t="shared" si="149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49"/>
        <v>0</v>
      </c>
      <c r="BJ126" s="42">
        <f t="shared" si="149"/>
        <v>0</v>
      </c>
      <c r="BK126" s="42">
        <f t="shared" si="149"/>
        <v>0</v>
      </c>
      <c r="BL126" s="42">
        <f t="shared" si="149"/>
        <v>0</v>
      </c>
      <c r="BM126" s="42">
        <f t="shared" si="149"/>
        <v>0</v>
      </c>
      <c r="BN126" s="42">
        <f t="shared" si="149"/>
        <v>0</v>
      </c>
      <c r="BO126" s="42">
        <f t="shared" si="149"/>
        <v>0</v>
      </c>
      <c r="BP126" s="42">
        <f t="shared" si="149"/>
        <v>0</v>
      </c>
      <c r="BQ126" s="42">
        <f t="shared" si="149"/>
        <v>0</v>
      </c>
      <c r="BR126" s="109">
        <f t="shared" si="149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50">SUM(U123:U126)</f>
        <v>4074</v>
      </c>
      <c r="V127" s="260">
        <f t="shared" si="150"/>
        <v>4301</v>
      </c>
      <c r="W127" s="260">
        <f t="shared" si="150"/>
        <v>4553</v>
      </c>
      <c r="X127" s="109">
        <f t="shared" si="150"/>
        <v>4258</v>
      </c>
      <c r="Y127" s="260">
        <f t="shared" si="150"/>
        <v>4080</v>
      </c>
      <c r="Z127" s="260">
        <f t="shared" si="150"/>
        <v>4155</v>
      </c>
      <c r="AA127" s="260">
        <f t="shared" si="150"/>
        <v>4314</v>
      </c>
      <c r="AB127" s="260">
        <f t="shared" si="150"/>
        <v>5431</v>
      </c>
      <c r="AC127" s="260">
        <f t="shared" si="150"/>
        <v>6762</v>
      </c>
      <c r="AD127" s="260">
        <f t="shared" si="150"/>
        <v>8433</v>
      </c>
      <c r="AE127" s="260">
        <f t="shared" si="150"/>
        <v>8668</v>
      </c>
      <c r="AF127" s="260">
        <f t="shared" si="150"/>
        <v>9884</v>
      </c>
      <c r="AG127" s="260">
        <f t="shared" si="150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>
        <v>10420</v>
      </c>
      <c r="BA127" s="260">
        <v>10390</v>
      </c>
      <c r="BB127" s="260"/>
      <c r="BC127" s="260"/>
      <c r="BD127" s="260"/>
      <c r="BE127" s="260"/>
      <c r="BF127" s="260"/>
      <c r="BG127" s="260"/>
      <c r="BH127" s="260"/>
      <c r="BI127" s="108">
        <f t="shared" si="149"/>
        <v>-725</v>
      </c>
      <c r="BJ127" s="42">
        <f t="shared" si="149"/>
        <v>-967</v>
      </c>
      <c r="BK127" s="42">
        <f t="shared" si="149"/>
        <v>-3166</v>
      </c>
      <c r="BL127" s="42">
        <f t="shared" si="149"/>
        <v>-4356</v>
      </c>
      <c r="BM127" s="42">
        <f t="shared" si="149"/>
        <v>-4010</v>
      </c>
      <c r="BN127" s="42">
        <f t="shared" si="149"/>
        <v>-2806</v>
      </c>
      <c r="BO127" s="42">
        <f t="shared" si="149"/>
        <v>-2129</v>
      </c>
      <c r="BP127" s="42">
        <f t="shared" si="149"/>
        <v>-1451</v>
      </c>
      <c r="BQ127" s="42">
        <f t="shared" si="149"/>
        <v>-899</v>
      </c>
      <c r="BR127" s="109">
        <f t="shared" si="149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>
        <v>1563</v>
      </c>
      <c r="BA129" s="260">
        <v>2026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51">O129-C129</f>
        <v>-2569</v>
      </c>
      <c r="BJ129" s="42">
        <f t="shared" si="151"/>
        <v>-5036</v>
      </c>
      <c r="BK129" s="42">
        <f t="shared" si="151"/>
        <v>-3737</v>
      </c>
      <c r="BL129" s="42">
        <f t="shared" si="151"/>
        <v>-3283</v>
      </c>
      <c r="BM129" s="42">
        <f t="shared" si="151"/>
        <v>-2733</v>
      </c>
      <c r="BN129" s="42">
        <f t="shared" si="151"/>
        <v>-3289</v>
      </c>
      <c r="BO129" s="42">
        <f t="shared" si="151"/>
        <v>-3547</v>
      </c>
      <c r="BP129" s="42">
        <f t="shared" si="151"/>
        <v>-3643</v>
      </c>
      <c r="BQ129" s="42">
        <f t="shared" si="151"/>
        <v>-1584</v>
      </c>
      <c r="BR129" s="109">
        <f t="shared" si="151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51"/>
        <v>-2</v>
      </c>
      <c r="BJ130" s="42">
        <f t="shared" si="151"/>
        <v>-243</v>
      </c>
      <c r="BK130" s="42">
        <f t="shared" si="151"/>
        <v>-1536</v>
      </c>
      <c r="BL130" s="42">
        <f t="shared" si="151"/>
        <v>-790</v>
      </c>
      <c r="BM130" s="42">
        <f t="shared" si="151"/>
        <v>-561</v>
      </c>
      <c r="BN130" s="42">
        <f t="shared" si="151"/>
        <v>-711</v>
      </c>
      <c r="BO130" s="42">
        <f t="shared" si="151"/>
        <v>-706</v>
      </c>
      <c r="BP130" s="42">
        <f t="shared" si="151"/>
        <v>-777</v>
      </c>
      <c r="BQ130" s="42">
        <f t="shared" si="151"/>
        <v>-259</v>
      </c>
      <c r="BR130" s="109">
        <f t="shared" si="151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>
        <v>70</v>
      </c>
      <c r="BA131" s="260">
        <v>68</v>
      </c>
      <c r="BB131" s="260"/>
      <c r="BC131" s="260"/>
      <c r="BD131" s="260"/>
      <c r="BE131" s="260"/>
      <c r="BF131" s="260"/>
      <c r="BG131" s="260"/>
      <c r="BH131" s="260"/>
      <c r="BI131" s="108">
        <f t="shared" si="151"/>
        <v>-57</v>
      </c>
      <c r="BJ131" s="42">
        <f t="shared" si="151"/>
        <v>-100</v>
      </c>
      <c r="BK131" s="42">
        <f t="shared" si="151"/>
        <v>-103</v>
      </c>
      <c r="BL131" s="42">
        <f t="shared" si="151"/>
        <v>-69</v>
      </c>
      <c r="BM131" s="42">
        <f t="shared" si="151"/>
        <v>-93</v>
      </c>
      <c r="BN131" s="42">
        <f t="shared" si="151"/>
        <v>-83</v>
      </c>
      <c r="BO131" s="42">
        <f t="shared" si="151"/>
        <v>-73</v>
      </c>
      <c r="BP131" s="42">
        <f t="shared" si="151"/>
        <v>-89</v>
      </c>
      <c r="BQ131" s="42">
        <f t="shared" si="151"/>
        <v>-69</v>
      </c>
      <c r="BR131" s="109">
        <f t="shared" si="151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51"/>
        <v>0</v>
      </c>
      <c r="BJ132" s="42">
        <f t="shared" si="151"/>
        <v>0</v>
      </c>
      <c r="BK132" s="42">
        <f t="shared" si="151"/>
        <v>0</v>
      </c>
      <c r="BL132" s="42">
        <f t="shared" si="151"/>
        <v>0</v>
      </c>
      <c r="BM132" s="42">
        <f t="shared" si="151"/>
        <v>0</v>
      </c>
      <c r="BN132" s="42">
        <f t="shared" si="151"/>
        <v>0</v>
      </c>
      <c r="BO132" s="42">
        <f t="shared" si="151"/>
        <v>0</v>
      </c>
      <c r="BP132" s="42">
        <f t="shared" si="151"/>
        <v>0</v>
      </c>
      <c r="BQ132" s="42">
        <f t="shared" si="151"/>
        <v>0</v>
      </c>
      <c r="BR132" s="109">
        <f t="shared" si="151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51"/>
        <v>0</v>
      </c>
      <c r="BJ133" s="42">
        <f t="shared" si="151"/>
        <v>0</v>
      </c>
      <c r="BK133" s="42">
        <f t="shared" si="151"/>
        <v>0</v>
      </c>
      <c r="BL133" s="42">
        <f t="shared" si="151"/>
        <v>0</v>
      </c>
      <c r="BM133" s="42">
        <f t="shared" si="151"/>
        <v>0</v>
      </c>
      <c r="BN133" s="42">
        <f t="shared" si="151"/>
        <v>0</v>
      </c>
      <c r="BO133" s="42">
        <f t="shared" si="151"/>
        <v>0</v>
      </c>
      <c r="BP133" s="42">
        <f t="shared" si="151"/>
        <v>0</v>
      </c>
      <c r="BQ133" s="42">
        <f t="shared" si="151"/>
        <v>0</v>
      </c>
      <c r="BR133" s="109">
        <f t="shared" si="151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52">SUM(Y129:Y131)</f>
        <v>162</v>
      </c>
      <c r="Z134" s="288">
        <f t="shared" si="152"/>
        <v>82</v>
      </c>
      <c r="AA134" s="288">
        <f t="shared" si="152"/>
        <v>124</v>
      </c>
      <c r="AB134" s="288">
        <f t="shared" si="152"/>
        <v>96</v>
      </c>
      <c r="AC134" s="288">
        <f t="shared" si="152"/>
        <v>90</v>
      </c>
      <c r="AD134" s="288">
        <f t="shared" si="152"/>
        <v>84</v>
      </c>
      <c r="AE134" s="288">
        <f t="shared" si="152"/>
        <v>675</v>
      </c>
      <c r="AF134" s="288">
        <f t="shared" si="152"/>
        <v>1527</v>
      </c>
      <c r="AG134" s="288">
        <f t="shared" si="152"/>
        <v>2251</v>
      </c>
      <c r="AH134" s="288">
        <f t="shared" si="152"/>
        <v>1260</v>
      </c>
      <c r="AI134" s="288">
        <f t="shared" si="152"/>
        <v>863</v>
      </c>
      <c r="AJ134" s="288">
        <f t="shared" si="152"/>
        <v>413</v>
      </c>
      <c r="AK134" s="441">
        <f t="shared" si="152"/>
        <v>270</v>
      </c>
      <c r="AL134" s="260">
        <f t="shared" si="152"/>
        <v>535</v>
      </c>
      <c r="AM134" s="260">
        <f t="shared" si="152"/>
        <v>1488</v>
      </c>
      <c r="AN134" s="260">
        <f t="shared" si="152"/>
        <v>1601</v>
      </c>
      <c r="AO134" s="260">
        <f t="shared" si="152"/>
        <v>2219</v>
      </c>
      <c r="AP134" s="260">
        <f t="shared" si="152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>
        <v>1633</v>
      </c>
      <c r="BA134" s="260">
        <v>2094</v>
      </c>
      <c r="BB134" s="260"/>
      <c r="BC134" s="260"/>
      <c r="BD134" s="260"/>
      <c r="BE134" s="260"/>
      <c r="BF134" s="260"/>
      <c r="BG134" s="260"/>
      <c r="BH134" s="260"/>
      <c r="BI134" s="108">
        <f t="shared" si="151"/>
        <v>-2571</v>
      </c>
      <c r="BJ134" s="42">
        <f t="shared" si="151"/>
        <v>-5279</v>
      </c>
      <c r="BK134" s="42">
        <f t="shared" si="151"/>
        <v>-5273</v>
      </c>
      <c r="BL134" s="42">
        <f t="shared" si="151"/>
        <v>-4073</v>
      </c>
      <c r="BM134" s="42">
        <f t="shared" si="151"/>
        <v>-3294</v>
      </c>
      <c r="BN134" s="42">
        <f t="shared" si="151"/>
        <v>-4000</v>
      </c>
      <c r="BO134" s="42">
        <f t="shared" si="151"/>
        <v>-4253</v>
      </c>
      <c r="BP134" s="42">
        <f t="shared" si="151"/>
        <v>-4420</v>
      </c>
      <c r="BQ134" s="42">
        <f t="shared" si="151"/>
        <v>-1815</v>
      </c>
      <c r="BR134" s="109">
        <f t="shared" si="151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>
        <v>15863</v>
      </c>
      <c r="BA136" s="260">
        <v>16907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53">O136-C136</f>
        <v>-781</v>
      </c>
      <c r="BJ136" s="42">
        <f t="shared" si="153"/>
        <v>-1586</v>
      </c>
      <c r="BK136" s="42">
        <f t="shared" si="153"/>
        <v>-4329</v>
      </c>
      <c r="BL136" s="42">
        <f t="shared" si="153"/>
        <v>-5382</v>
      </c>
      <c r="BM136" s="42">
        <f t="shared" si="153"/>
        <v>-5046</v>
      </c>
      <c r="BN136" s="42">
        <f t="shared" si="153"/>
        <v>-2958</v>
      </c>
      <c r="BO136" s="42">
        <f t="shared" si="153"/>
        <v>-1965</v>
      </c>
      <c r="BP136" s="42">
        <f t="shared" si="153"/>
        <v>-2234</v>
      </c>
      <c r="BQ136" s="42">
        <f t="shared" si="153"/>
        <v>-1535</v>
      </c>
      <c r="BR136" s="109">
        <f t="shared" si="153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53"/>
        <v>0</v>
      </c>
      <c r="BJ137" s="42">
        <f t="shared" si="153"/>
        <v>0</v>
      </c>
      <c r="BK137" s="42">
        <f t="shared" si="153"/>
        <v>0</v>
      </c>
      <c r="BL137" s="42">
        <f t="shared" si="153"/>
        <v>0</v>
      </c>
      <c r="BM137" s="42">
        <f t="shared" si="153"/>
        <v>0</v>
      </c>
      <c r="BN137" s="42">
        <f t="shared" si="153"/>
        <v>0</v>
      </c>
      <c r="BO137" s="42">
        <f t="shared" si="153"/>
        <v>0</v>
      </c>
      <c r="BP137" s="42">
        <f t="shared" si="153"/>
        <v>0</v>
      </c>
      <c r="BQ137" s="42">
        <f t="shared" si="153"/>
        <v>0</v>
      </c>
      <c r="BR137" s="109">
        <f t="shared" si="153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>
        <v>331</v>
      </c>
      <c r="BA138" s="260">
        <v>318</v>
      </c>
      <c r="BB138" s="260"/>
      <c r="BC138" s="260"/>
      <c r="BD138" s="260"/>
      <c r="BE138" s="260"/>
      <c r="BF138" s="260"/>
      <c r="BG138" s="260"/>
      <c r="BH138" s="260"/>
      <c r="BI138" s="108">
        <f t="shared" si="153"/>
        <v>6</v>
      </c>
      <c r="BJ138" s="42">
        <f t="shared" si="153"/>
        <v>55</v>
      </c>
      <c r="BK138" s="42">
        <f t="shared" si="153"/>
        <v>53</v>
      </c>
      <c r="BL138" s="42">
        <f t="shared" si="153"/>
        <v>110</v>
      </c>
      <c r="BM138" s="42">
        <f t="shared" si="153"/>
        <v>118</v>
      </c>
      <c r="BN138" s="42">
        <f t="shared" si="153"/>
        <v>349</v>
      </c>
      <c r="BO138" s="42">
        <f t="shared" si="153"/>
        <v>698</v>
      </c>
      <c r="BP138" s="42">
        <f t="shared" si="153"/>
        <v>1263</v>
      </c>
      <c r="BQ138" s="42">
        <f t="shared" si="153"/>
        <v>1436</v>
      </c>
      <c r="BR138" s="109">
        <f t="shared" si="153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53"/>
        <v>0</v>
      </c>
      <c r="BJ139" s="42">
        <f t="shared" si="153"/>
        <v>0</v>
      </c>
      <c r="BK139" s="42">
        <f t="shared" si="153"/>
        <v>0</v>
      </c>
      <c r="BL139" s="42">
        <f t="shared" si="153"/>
        <v>0</v>
      </c>
      <c r="BM139" s="42">
        <f t="shared" si="153"/>
        <v>0</v>
      </c>
      <c r="BN139" s="42">
        <f t="shared" si="153"/>
        <v>0</v>
      </c>
      <c r="BO139" s="42">
        <f t="shared" si="153"/>
        <v>0</v>
      </c>
      <c r="BP139" s="42">
        <f t="shared" si="153"/>
        <v>0</v>
      </c>
      <c r="BQ139" s="42">
        <f t="shared" si="153"/>
        <v>0</v>
      </c>
      <c r="BR139" s="109">
        <f t="shared" si="153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53"/>
        <v>0</v>
      </c>
      <c r="BJ140" s="279">
        <f t="shared" si="153"/>
        <v>0</v>
      </c>
      <c r="BK140" s="279">
        <f t="shared" si="153"/>
        <v>0</v>
      </c>
      <c r="BL140" s="279">
        <f t="shared" si="153"/>
        <v>0</v>
      </c>
      <c r="BM140" s="279">
        <f t="shared" si="153"/>
        <v>0</v>
      </c>
      <c r="BN140" s="279">
        <f t="shared" si="153"/>
        <v>0</v>
      </c>
      <c r="BO140" s="279">
        <f t="shared" si="153"/>
        <v>0</v>
      </c>
      <c r="BP140" s="279">
        <f t="shared" si="153"/>
        <v>0</v>
      </c>
      <c r="BQ140" s="279">
        <f t="shared" si="153"/>
        <v>0</v>
      </c>
      <c r="BR140" s="280">
        <f t="shared" si="153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54">SUM(Q136:Q140)</f>
        <v>2795</v>
      </c>
      <c r="R141" s="282">
        <f t="shared" si="154"/>
        <v>2851</v>
      </c>
      <c r="S141" s="282">
        <f t="shared" si="154"/>
        <v>3022</v>
      </c>
      <c r="T141" s="282">
        <f t="shared" si="154"/>
        <v>4449</v>
      </c>
      <c r="U141" s="315">
        <f t="shared" si="154"/>
        <v>5677</v>
      </c>
      <c r="V141" s="315">
        <f t="shared" si="154"/>
        <v>6536</v>
      </c>
      <c r="W141" s="315">
        <f t="shared" si="154"/>
        <v>8423</v>
      </c>
      <c r="X141" s="315">
        <f t="shared" si="154"/>
        <v>7164</v>
      </c>
      <c r="Y141" s="281">
        <f t="shared" si="154"/>
        <v>6081</v>
      </c>
      <c r="Z141" s="315">
        <f t="shared" si="154"/>
        <v>5692</v>
      </c>
      <c r="AA141" s="315">
        <f t="shared" si="154"/>
        <v>5550</v>
      </c>
      <c r="AB141" s="315">
        <f t="shared" si="154"/>
        <v>6693</v>
      </c>
      <c r="AC141" s="315">
        <f t="shared" si="154"/>
        <v>9098</v>
      </c>
      <c r="AD141" s="315">
        <f t="shared" si="154"/>
        <v>11833</v>
      </c>
      <c r="AE141" s="315">
        <f t="shared" si="154"/>
        <v>13644</v>
      </c>
      <c r="AF141" s="438">
        <f t="shared" si="154"/>
        <v>17003</v>
      </c>
      <c r="AG141" s="438">
        <f t="shared" si="154"/>
        <v>18971</v>
      </c>
      <c r="AH141" s="438">
        <f t="shared" si="154"/>
        <v>19183</v>
      </c>
      <c r="AI141" s="438">
        <f t="shared" si="154"/>
        <v>18324</v>
      </c>
      <c r="AJ141" s="438">
        <f t="shared" si="154"/>
        <v>16403</v>
      </c>
      <c r="AK141" s="226">
        <f t="shared" si="154"/>
        <v>14759</v>
      </c>
      <c r="AL141" s="438">
        <f t="shared" si="154"/>
        <v>14589</v>
      </c>
      <c r="AM141" s="438">
        <f t="shared" si="154"/>
        <v>14973</v>
      </c>
      <c r="AN141" s="438">
        <f t="shared" si="154"/>
        <v>14812</v>
      </c>
      <c r="AO141" s="438">
        <f t="shared" si="154"/>
        <v>13916</v>
      </c>
      <c r="AP141" s="438">
        <f t="shared" si="154"/>
        <v>15050</v>
      </c>
      <c r="AQ141" s="438">
        <f t="shared" si="154"/>
        <v>17297</v>
      </c>
      <c r="AR141" s="438">
        <f t="shared" si="154"/>
        <v>16925</v>
      </c>
      <c r="AS141" s="438">
        <f t="shared" si="154"/>
        <v>18089</v>
      </c>
      <c r="AT141" s="438">
        <f t="shared" si="154"/>
        <v>18597</v>
      </c>
      <c r="AU141" s="438">
        <f t="shared" si="154"/>
        <v>17501</v>
      </c>
      <c r="AV141" s="438">
        <f t="shared" si="154"/>
        <v>14123</v>
      </c>
      <c r="AW141" s="281">
        <v>12582</v>
      </c>
      <c r="AX141" s="281">
        <v>13740</v>
      </c>
      <c r="AY141" s="281">
        <v>14577</v>
      </c>
      <c r="AZ141" s="281">
        <v>16194</v>
      </c>
      <c r="BA141" s="281">
        <v>17225</v>
      </c>
      <c r="BB141" s="281"/>
      <c r="BC141" s="281"/>
      <c r="BD141" s="281"/>
      <c r="BE141" s="281"/>
      <c r="BF141" s="281"/>
      <c r="BG141" s="281"/>
      <c r="BH141" s="281"/>
      <c r="BI141" s="112">
        <f t="shared" si="153"/>
        <v>-775</v>
      </c>
      <c r="BJ141" s="114">
        <f t="shared" si="153"/>
        <v>-1531</v>
      </c>
      <c r="BK141" s="114">
        <f t="shared" si="153"/>
        <v>-4276</v>
      </c>
      <c r="BL141" s="114">
        <f t="shared" si="153"/>
        <v>-5272</v>
      </c>
      <c r="BM141" s="114">
        <f t="shared" si="153"/>
        <v>-4928</v>
      </c>
      <c r="BN141" s="114">
        <f t="shared" si="153"/>
        <v>-2609</v>
      </c>
      <c r="BO141" s="114">
        <f t="shared" si="153"/>
        <v>-1267</v>
      </c>
      <c r="BP141" s="114">
        <f t="shared" si="153"/>
        <v>-971</v>
      </c>
      <c r="BQ141" s="114">
        <f t="shared" si="153"/>
        <v>-99</v>
      </c>
      <c r="BR141" s="115">
        <f t="shared" si="153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>
        <v>1145</v>
      </c>
      <c r="BA143" s="448">
        <v>916</v>
      </c>
      <c r="BB143" s="448"/>
      <c r="BC143" s="448"/>
      <c r="BD143" s="448"/>
      <c r="BE143" s="448"/>
      <c r="BF143" s="448"/>
      <c r="BG143" s="448"/>
      <c r="BH143" s="448"/>
      <c r="BI143" s="108">
        <f t="shared" ref="BI143:BI148" si="155">O143-C143</f>
        <v>0</v>
      </c>
      <c r="BJ143" s="42">
        <f t="shared" ref="BJ143:BJ148" si="156">P143-D143</f>
        <v>0</v>
      </c>
      <c r="BK143" s="42">
        <f t="shared" ref="BK143:BK148" si="157">Q143-E143</f>
        <v>0</v>
      </c>
      <c r="BL143" s="42">
        <f t="shared" ref="BL143:BL148" si="158">R143-F143</f>
        <v>0</v>
      </c>
      <c r="BM143" s="42">
        <f t="shared" ref="BM143:BM148" si="159">S143-G143</f>
        <v>0</v>
      </c>
      <c r="BN143" s="42">
        <f t="shared" ref="BN143:BN148" si="160">T143-H143</f>
        <v>0</v>
      </c>
      <c r="BO143" s="42">
        <f t="shared" ref="BO143:BO148" si="161">U143-I143</f>
        <v>0</v>
      </c>
      <c r="BP143" s="42">
        <f t="shared" ref="BP143:BP148" si="162">V143-J143</f>
        <v>0</v>
      </c>
      <c r="BQ143" s="42">
        <f t="shared" ref="BQ143:BQ148" si="163">W143-K143</f>
        <v>0</v>
      </c>
      <c r="BR143" s="109">
        <f t="shared" ref="BR143:BR148" si="164">X143-L143</f>
        <v>0</v>
      </c>
    </row>
    <row r="144" spans="1:70" x14ac:dyDescent="0.3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>
        <v>22</v>
      </c>
      <c r="BA144" s="448">
        <v>829</v>
      </c>
      <c r="BB144" s="448"/>
      <c r="BC144" s="448"/>
      <c r="BD144" s="448"/>
      <c r="BE144" s="448"/>
      <c r="BF144" s="448"/>
      <c r="BG144" s="448"/>
      <c r="BH144" s="448"/>
      <c r="BI144" s="108">
        <f t="shared" si="155"/>
        <v>0</v>
      </c>
      <c r="BJ144" s="42">
        <f t="shared" si="156"/>
        <v>0</v>
      </c>
      <c r="BK144" s="42">
        <f t="shared" si="157"/>
        <v>0</v>
      </c>
      <c r="BL144" s="42">
        <f t="shared" si="158"/>
        <v>0</v>
      </c>
      <c r="BM144" s="42">
        <f t="shared" si="159"/>
        <v>0</v>
      </c>
      <c r="BN144" s="42">
        <f t="shared" si="160"/>
        <v>0</v>
      </c>
      <c r="BO144" s="42">
        <f t="shared" si="161"/>
        <v>0</v>
      </c>
      <c r="BP144" s="42">
        <f t="shared" si="162"/>
        <v>0</v>
      </c>
      <c r="BQ144" s="42">
        <f t="shared" si="163"/>
        <v>0</v>
      </c>
      <c r="BR144" s="109">
        <f t="shared" si="164"/>
        <v>0</v>
      </c>
    </row>
    <row r="145" spans="1:70" x14ac:dyDescent="0.3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>
        <v>41</v>
      </c>
      <c r="BA145" s="448">
        <v>44</v>
      </c>
      <c r="BB145" s="448"/>
      <c r="BC145" s="448"/>
      <c r="BD145" s="448"/>
      <c r="BE145" s="448"/>
      <c r="BF145" s="448"/>
      <c r="BG145" s="448"/>
      <c r="BH145" s="448"/>
      <c r="BI145" s="108">
        <f t="shared" si="155"/>
        <v>0</v>
      </c>
      <c r="BJ145" s="42">
        <f t="shared" si="156"/>
        <v>0</v>
      </c>
      <c r="BK145" s="42">
        <f t="shared" si="157"/>
        <v>0</v>
      </c>
      <c r="BL145" s="42">
        <f t="shared" si="158"/>
        <v>0</v>
      </c>
      <c r="BM145" s="42">
        <f t="shared" si="159"/>
        <v>0</v>
      </c>
      <c r="BN145" s="42">
        <f t="shared" si="160"/>
        <v>0</v>
      </c>
      <c r="BO145" s="42">
        <f t="shared" si="161"/>
        <v>0</v>
      </c>
      <c r="BP145" s="42">
        <f t="shared" si="162"/>
        <v>0</v>
      </c>
      <c r="BQ145" s="42">
        <f t="shared" si="163"/>
        <v>0</v>
      </c>
      <c r="BR145" s="109">
        <f t="shared" si="164"/>
        <v>0</v>
      </c>
    </row>
    <row r="146" spans="1:70" x14ac:dyDescent="0.35">
      <c r="A146" s="3"/>
      <c r="B146" s="27" t="s">
        <v>44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>
        <v>0</v>
      </c>
      <c r="BA146" s="448">
        <v>0</v>
      </c>
      <c r="BB146" s="448"/>
      <c r="BC146" s="448"/>
      <c r="BD146" s="448"/>
      <c r="BE146" s="448"/>
      <c r="BF146" s="448"/>
      <c r="BG146" s="448"/>
      <c r="BH146" s="448"/>
      <c r="BI146" s="108">
        <f t="shared" si="155"/>
        <v>0</v>
      </c>
      <c r="BJ146" s="42">
        <f t="shared" si="156"/>
        <v>0</v>
      </c>
      <c r="BK146" s="42">
        <f t="shared" si="157"/>
        <v>0</v>
      </c>
      <c r="BL146" s="42">
        <f t="shared" si="158"/>
        <v>0</v>
      </c>
      <c r="BM146" s="42">
        <f t="shared" si="159"/>
        <v>0</v>
      </c>
      <c r="BN146" s="42">
        <f t="shared" si="160"/>
        <v>0</v>
      </c>
      <c r="BO146" s="42">
        <f t="shared" si="161"/>
        <v>0</v>
      </c>
      <c r="BP146" s="42">
        <f t="shared" si="162"/>
        <v>0</v>
      </c>
      <c r="BQ146" s="42">
        <f t="shared" si="163"/>
        <v>0</v>
      </c>
      <c r="BR146" s="109">
        <f t="shared" si="164"/>
        <v>0</v>
      </c>
    </row>
    <row r="147" spans="1:70" ht="15" thickBot="1" x14ac:dyDescent="0.4">
      <c r="A147" s="3"/>
      <c r="B147" s="27" t="s">
        <v>45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>
        <v>1</v>
      </c>
      <c r="BA147" s="450">
        <v>0</v>
      </c>
      <c r="BB147" s="450"/>
      <c r="BC147" s="450"/>
      <c r="BD147" s="450"/>
      <c r="BE147" s="450"/>
      <c r="BF147" s="450"/>
      <c r="BG147" s="450"/>
      <c r="BH147" s="450"/>
      <c r="BI147" s="278">
        <f t="shared" si="155"/>
        <v>0</v>
      </c>
      <c r="BJ147" s="279">
        <f t="shared" si="156"/>
        <v>0</v>
      </c>
      <c r="BK147" s="279">
        <f t="shared" si="157"/>
        <v>0</v>
      </c>
      <c r="BL147" s="279">
        <f t="shared" si="158"/>
        <v>0</v>
      </c>
      <c r="BM147" s="279">
        <f t="shared" si="159"/>
        <v>0</v>
      </c>
      <c r="BN147" s="279">
        <f t="shared" si="160"/>
        <v>0</v>
      </c>
      <c r="BO147" s="279">
        <f t="shared" si="161"/>
        <v>0</v>
      </c>
      <c r="BP147" s="279">
        <f t="shared" si="162"/>
        <v>0</v>
      </c>
      <c r="BQ147" s="279">
        <f t="shared" si="163"/>
        <v>0</v>
      </c>
      <c r="BR147" s="280">
        <f t="shared" si="164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>
        <v>1209</v>
      </c>
      <c r="BA148" s="315">
        <v>1789</v>
      </c>
      <c r="BB148" s="315"/>
      <c r="BC148" s="315"/>
      <c r="BD148" s="315"/>
      <c r="BE148" s="315"/>
      <c r="BF148" s="315"/>
      <c r="BG148" s="315"/>
      <c r="BH148" s="315"/>
      <c r="BI148" s="112">
        <f t="shared" si="155"/>
        <v>0</v>
      </c>
      <c r="BJ148" s="114">
        <f t="shared" si="156"/>
        <v>0</v>
      </c>
      <c r="BK148" s="114">
        <f t="shared" si="157"/>
        <v>0</v>
      </c>
      <c r="BL148" s="114">
        <f t="shared" si="158"/>
        <v>0</v>
      </c>
      <c r="BM148" s="114">
        <f t="shared" si="159"/>
        <v>0</v>
      </c>
      <c r="BN148" s="114">
        <f t="shared" si="160"/>
        <v>0</v>
      </c>
      <c r="BO148" s="114">
        <f t="shared" si="161"/>
        <v>0</v>
      </c>
      <c r="BP148" s="114">
        <f t="shared" si="162"/>
        <v>0</v>
      </c>
      <c r="BQ148" s="114">
        <f t="shared" si="163"/>
        <v>0</v>
      </c>
      <c r="BR148" s="115">
        <f t="shared" si="164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111" activePane="bottomRight" state="frozen"/>
      <selection pane="topRight" activeCell="C1" sqref="C1"/>
      <selection pane="bottomLeft" activeCell="A9" sqref="A9"/>
      <selection pane="bottomRight" activeCell="B152" sqref="B152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49" t="s">
        <v>54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>
        <v>242820</v>
      </c>
      <c r="BA10" s="340">
        <v>243057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>
        <v>33964</v>
      </c>
      <c r="BA11" s="340">
        <v>34727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>
        <v>24423</v>
      </c>
      <c r="BA12" s="340">
        <v>24377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>
        <v>3853</v>
      </c>
      <c r="BA13" s="340">
        <v>3889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>
        <v>333</v>
      </c>
      <c r="BA14" s="340">
        <v>333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>
        <v>305393</v>
      </c>
      <c r="BA15" s="200">
        <v>306383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>
        <v>47403</v>
      </c>
      <c r="BA17" s="195">
        <v>43551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>
        <v>17782</v>
      </c>
      <c r="BA18" s="195">
        <v>15368</v>
      </c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>
        <v>3660</v>
      </c>
      <c r="BA19" s="195">
        <v>3440</v>
      </c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>
        <v>68845</v>
      </c>
      <c r="BA22" s="195">
        <v>62359</v>
      </c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>
        <v>14780</v>
      </c>
      <c r="BA24" s="195">
        <v>14494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>
        <v>3264</v>
      </c>
      <c r="BA25" s="195">
        <v>2537</v>
      </c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>
        <v>1879</v>
      </c>
      <c r="BA26" s="195">
        <v>1696</v>
      </c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>
        <v>19923</v>
      </c>
      <c r="BA29" s="195">
        <v>18727</v>
      </c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>
        <v>8198</v>
      </c>
      <c r="BA31" s="195">
        <v>7306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>
        <v>2465</v>
      </c>
      <c r="BA32" s="195">
        <v>2006</v>
      </c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>
        <v>664</v>
      </c>
      <c r="BA33" s="195">
        <v>643</v>
      </c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>
        <v>11327</v>
      </c>
      <c r="BA36" s="195">
        <v>9955</v>
      </c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>
        <v>24425</v>
      </c>
      <c r="BA38" s="195">
        <v>21751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>
        <v>12053</v>
      </c>
      <c r="BA39" s="195">
        <v>10825</v>
      </c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>
        <v>1117</v>
      </c>
      <c r="BA40" s="195">
        <v>1101</v>
      </c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>
        <v>37595</v>
      </c>
      <c r="BA43" s="200">
        <v>33677</v>
      </c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>
        <v>8743824.4199999999</v>
      </c>
      <c r="BA45" s="196">
        <v>5917180.9700000007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>
        <v>2898007.4</v>
      </c>
      <c r="BA46" s="196">
        <v>1932335.3400000003</v>
      </c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>
        <v>3807176.71</v>
      </c>
      <c r="BA47" s="196">
        <v>2870404.59</v>
      </c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>
        <v>15449008.530000001</v>
      </c>
      <c r="BA50" s="196">
        <v>10719920.9</v>
      </c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>
        <v>6143556.9399999995</v>
      </c>
      <c r="BA52" s="196">
        <v>5290343.05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>
        <v>2678492.8199999998</v>
      </c>
      <c r="BA53" s="196">
        <v>2172940.2399999998</v>
      </c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>
        <v>1385670.38</v>
      </c>
      <c r="BA54" s="196">
        <v>1517743.8599999999</v>
      </c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>
        <v>10207720.140000001</v>
      </c>
      <c r="BA57" s="196">
        <v>8981027.1499999985</v>
      </c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>
        <v>22042780.609999999</v>
      </c>
      <c r="BA59" s="196">
        <v>21492589.940000001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>
        <v>12452964.869999999</v>
      </c>
      <c r="BA60" s="196">
        <v>12336264.91</v>
      </c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>
        <v>2715301.3800000018</v>
      </c>
      <c r="BA61" s="196">
        <v>3123166.0500000003</v>
      </c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>
        <v>37211046.859999999</v>
      </c>
      <c r="BA64" s="196">
        <v>36952020.899999999</v>
      </c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>
        <v>36930161.969999999</v>
      </c>
      <c r="BA66" s="196">
        <v>32700113.960000001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>
        <v>18029465.09</v>
      </c>
      <c r="BA67" s="196">
        <v>16441540.49</v>
      </c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>
        <v>7908148.4700000016</v>
      </c>
      <c r="BA68" s="196">
        <v>7511314.5</v>
      </c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>
        <v>62867775.530000001</v>
      </c>
      <c r="BA71" s="203">
        <v>56652968.950000003</v>
      </c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>
        <v>17933127</v>
      </c>
      <c r="BA73" s="197">
        <v>9769546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>
        <v>2644712</v>
      </c>
      <c r="BA74" s="197">
        <v>1500554</v>
      </c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>
        <v>5425527</v>
      </c>
      <c r="BA75" s="197">
        <v>2954026</v>
      </c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>
        <v>10262834</v>
      </c>
      <c r="BA76" s="197">
        <v>6340488</v>
      </c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>
        <v>14013034</v>
      </c>
      <c r="BA77" s="197">
        <v>10472942</v>
      </c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>
        <v>50279234</v>
      </c>
      <c r="BA78" s="197">
        <v>31037556</v>
      </c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>
        <v>36610064.579999998</v>
      </c>
      <c r="BA80" s="198">
        <v>19006283.750000004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>
        <v>4012067.9499999997</v>
      </c>
      <c r="BA81" s="198">
        <v>2168895.36</v>
      </c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>
        <v>7604584.3100000005</v>
      </c>
      <c r="BA82" s="198">
        <v>3704387.8999999994</v>
      </c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>
        <v>10082371.799999999</v>
      </c>
      <c r="BA83" s="198">
        <v>5114894.2</v>
      </c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>
        <v>9971985.2299999986</v>
      </c>
      <c r="BA84" s="198">
        <v>7029313.2299999995</v>
      </c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>
        <v>68281073.870000005</v>
      </c>
      <c r="BA85" s="198">
        <v>37023774.439999998</v>
      </c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>
        <v>36610064.579999998</v>
      </c>
      <c r="BA94" s="208">
        <v>19006283.750000004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>
        <v>4012067.9499999997</v>
      </c>
      <c r="BA95" s="208">
        <v>2168895.36</v>
      </c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>
        <v>7604584.3100000005</v>
      </c>
      <c r="BA96" s="208">
        <v>3704387.8999999994</v>
      </c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>
        <v>10082371.799999999</v>
      </c>
      <c r="BA97" s="208">
        <v>5114894.2</v>
      </c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>
        <v>9971985.2299999986</v>
      </c>
      <c r="BA98" s="208">
        <v>7029313.2299999995</v>
      </c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>
        <v>68281073.870000005</v>
      </c>
      <c r="BA99" s="209">
        <v>37023774.439999998</v>
      </c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>
        <v>47834146.840000004</v>
      </c>
      <c r="BA101" s="198">
        <v>43573665.359999999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>
        <v>30738960.32</v>
      </c>
      <c r="BA103" s="198">
        <v>25144573.100000001</v>
      </c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>
        <v>78573107.159999996</v>
      </c>
      <c r="BA106" s="208">
        <v>68718238.460000008</v>
      </c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>
        <v>212897</v>
      </c>
      <c r="BA108" s="434">
        <v>235265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>
        <v>25869</v>
      </c>
      <c r="BA110" s="434">
        <v>25891</v>
      </c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>
        <v>238766</v>
      </c>
      <c r="BA113" s="200">
        <v>261156</v>
      </c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>
        <f t="shared" ref="AZ115:BA115" si="63">AZ94-AZ101</f>
        <v>-11224082.260000005</v>
      </c>
      <c r="BA115" s="198">
        <f t="shared" si="63"/>
        <v>-24567381.609999996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64">O115-C115</f>
        <v>-4162623.3500000015</v>
      </c>
      <c r="BJ115" s="60">
        <f t="shared" si="64"/>
        <v>7420010.1399999848</v>
      </c>
      <c r="BK115" s="60">
        <f t="shared" si="64"/>
        <v>4771373.9300000072</v>
      </c>
      <c r="BL115" s="60">
        <f t="shared" si="64"/>
        <v>-3083174.67</v>
      </c>
      <c r="BM115" s="60">
        <f t="shared" si="64"/>
        <v>1879181.7299999967</v>
      </c>
      <c r="BN115" s="60">
        <f t="shared" si="64"/>
        <v>1132977.5800000038</v>
      </c>
      <c r="BO115" s="60">
        <f t="shared" si="64"/>
        <v>560060.8899999978</v>
      </c>
      <c r="BP115" s="60">
        <f t="shared" si="64"/>
        <v>947529.96000000183</v>
      </c>
      <c r="BQ115" s="60">
        <f t="shared" si="64"/>
        <v>-1430469.1399999987</v>
      </c>
      <c r="BR115" s="100">
        <f t="shared" si="64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5">Q95-Q102</f>
        <v>2005101.99</v>
      </c>
      <c r="R116" s="60">
        <f t="shared" si="65"/>
        <v>817863.76</v>
      </c>
      <c r="S116" s="60">
        <f t="shared" ref="S116:V120" si="66">S95-S102</f>
        <v>543878.47</v>
      </c>
      <c r="T116" s="60">
        <f t="shared" si="66"/>
        <v>507358.35</v>
      </c>
      <c r="U116" s="65">
        <f t="shared" si="66"/>
        <v>514881.67000000004</v>
      </c>
      <c r="V116" s="337">
        <f t="shared" si="66"/>
        <v>679127.25</v>
      </c>
      <c r="W116" s="337">
        <f t="shared" ref="W116:AE116" si="67">W95-W102</f>
        <v>1371103.8399999999</v>
      </c>
      <c r="X116" s="413">
        <f t="shared" si="67"/>
        <v>3395548.8400000003</v>
      </c>
      <c r="Y116" s="371">
        <f t="shared" si="67"/>
        <v>4727667.8499999996</v>
      </c>
      <c r="Z116" s="65">
        <f t="shared" si="67"/>
        <v>5240194.99</v>
      </c>
      <c r="AA116" s="65">
        <f t="shared" si="67"/>
        <v>4537764</v>
      </c>
      <c r="AB116" s="65">
        <f t="shared" si="67"/>
        <v>3043243.33</v>
      </c>
      <c r="AC116" s="65">
        <f t="shared" si="67"/>
        <v>1941427.59</v>
      </c>
      <c r="AD116" s="65">
        <f t="shared" si="67"/>
        <v>931645.93</v>
      </c>
      <c r="AE116" s="65">
        <f t="shared" si="67"/>
        <v>718775.22</v>
      </c>
      <c r="AF116" s="65">
        <f t="shared" ref="AF116:AG116" si="68">AF95-AF102</f>
        <v>679604.6399999999</v>
      </c>
      <c r="AG116" s="65">
        <f t="shared" si="68"/>
        <v>708139.05</v>
      </c>
      <c r="AH116" s="65">
        <f t="shared" ref="AH116:AI116" si="69">AH95-AH102</f>
        <v>781986.11</v>
      </c>
      <c r="AI116" s="65">
        <f t="shared" si="69"/>
        <v>1974854.92</v>
      </c>
      <c r="AJ116" s="100">
        <f t="shared" ref="AJ116:AK116" si="70">AJ95-AJ102</f>
        <v>4116047.06</v>
      </c>
      <c r="AK116" s="65">
        <f t="shared" si="70"/>
        <v>5114213.7799999993</v>
      </c>
      <c r="AL116" s="65">
        <f t="shared" ref="AL116:AM116" si="71">AL95-AL102</f>
        <v>6424128.7499999991</v>
      </c>
      <c r="AM116" s="65">
        <f t="shared" si="71"/>
        <v>5119973.8199999994</v>
      </c>
      <c r="AN116" s="65">
        <f t="shared" ref="AN116:AO116" si="72">AN95-AN102</f>
        <v>3567068.93</v>
      </c>
      <c r="AO116" s="65">
        <f t="shared" si="72"/>
        <v>2411275.08</v>
      </c>
      <c r="AP116" s="65">
        <f t="shared" ref="AP116:AQ116" si="73">AP95-AP102</f>
        <v>1204605.23</v>
      </c>
      <c r="AQ116" s="65">
        <f t="shared" si="73"/>
        <v>986058.71000000008</v>
      </c>
      <c r="AR116" s="65">
        <f t="shared" ref="AR116:AS116" si="74">AR95-AR102</f>
        <v>847346.44000000006</v>
      </c>
      <c r="AS116" s="65">
        <f t="shared" si="74"/>
        <v>892569.52</v>
      </c>
      <c r="AT116" s="65">
        <f t="shared" ref="AT116:AU116" si="75">AT95-AT102</f>
        <v>1438248.8</v>
      </c>
      <c r="AU116" s="65">
        <f t="shared" si="75"/>
        <v>2199150.7799999998</v>
      </c>
      <c r="AV116" s="65">
        <f t="shared" ref="AV116:AW116" si="76">AV95-AV102</f>
        <v>5232676.6000000006</v>
      </c>
      <c r="AW116" s="492">
        <f t="shared" si="76"/>
        <v>7074915.4999999991</v>
      </c>
      <c r="AX116" s="198">
        <f t="shared" ref="AX116:AY116" si="77">AX95-AX102</f>
        <v>6182450.5200000005</v>
      </c>
      <c r="AY116" s="198">
        <f t="shared" si="77"/>
        <v>5551378.7799999993</v>
      </c>
      <c r="AZ116" s="198">
        <f t="shared" ref="AZ116:BA116" si="78">AZ95-AZ102</f>
        <v>4012067.9499999997</v>
      </c>
      <c r="BA116" s="198">
        <f t="shared" si="78"/>
        <v>2168895.36</v>
      </c>
      <c r="BB116" s="198"/>
      <c r="BC116" s="198"/>
      <c r="BD116" s="198"/>
      <c r="BE116" s="198"/>
      <c r="BF116" s="198"/>
      <c r="BG116" s="198"/>
      <c r="BH116" s="198"/>
      <c r="BI116" s="219">
        <f t="shared" si="64"/>
        <v>-579389.7200000002</v>
      </c>
      <c r="BJ116" s="60">
        <f t="shared" si="64"/>
        <v>236633.80999999959</v>
      </c>
      <c r="BK116" s="60">
        <f t="shared" si="64"/>
        <v>598145.57000000007</v>
      </c>
      <c r="BL116" s="60">
        <f t="shared" si="64"/>
        <v>20958.969999999972</v>
      </c>
      <c r="BM116" s="60">
        <f t="shared" si="64"/>
        <v>-8536.1199999999953</v>
      </c>
      <c r="BN116" s="60">
        <f t="shared" si="64"/>
        <v>49555.389999999956</v>
      </c>
      <c r="BO116" s="60">
        <f t="shared" si="64"/>
        <v>33219.260000000068</v>
      </c>
      <c r="BP116" s="60">
        <f t="shared" si="64"/>
        <v>44130.399999999907</v>
      </c>
      <c r="BQ116" s="60">
        <f t="shared" si="64"/>
        <v>-225870.78000000026</v>
      </c>
      <c r="BR116" s="100">
        <f t="shared" si="64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5"/>
        <v>-12746267.15</v>
      </c>
      <c r="R117" s="60">
        <f t="shared" si="65"/>
        <v>-10038307.130000001</v>
      </c>
      <c r="S117" s="60">
        <f t="shared" si="66"/>
        <v>-5318321.05</v>
      </c>
      <c r="T117" s="60">
        <f t="shared" si="66"/>
        <v>-3445902.29</v>
      </c>
      <c r="U117" s="65">
        <f t="shared" si="66"/>
        <v>-3599578.98</v>
      </c>
      <c r="V117" s="65">
        <f t="shared" si="66"/>
        <v>-3407918.7800000003</v>
      </c>
      <c r="W117" s="65">
        <f t="shared" ref="W117:AE117" si="79">W96-W103</f>
        <v>-2324896.2200000002</v>
      </c>
      <c r="X117" s="100">
        <f t="shared" si="79"/>
        <v>-4723970.7300000004</v>
      </c>
      <c r="Y117" s="371">
        <f t="shared" si="79"/>
        <v>-10585804.680000002</v>
      </c>
      <c r="Z117" s="65">
        <f t="shared" si="79"/>
        <v>-15673653.970000001</v>
      </c>
      <c r="AA117" s="65">
        <f t="shared" si="79"/>
        <v>-25283780</v>
      </c>
      <c r="AB117" s="65">
        <f t="shared" si="79"/>
        <v>-20489734.300000001</v>
      </c>
      <c r="AC117" s="65">
        <f t="shared" si="79"/>
        <v>-19606576.600000001</v>
      </c>
      <c r="AD117" s="65">
        <f t="shared" si="79"/>
        <v>-12549767.789999999</v>
      </c>
      <c r="AE117" s="65">
        <f t="shared" si="79"/>
        <v>-5382303.0999999996</v>
      </c>
      <c r="AF117" s="65">
        <f t="shared" ref="AF117:AG117" si="80">AF96-AF103</f>
        <v>-4510593.1900000004</v>
      </c>
      <c r="AG117" s="65">
        <f t="shared" si="80"/>
        <v>-3593265.35</v>
      </c>
      <c r="AH117" s="65">
        <f t="shared" ref="AH117:AI117" si="81">AH96-AH103</f>
        <v>-4470866.4600000009</v>
      </c>
      <c r="AI117" s="65">
        <f t="shared" si="81"/>
        <v>-2595436.42</v>
      </c>
      <c r="AJ117" s="100">
        <f t="shared" ref="AJ117:AK117" si="82">AJ96-AJ103</f>
        <v>-8593927.8900000025</v>
      </c>
      <c r="AK117" s="65">
        <f t="shared" si="82"/>
        <v>-8680020.5800000001</v>
      </c>
      <c r="AL117" s="65">
        <f t="shared" ref="AL117:AM117" si="83">AL96-AL103</f>
        <v>-16679857.49</v>
      </c>
      <c r="AM117" s="65">
        <f t="shared" si="83"/>
        <v>-29383088.520000003</v>
      </c>
      <c r="AN117" s="65">
        <f t="shared" ref="AN117:AO117" si="84">AN96-AN103</f>
        <v>-24573999.509999998</v>
      </c>
      <c r="AO117" s="65">
        <f t="shared" si="84"/>
        <v>-17741492.800000001</v>
      </c>
      <c r="AP117" s="65">
        <f t="shared" ref="AP117:AQ117" si="85">AP96-AP103</f>
        <v>-13693537.569999998</v>
      </c>
      <c r="AQ117" s="65">
        <f t="shared" si="85"/>
        <v>-5933653.0700000003</v>
      </c>
      <c r="AR117" s="65">
        <f t="shared" ref="AR117:AS117" si="86">AR96-AR103</f>
        <v>-6469743.4900000002</v>
      </c>
      <c r="AS117" s="65">
        <f t="shared" si="86"/>
        <v>-4476282.13</v>
      </c>
      <c r="AT117" s="65">
        <f t="shared" ref="AT117:AU117" si="87">AT96-AT103</f>
        <v>-4521309.18</v>
      </c>
      <c r="AU117" s="65">
        <f t="shared" si="87"/>
        <v>-6015586.830000001</v>
      </c>
      <c r="AV117" s="65">
        <f t="shared" ref="AV117:AW117" si="88">AV96-AV103</f>
        <v>-11082051.259999998</v>
      </c>
      <c r="AW117" s="492">
        <f t="shared" si="88"/>
        <v>-20782919.049999997</v>
      </c>
      <c r="AX117" s="198">
        <f t="shared" ref="AX117:AY117" si="89">AX96-AX103</f>
        <v>-24717092.359999999</v>
      </c>
      <c r="AY117" s="198">
        <f t="shared" si="89"/>
        <v>-31194305.530000001</v>
      </c>
      <c r="AZ117" s="198">
        <f t="shared" ref="AZ117:BA117" si="90">AZ96-AZ103</f>
        <v>-23134376.009999998</v>
      </c>
      <c r="BA117" s="198">
        <f t="shared" si="90"/>
        <v>-21440185.200000003</v>
      </c>
      <c r="BB117" s="198"/>
      <c r="BC117" s="198"/>
      <c r="BD117" s="198"/>
      <c r="BE117" s="198"/>
      <c r="BF117" s="198"/>
      <c r="BG117" s="198"/>
      <c r="BH117" s="198"/>
      <c r="BI117" s="219">
        <f t="shared" si="64"/>
        <v>1495112.8299999926</v>
      </c>
      <c r="BJ117" s="60">
        <f t="shared" si="64"/>
        <v>3393369.1299999971</v>
      </c>
      <c r="BK117" s="60">
        <f t="shared" si="64"/>
        <v>1011026.1300000008</v>
      </c>
      <c r="BL117" s="60">
        <f t="shared" si="64"/>
        <v>-2965973.92</v>
      </c>
      <c r="BM117" s="60">
        <f t="shared" si="64"/>
        <v>-583289.67999999877</v>
      </c>
      <c r="BN117" s="60">
        <f t="shared" si="64"/>
        <v>154128.79999999981</v>
      </c>
      <c r="BO117" s="60">
        <f t="shared" si="64"/>
        <v>-641517.80000000121</v>
      </c>
      <c r="BP117" s="60">
        <f t="shared" si="64"/>
        <v>-497203.69999999925</v>
      </c>
      <c r="BQ117" s="60">
        <f t="shared" si="64"/>
        <v>-1189998.4599999995</v>
      </c>
      <c r="BR117" s="100">
        <f t="shared" si="64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5"/>
        <v>3816220.45</v>
      </c>
      <c r="R118" s="60">
        <f t="shared" si="65"/>
        <v>1530804.79</v>
      </c>
      <c r="S118" s="60">
        <f t="shared" si="66"/>
        <v>1127531.74</v>
      </c>
      <c r="T118" s="60">
        <f t="shared" si="66"/>
        <v>1043290.0800000001</v>
      </c>
      <c r="U118" s="65">
        <f t="shared" si="66"/>
        <v>1092680.25</v>
      </c>
      <c r="V118" s="65">
        <f t="shared" si="66"/>
        <v>1488845.0899999999</v>
      </c>
      <c r="W118" s="65">
        <f t="shared" ref="W118:AE118" si="91">W97-W104</f>
        <v>3881885.98</v>
      </c>
      <c r="X118" s="100">
        <f t="shared" si="91"/>
        <v>8840450.1099999994</v>
      </c>
      <c r="Y118" s="371">
        <f t="shared" si="91"/>
        <v>11871695.379999999</v>
      </c>
      <c r="Z118" s="65">
        <f t="shared" si="91"/>
        <v>12948824.319999998</v>
      </c>
      <c r="AA118" s="65">
        <f t="shared" si="91"/>
        <v>11263367</v>
      </c>
      <c r="AB118" s="65">
        <f t="shared" si="91"/>
        <v>6797667.0200000014</v>
      </c>
      <c r="AC118" s="65">
        <f t="shared" si="91"/>
        <v>4208333.6900000004</v>
      </c>
      <c r="AD118" s="65">
        <f t="shared" si="91"/>
        <v>1806339.9699999997</v>
      </c>
      <c r="AE118" s="65">
        <f t="shared" si="91"/>
        <v>1560608.85</v>
      </c>
      <c r="AF118" s="65">
        <f t="shared" ref="AF118:AG118" si="92">AF97-AF104</f>
        <v>1509772.91</v>
      </c>
      <c r="AG118" s="65">
        <f t="shared" si="92"/>
        <v>1600529.31</v>
      </c>
      <c r="AH118" s="65">
        <f t="shared" ref="AH118:AI118" si="93">AH97-AH104</f>
        <v>2118356.86</v>
      </c>
      <c r="AI118" s="65">
        <f t="shared" si="93"/>
        <v>5646312.1100000003</v>
      </c>
      <c r="AJ118" s="100">
        <f t="shared" ref="AJ118:AK118" si="94">AJ97-AJ104</f>
        <v>10546772.840000002</v>
      </c>
      <c r="AK118" s="65">
        <f t="shared" si="94"/>
        <v>13537454.25</v>
      </c>
      <c r="AL118" s="65">
        <f t="shared" ref="AL118:AM118" si="95">AL97-AL104</f>
        <v>15535680.74</v>
      </c>
      <c r="AM118" s="65">
        <f t="shared" si="95"/>
        <v>12375145.639999999</v>
      </c>
      <c r="AN118" s="65">
        <f t="shared" ref="AN118:AO118" si="96">AN97-AN104</f>
        <v>9063204.3300000001</v>
      </c>
      <c r="AO118" s="65">
        <f t="shared" si="96"/>
        <v>5612890.2500000009</v>
      </c>
      <c r="AP118" s="65">
        <f t="shared" ref="AP118:AQ118" si="97">AP97-AP104</f>
        <v>1716729.21</v>
      </c>
      <c r="AQ118" s="65">
        <f t="shared" si="97"/>
        <v>1426630.57</v>
      </c>
      <c r="AR118" s="65">
        <f t="shared" ref="AR118:AS118" si="98">AR97-AR104</f>
        <v>4505476.42</v>
      </c>
      <c r="AS118" s="65">
        <f t="shared" si="98"/>
        <v>2730017.88</v>
      </c>
      <c r="AT118" s="65">
        <f t="shared" ref="AT118:AU118" si="99">AT97-AT104</f>
        <v>4250176.92</v>
      </c>
      <c r="AU118" s="65">
        <f t="shared" si="99"/>
        <v>7736052.79</v>
      </c>
      <c r="AV118" s="65">
        <f t="shared" ref="AV118:AW118" si="100">AV97-AV104</f>
        <v>14087928.630000001</v>
      </c>
      <c r="AW118" s="492">
        <f t="shared" si="100"/>
        <v>18095348.379999995</v>
      </c>
      <c r="AX118" s="198">
        <f t="shared" ref="AX118:AY118" si="101">AX97-AX104</f>
        <v>15534529.279999999</v>
      </c>
      <c r="AY118" s="198">
        <f t="shared" si="101"/>
        <v>14355753.279999999</v>
      </c>
      <c r="AZ118" s="198">
        <f t="shared" ref="AZ118:BA118" si="102">AZ97-AZ104</f>
        <v>10082371.799999999</v>
      </c>
      <c r="BA118" s="198">
        <f t="shared" si="102"/>
        <v>5114894.2</v>
      </c>
      <c r="BB118" s="198"/>
      <c r="BC118" s="198"/>
      <c r="BD118" s="198"/>
      <c r="BE118" s="198"/>
      <c r="BF118" s="198"/>
      <c r="BG118" s="198"/>
      <c r="BH118" s="198"/>
      <c r="BI118" s="219">
        <f t="shared" si="64"/>
        <v>-1124371.6500000004</v>
      </c>
      <c r="BJ118" s="60">
        <f t="shared" si="64"/>
        <v>320523.77999999933</v>
      </c>
      <c r="BK118" s="60">
        <f t="shared" si="64"/>
        <v>347069.33000000007</v>
      </c>
      <c r="BL118" s="60">
        <f t="shared" si="64"/>
        <v>-457118.25</v>
      </c>
      <c r="BM118" s="60">
        <f t="shared" si="64"/>
        <v>-91623.34999999986</v>
      </c>
      <c r="BN118" s="60">
        <f t="shared" si="64"/>
        <v>-19366.290000000037</v>
      </c>
      <c r="BO118" s="60">
        <f t="shared" si="64"/>
        <v>-8521.339999999851</v>
      </c>
      <c r="BP118" s="60">
        <f t="shared" si="64"/>
        <v>15850.35999999987</v>
      </c>
      <c r="BQ118" s="60">
        <f t="shared" si="64"/>
        <v>-979199.43000000017</v>
      </c>
      <c r="BR118" s="100">
        <f t="shared" si="64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5"/>
        <v>5294733.4700000007</v>
      </c>
      <c r="R119" s="60">
        <f t="shared" si="65"/>
        <v>1384909.6700000002</v>
      </c>
      <c r="S119" s="60">
        <f t="shared" si="66"/>
        <v>1663024.5699999998</v>
      </c>
      <c r="T119" s="60">
        <f t="shared" si="66"/>
        <v>2275428.62</v>
      </c>
      <c r="U119" s="65">
        <f t="shared" si="66"/>
        <v>2220529.1500000004</v>
      </c>
      <c r="V119" s="65">
        <f t="shared" si="66"/>
        <v>2205324.42</v>
      </c>
      <c r="W119" s="65">
        <f t="shared" ref="W119:AE119" si="103">W98-W105</f>
        <v>2956862.6399999997</v>
      </c>
      <c r="X119" s="100">
        <f t="shared" si="103"/>
        <v>6545726.6600000001</v>
      </c>
      <c r="Y119" s="371">
        <f t="shared" si="103"/>
        <v>6720870.46</v>
      </c>
      <c r="Z119" s="65">
        <f t="shared" si="103"/>
        <v>13071587.629999999</v>
      </c>
      <c r="AA119" s="65">
        <f t="shared" si="103"/>
        <v>4622843</v>
      </c>
      <c r="AB119" s="65">
        <f t="shared" si="103"/>
        <v>6978983.1400000006</v>
      </c>
      <c r="AC119" s="65">
        <f t="shared" si="103"/>
        <v>5279710.08</v>
      </c>
      <c r="AD119" s="65">
        <f t="shared" si="103"/>
        <v>2942169.38</v>
      </c>
      <c r="AE119" s="65">
        <f t="shared" si="103"/>
        <v>2673860.4100000006</v>
      </c>
      <c r="AF119" s="65">
        <f t="shared" ref="AF119:AG119" si="104">AF98-AF105</f>
        <v>2845293.5199999996</v>
      </c>
      <c r="AG119" s="65">
        <f t="shared" si="104"/>
        <v>3131927.08</v>
      </c>
      <c r="AH119" s="65">
        <f t="shared" ref="AH119:AI119" si="105">AH98-AH105</f>
        <v>3133550.95</v>
      </c>
      <c r="AI119" s="65">
        <f t="shared" si="105"/>
        <v>4467216.8900000006</v>
      </c>
      <c r="AJ119" s="100">
        <f t="shared" ref="AJ119:AK119" si="106">AJ98-AJ105</f>
        <v>7939244.7299999995</v>
      </c>
      <c r="AK119" s="65">
        <f t="shared" si="106"/>
        <v>9503921.3300000001</v>
      </c>
      <c r="AL119" s="65">
        <f t="shared" ref="AL119:AM119" si="107">AL98-AL105</f>
        <v>11607684.029999999</v>
      </c>
      <c r="AM119" s="65">
        <f t="shared" si="107"/>
        <v>9226159.5999999996</v>
      </c>
      <c r="AN119" s="65">
        <f t="shared" ref="AN119:AO119" si="108">AN98-AN105</f>
        <v>7995670.4400000004</v>
      </c>
      <c r="AO119" s="65">
        <f t="shared" si="108"/>
        <v>6408000.25</v>
      </c>
      <c r="AP119" s="65">
        <f t="shared" ref="AP119:AQ119" si="109">AP98-AP105</f>
        <v>6534965.79</v>
      </c>
      <c r="AQ119" s="65">
        <f t="shared" si="109"/>
        <v>4431064.79</v>
      </c>
      <c r="AR119" s="65">
        <f t="shared" ref="AR119:AS119" si="110">AR98-AR105</f>
        <v>2330197.61</v>
      </c>
      <c r="AS119" s="65">
        <f t="shared" si="110"/>
        <v>4470467.5299999993</v>
      </c>
      <c r="AT119" s="65">
        <f t="shared" ref="AT119:AU119" si="111">AT98-AT105</f>
        <v>5634119.3099999996</v>
      </c>
      <c r="AU119" s="65">
        <f t="shared" si="111"/>
        <v>44232360.479999997</v>
      </c>
      <c r="AV119" s="65">
        <f t="shared" ref="AV119:AW119" si="112">AV98-AV105</f>
        <v>10846331.819999998</v>
      </c>
      <c r="AW119" s="492">
        <f t="shared" si="112"/>
        <v>13497461.810000001</v>
      </c>
      <c r="AX119" s="198">
        <f t="shared" ref="AX119:AY119" si="113">AX98-AX105</f>
        <v>12834449.799999999</v>
      </c>
      <c r="AY119" s="198">
        <f t="shared" si="113"/>
        <v>10379822.910000002</v>
      </c>
      <c r="AZ119" s="198">
        <f t="shared" ref="AZ119:BA119" si="114">AZ98-AZ105</f>
        <v>9971985.2299999986</v>
      </c>
      <c r="BA119" s="198">
        <f t="shared" si="114"/>
        <v>7029313.2299999995</v>
      </c>
      <c r="BB119" s="198"/>
      <c r="BC119" s="198"/>
      <c r="BD119" s="198"/>
      <c r="BE119" s="198"/>
      <c r="BF119" s="198"/>
      <c r="BG119" s="198"/>
      <c r="BH119" s="198"/>
      <c r="BI119" s="219">
        <f t="shared" si="64"/>
        <v>-25291.060000000522</v>
      </c>
      <c r="BJ119" s="60">
        <f t="shared" si="64"/>
        <v>835215.63000000175</v>
      </c>
      <c r="BK119" s="60">
        <f t="shared" si="64"/>
        <v>493862.37000000104</v>
      </c>
      <c r="BL119" s="60">
        <f t="shared" si="64"/>
        <v>-1108424.43</v>
      </c>
      <c r="BM119" s="60">
        <f t="shared" si="64"/>
        <v>316761.40999999968</v>
      </c>
      <c r="BN119" s="60">
        <f t="shared" si="64"/>
        <v>220053.63000000035</v>
      </c>
      <c r="BO119" s="60">
        <f t="shared" si="64"/>
        <v>501583.91000000038</v>
      </c>
      <c r="BP119" s="60">
        <f t="shared" si="64"/>
        <v>312314.80999999982</v>
      </c>
      <c r="BQ119" s="60">
        <f t="shared" si="64"/>
        <v>-2793338.6300000008</v>
      </c>
      <c r="BR119" s="100">
        <f t="shared" si="64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5"/>
        <v>-10876745.509999998</v>
      </c>
      <c r="R120" s="55">
        <f t="shared" si="65"/>
        <v>-18667486.420000002</v>
      </c>
      <c r="S120" s="55">
        <f t="shared" si="66"/>
        <v>-9211348.1899999995</v>
      </c>
      <c r="T120" s="55">
        <f t="shared" si="66"/>
        <v>-4125447.2699999996</v>
      </c>
      <c r="U120" s="96">
        <f t="shared" si="66"/>
        <v>-3059477.1899999995</v>
      </c>
      <c r="V120" s="96">
        <f t="shared" si="66"/>
        <v>-1710487.7300000004</v>
      </c>
      <c r="W120" s="96">
        <f t="shared" ref="W120:AE120" si="115">W99-W106</f>
        <v>11119010.790000003</v>
      </c>
      <c r="X120" s="99">
        <f t="shared" si="115"/>
        <v>27581300.349999994</v>
      </c>
      <c r="Y120" s="403">
        <f t="shared" si="115"/>
        <v>23706533.079999983</v>
      </c>
      <c r="Z120" s="96">
        <f t="shared" si="115"/>
        <v>27163903.48999998</v>
      </c>
      <c r="AA120" s="96">
        <f t="shared" si="115"/>
        <v>-16466127</v>
      </c>
      <c r="AB120" s="96">
        <f t="shared" si="115"/>
        <v>-16738140.309999995</v>
      </c>
      <c r="AC120" s="96">
        <f t="shared" si="115"/>
        <v>-18698097.030000001</v>
      </c>
      <c r="AD120" s="96">
        <f t="shared" si="115"/>
        <v>-18801786.030000001</v>
      </c>
      <c r="AE120" s="96">
        <f t="shared" si="115"/>
        <v>-9289822.6700000018</v>
      </c>
      <c r="AF120" s="96">
        <f t="shared" ref="AF120:AG120" si="116">AF99-AF106</f>
        <v>-6657722.8000000007</v>
      </c>
      <c r="AG120" s="96">
        <f t="shared" si="116"/>
        <v>-3853912.5200000014</v>
      </c>
      <c r="AH120" s="96">
        <f t="shared" ref="AH120:AI120" si="117">AH99-AH106</f>
        <v>-2900251.7400000021</v>
      </c>
      <c r="AI120" s="96">
        <f t="shared" si="117"/>
        <v>10558192.869999994</v>
      </c>
      <c r="AJ120" s="99">
        <f t="shared" ref="AJ120:AK120" si="118">AJ99-AJ106</f>
        <v>24320210.440000013</v>
      </c>
      <c r="AK120" s="96">
        <f t="shared" si="118"/>
        <v>27747706.340000004</v>
      </c>
      <c r="AL120" s="96">
        <f t="shared" ref="AL120:AM120" si="119">AL99-AL106</f>
        <v>32173897.579999998</v>
      </c>
      <c r="AM120" s="96">
        <f t="shared" si="119"/>
        <v>-14107821.269999996</v>
      </c>
      <c r="AN120" s="96">
        <f t="shared" ref="AN120:AO120" si="120">AN99-AN106</f>
        <v>-15544516.410000004</v>
      </c>
      <c r="AO120" s="96">
        <f t="shared" si="120"/>
        <v>-16417330.530000001</v>
      </c>
      <c r="AP120" s="96">
        <f t="shared" ref="AP120:AQ120" si="121">AP99-AP106</f>
        <v>-19767911.049999997</v>
      </c>
      <c r="AQ120" s="96">
        <f t="shared" si="121"/>
        <v>-9749056.75</v>
      </c>
      <c r="AR120" s="96">
        <f t="shared" ref="AR120:AS120" si="122">AR99-AR106</f>
        <v>-8239329.8599999994</v>
      </c>
      <c r="AS120" s="96">
        <f t="shared" si="122"/>
        <v>-1746894.4700000025</v>
      </c>
      <c r="AT120" s="96">
        <f t="shared" ref="AT120:AU120" si="123">AT99-AT106</f>
        <v>4225691.9100000039</v>
      </c>
      <c r="AU120" s="96">
        <f t="shared" si="123"/>
        <v>50680178.929999992</v>
      </c>
      <c r="AV120" s="96">
        <f t="shared" ref="AV120:AW120" si="124">AV99-AV106</f>
        <v>36370453.909999982</v>
      </c>
      <c r="AW120" s="535">
        <f t="shared" si="124"/>
        <v>30300092.119999975</v>
      </c>
      <c r="AX120" s="203">
        <f t="shared" ref="AX120:AY120" si="125">AX99-AX106</f>
        <v>12362187.149999991</v>
      </c>
      <c r="AY120" s="203">
        <f t="shared" si="125"/>
        <v>-9529727.3600000143</v>
      </c>
      <c r="AZ120" s="203">
        <f t="shared" ref="AZ120:BA120" si="126">AZ99-AZ106</f>
        <v>-10292033.289999992</v>
      </c>
      <c r="BA120" s="203">
        <f t="shared" si="126"/>
        <v>-31694464.020000011</v>
      </c>
      <c r="BB120" s="203"/>
      <c r="BC120" s="203"/>
      <c r="BD120" s="203"/>
      <c r="BE120" s="203"/>
      <c r="BF120" s="203"/>
      <c r="BG120" s="203"/>
      <c r="BH120" s="203"/>
      <c r="BI120" s="220">
        <f t="shared" si="64"/>
        <v>-4396562.9500000104</v>
      </c>
      <c r="BJ120" s="55">
        <f t="shared" si="64"/>
        <v>12205752.489999983</v>
      </c>
      <c r="BK120" s="55">
        <f t="shared" si="64"/>
        <v>7221477.3300000131</v>
      </c>
      <c r="BL120" s="55">
        <f t="shared" si="64"/>
        <v>-7593732.2999999989</v>
      </c>
      <c r="BM120" s="55">
        <f t="shared" si="64"/>
        <v>1512493.9899999984</v>
      </c>
      <c r="BN120" s="55">
        <f t="shared" si="64"/>
        <v>1537349.1100000031</v>
      </c>
      <c r="BO120" s="55">
        <f t="shared" si="64"/>
        <v>444824.91999999713</v>
      </c>
      <c r="BP120" s="55">
        <f t="shared" si="64"/>
        <v>822621.83000000101</v>
      </c>
      <c r="BQ120" s="55">
        <f t="shared" si="64"/>
        <v>-6618876.4399999939</v>
      </c>
      <c r="BR120" s="99">
        <f t="shared" si="64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7">T122-H122</f>
        <v>0</v>
      </c>
      <c r="BO122" s="42">
        <f t="shared" ref="BO122:BO127" si="128">U122-I122</f>
        <v>0</v>
      </c>
      <c r="BP122" s="42">
        <f t="shared" ref="BP122:BR127" si="129">V122-J122</f>
        <v>0</v>
      </c>
      <c r="BQ122" s="42">
        <f t="shared" si="129"/>
        <v>0</v>
      </c>
      <c r="BR122" s="109">
        <f t="shared" si="129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>
        <v>2878</v>
      </c>
      <c r="BA123" s="260">
        <v>3472</v>
      </c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30">P123-D123</f>
        <v>-179</v>
      </c>
      <c r="BK123" s="42">
        <f t="shared" si="130"/>
        <v>-341</v>
      </c>
      <c r="BL123" s="42">
        <f t="shared" si="130"/>
        <v>-770</v>
      </c>
      <c r="BM123" s="42">
        <f t="shared" si="130"/>
        <v>-896</v>
      </c>
      <c r="BN123" s="42">
        <f t="shared" si="127"/>
        <v>-771</v>
      </c>
      <c r="BO123" s="42">
        <f t="shared" si="128"/>
        <v>-732</v>
      </c>
      <c r="BP123" s="42">
        <f t="shared" si="129"/>
        <v>-722</v>
      </c>
      <c r="BQ123" s="42">
        <f t="shared" si="129"/>
        <v>-726</v>
      </c>
      <c r="BR123" s="109">
        <f t="shared" si="129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30"/>
        <v>0</v>
      </c>
      <c r="BK124" s="42">
        <f t="shared" si="130"/>
        <v>0</v>
      </c>
      <c r="BL124" s="42">
        <f t="shared" si="130"/>
        <v>0</v>
      </c>
      <c r="BM124" s="42">
        <f t="shared" si="130"/>
        <v>0</v>
      </c>
      <c r="BN124" s="42">
        <f t="shared" si="127"/>
        <v>0</v>
      </c>
      <c r="BO124" s="42">
        <f t="shared" si="128"/>
        <v>0</v>
      </c>
      <c r="BP124" s="42">
        <f t="shared" si="129"/>
        <v>0</v>
      </c>
      <c r="BQ124" s="42">
        <f t="shared" si="129"/>
        <v>0</v>
      </c>
      <c r="BR124" s="109">
        <f t="shared" si="129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30"/>
        <v>0</v>
      </c>
      <c r="BK125" s="42">
        <f t="shared" si="130"/>
        <v>0</v>
      </c>
      <c r="BL125" s="42">
        <f t="shared" si="130"/>
        <v>0</v>
      </c>
      <c r="BM125" s="42">
        <f t="shared" si="130"/>
        <v>0</v>
      </c>
      <c r="BN125" s="42">
        <f t="shared" si="127"/>
        <v>0</v>
      </c>
      <c r="BO125" s="42">
        <f t="shared" si="128"/>
        <v>0</v>
      </c>
      <c r="BP125" s="42">
        <f t="shared" si="129"/>
        <v>0</v>
      </c>
      <c r="BQ125" s="42">
        <f t="shared" si="129"/>
        <v>0</v>
      </c>
      <c r="BR125" s="109">
        <f t="shared" si="129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30"/>
        <v>0</v>
      </c>
      <c r="BK126" s="42">
        <f t="shared" si="130"/>
        <v>0</v>
      </c>
      <c r="BL126" s="42">
        <f t="shared" si="130"/>
        <v>0</v>
      </c>
      <c r="BM126" s="42">
        <f t="shared" si="130"/>
        <v>0</v>
      </c>
      <c r="BN126" s="42">
        <f t="shared" si="127"/>
        <v>0</v>
      </c>
      <c r="BO126" s="42">
        <f t="shared" si="128"/>
        <v>0</v>
      </c>
      <c r="BP126" s="42">
        <f t="shared" si="129"/>
        <v>0</v>
      </c>
      <c r="BQ126" s="42">
        <f t="shared" si="129"/>
        <v>0</v>
      </c>
      <c r="BR126" s="109">
        <f t="shared" si="129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31">SUM(Q122:Q126)</f>
        <v>854</v>
      </c>
      <c r="R127" s="41">
        <f t="shared" si="131"/>
        <v>928</v>
      </c>
      <c r="S127" s="41">
        <f t="shared" si="131"/>
        <v>951</v>
      </c>
      <c r="T127" s="41">
        <f t="shared" si="131"/>
        <v>1048</v>
      </c>
      <c r="U127" s="260">
        <f t="shared" si="131"/>
        <v>1071</v>
      </c>
      <c r="V127" s="260">
        <f t="shared" si="131"/>
        <v>1065</v>
      </c>
      <c r="W127" s="260">
        <f t="shared" si="131"/>
        <v>1065</v>
      </c>
      <c r="X127" s="260">
        <f t="shared" si="131"/>
        <v>946</v>
      </c>
      <c r="Y127" s="439">
        <f t="shared" si="131"/>
        <v>831</v>
      </c>
      <c r="Z127" s="260">
        <f t="shared" si="131"/>
        <v>855</v>
      </c>
      <c r="AA127" s="260">
        <f t="shared" si="131"/>
        <v>972</v>
      </c>
      <c r="AB127" s="260">
        <f t="shared" si="131"/>
        <v>1437</v>
      </c>
      <c r="AC127" s="260">
        <f t="shared" si="131"/>
        <v>2042</v>
      </c>
      <c r="AD127" s="260">
        <f t="shared" si="131"/>
        <v>2681</v>
      </c>
      <c r="AE127" s="260">
        <f t="shared" si="131"/>
        <v>2636</v>
      </c>
      <c r="AF127" s="260">
        <f t="shared" si="131"/>
        <v>2903</v>
      </c>
      <c r="AG127" s="260">
        <f t="shared" si="131"/>
        <v>3157</v>
      </c>
      <c r="AH127" s="260">
        <f t="shared" si="131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>
        <v>2878</v>
      </c>
      <c r="BA127" s="260">
        <v>3472</v>
      </c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30"/>
        <v>-179</v>
      </c>
      <c r="BK127" s="42">
        <f t="shared" si="130"/>
        <v>-341</v>
      </c>
      <c r="BL127" s="42">
        <f t="shared" si="130"/>
        <v>-770</v>
      </c>
      <c r="BM127" s="42">
        <f t="shared" si="130"/>
        <v>-896</v>
      </c>
      <c r="BN127" s="42">
        <f t="shared" si="127"/>
        <v>-771</v>
      </c>
      <c r="BO127" s="42">
        <f t="shared" si="128"/>
        <v>-732</v>
      </c>
      <c r="BP127" s="42">
        <f t="shared" si="129"/>
        <v>-722</v>
      </c>
      <c r="BQ127" s="42">
        <f t="shared" si="129"/>
        <v>-726</v>
      </c>
      <c r="BR127" s="109">
        <f t="shared" si="129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>
        <v>0</v>
      </c>
      <c r="BA129" s="260">
        <v>154</v>
      </c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32">T129-H129</f>
        <v>-241</v>
      </c>
      <c r="BO129" s="42">
        <f t="shared" ref="BO129:BO134" si="133">U129-I129</f>
        <v>-299</v>
      </c>
      <c r="BP129" s="42">
        <f t="shared" ref="BP129:BR134" si="134">V129-J129</f>
        <v>-238</v>
      </c>
      <c r="BQ129" s="42">
        <f t="shared" si="134"/>
        <v>-32</v>
      </c>
      <c r="BR129" s="109">
        <f t="shared" si="134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35">P130-D130</f>
        <v>-81</v>
      </c>
      <c r="BK130" s="42">
        <f t="shared" si="135"/>
        <v>-39</v>
      </c>
      <c r="BL130" s="42">
        <f t="shared" si="135"/>
        <v>-263</v>
      </c>
      <c r="BM130" s="42">
        <f t="shared" si="135"/>
        <v>-187</v>
      </c>
      <c r="BN130" s="42">
        <f t="shared" si="132"/>
        <v>-237</v>
      </c>
      <c r="BO130" s="42">
        <f t="shared" si="133"/>
        <v>-235</v>
      </c>
      <c r="BP130" s="42">
        <f t="shared" si="134"/>
        <v>-259</v>
      </c>
      <c r="BQ130" s="42">
        <f t="shared" si="134"/>
        <v>-86</v>
      </c>
      <c r="BR130" s="109">
        <f t="shared" si="134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>
        <v>70</v>
      </c>
      <c r="BA131" s="260">
        <v>13</v>
      </c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35"/>
        <v>-136</v>
      </c>
      <c r="BK131" s="42">
        <f t="shared" si="135"/>
        <v>-100</v>
      </c>
      <c r="BL131" s="42">
        <f t="shared" si="135"/>
        <v>-88</v>
      </c>
      <c r="BM131" s="42">
        <f t="shared" si="135"/>
        <v>-38</v>
      </c>
      <c r="BN131" s="42">
        <f t="shared" si="132"/>
        <v>-43</v>
      </c>
      <c r="BO131" s="42">
        <f t="shared" si="133"/>
        <v>-26</v>
      </c>
      <c r="BP131" s="42">
        <f t="shared" si="134"/>
        <v>-20</v>
      </c>
      <c r="BQ131" s="42">
        <f t="shared" si="134"/>
        <v>-17</v>
      </c>
      <c r="BR131" s="109">
        <f t="shared" si="134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35"/>
        <v>0</v>
      </c>
      <c r="BK132" s="42">
        <f t="shared" si="135"/>
        <v>0</v>
      </c>
      <c r="BL132" s="42">
        <f t="shared" si="135"/>
        <v>0</v>
      </c>
      <c r="BM132" s="42">
        <f t="shared" si="135"/>
        <v>0</v>
      </c>
      <c r="BN132" s="42">
        <f t="shared" si="132"/>
        <v>0</v>
      </c>
      <c r="BO132" s="42">
        <f t="shared" si="133"/>
        <v>0</v>
      </c>
      <c r="BP132" s="42">
        <f t="shared" si="134"/>
        <v>0</v>
      </c>
      <c r="BQ132" s="42">
        <f t="shared" si="134"/>
        <v>0</v>
      </c>
      <c r="BR132" s="109">
        <f t="shared" si="134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35"/>
        <v>0</v>
      </c>
      <c r="BK133" s="42">
        <f t="shared" si="135"/>
        <v>0</v>
      </c>
      <c r="BL133" s="42">
        <f t="shared" si="135"/>
        <v>0</v>
      </c>
      <c r="BM133" s="42">
        <f t="shared" si="135"/>
        <v>0</v>
      </c>
      <c r="BN133" s="42">
        <f t="shared" si="132"/>
        <v>0</v>
      </c>
      <c r="BO133" s="42">
        <f t="shared" si="133"/>
        <v>0</v>
      </c>
      <c r="BP133" s="42">
        <f t="shared" si="134"/>
        <v>0</v>
      </c>
      <c r="BQ133" s="42">
        <f t="shared" si="134"/>
        <v>0</v>
      </c>
      <c r="BR133" s="109">
        <f t="shared" si="134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6">SUM(Y129:Y131)</f>
        <v>50</v>
      </c>
      <c r="Z134" s="260">
        <f t="shared" si="136"/>
        <v>40</v>
      </c>
      <c r="AA134" s="260">
        <f t="shared" si="136"/>
        <v>75</v>
      </c>
      <c r="AB134" s="260">
        <f t="shared" si="136"/>
        <v>93</v>
      </c>
      <c r="AC134" s="260">
        <f t="shared" si="136"/>
        <v>71</v>
      </c>
      <c r="AD134" s="260">
        <f t="shared" si="136"/>
        <v>80</v>
      </c>
      <c r="AE134" s="260">
        <f t="shared" si="136"/>
        <v>320</v>
      </c>
      <c r="AF134" s="260">
        <f t="shared" si="136"/>
        <v>353</v>
      </c>
      <c r="AG134" s="260">
        <f t="shared" si="136"/>
        <v>287</v>
      </c>
      <c r="AH134" s="260">
        <f t="shared" si="136"/>
        <v>138</v>
      </c>
      <c r="AI134" s="260">
        <f t="shared" si="136"/>
        <v>49</v>
      </c>
      <c r="AJ134" s="109">
        <f t="shared" si="136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>
        <v>70</v>
      </c>
      <c r="BA134" s="260">
        <v>167</v>
      </c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35"/>
        <v>-610</v>
      </c>
      <c r="BK134" s="42">
        <f t="shared" si="135"/>
        <v>-437</v>
      </c>
      <c r="BL134" s="42">
        <f t="shared" si="135"/>
        <v>-496</v>
      </c>
      <c r="BM134" s="42">
        <f t="shared" si="135"/>
        <v>-444</v>
      </c>
      <c r="BN134" s="42">
        <f t="shared" si="132"/>
        <v>-521</v>
      </c>
      <c r="BO134" s="42">
        <f t="shared" si="133"/>
        <v>-560</v>
      </c>
      <c r="BP134" s="42">
        <f t="shared" si="134"/>
        <v>-517</v>
      </c>
      <c r="BQ134" s="42">
        <f t="shared" si="134"/>
        <v>-135</v>
      </c>
      <c r="BR134" s="109">
        <f t="shared" si="134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>
        <v>4645</v>
      </c>
      <c r="BA136" s="260">
        <v>7398</v>
      </c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7">T136-H136</f>
        <v>-1429</v>
      </c>
      <c r="BO136" s="42">
        <f t="shared" ref="BO136:BO141" si="138">U136-I136</f>
        <v>-889</v>
      </c>
      <c r="BP136" s="42">
        <f t="shared" ref="BP136:BR141" si="139">V136-J136</f>
        <v>-617</v>
      </c>
      <c r="BQ136" s="42">
        <f t="shared" si="139"/>
        <v>-313</v>
      </c>
      <c r="BR136" s="109">
        <f t="shared" si="139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40">P137-D137</f>
        <v>0</v>
      </c>
      <c r="BK137" s="42">
        <f t="shared" si="140"/>
        <v>0</v>
      </c>
      <c r="BL137" s="42">
        <f t="shared" si="140"/>
        <v>0</v>
      </c>
      <c r="BM137" s="42">
        <f t="shared" si="140"/>
        <v>0</v>
      </c>
      <c r="BN137" s="42">
        <f t="shared" si="137"/>
        <v>0</v>
      </c>
      <c r="BO137" s="42">
        <f t="shared" si="138"/>
        <v>0</v>
      </c>
      <c r="BP137" s="42">
        <f t="shared" si="139"/>
        <v>0</v>
      </c>
      <c r="BQ137" s="42">
        <f t="shared" si="139"/>
        <v>0</v>
      </c>
      <c r="BR137" s="109">
        <f t="shared" si="139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>
        <v>81</v>
      </c>
      <c r="BA138" s="260">
        <v>65</v>
      </c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40"/>
        <v>9</v>
      </c>
      <c r="BK138" s="42">
        <f t="shared" si="140"/>
        <v>14</v>
      </c>
      <c r="BL138" s="42">
        <f t="shared" si="140"/>
        <v>16</v>
      </c>
      <c r="BM138" s="42">
        <f t="shared" si="140"/>
        <v>22</v>
      </c>
      <c r="BN138" s="42">
        <f t="shared" si="137"/>
        <v>71</v>
      </c>
      <c r="BO138" s="42">
        <f t="shared" si="138"/>
        <v>135</v>
      </c>
      <c r="BP138" s="42">
        <f t="shared" si="139"/>
        <v>234</v>
      </c>
      <c r="BQ138" s="42">
        <f t="shared" si="139"/>
        <v>243</v>
      </c>
      <c r="BR138" s="109">
        <f t="shared" si="139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40"/>
        <v>0</v>
      </c>
      <c r="BK139" s="42">
        <f t="shared" si="140"/>
        <v>0</v>
      </c>
      <c r="BL139" s="42">
        <f t="shared" si="140"/>
        <v>0</v>
      </c>
      <c r="BM139" s="42">
        <f t="shared" si="140"/>
        <v>0</v>
      </c>
      <c r="BN139" s="42">
        <f t="shared" si="137"/>
        <v>0</v>
      </c>
      <c r="BO139" s="42">
        <f t="shared" si="138"/>
        <v>0</v>
      </c>
      <c r="BP139" s="42">
        <f t="shared" si="139"/>
        <v>0</v>
      </c>
      <c r="BQ139" s="42">
        <f t="shared" si="139"/>
        <v>0</v>
      </c>
      <c r="BR139" s="109">
        <f t="shared" si="139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40"/>
        <v>0</v>
      </c>
      <c r="BK140" s="279">
        <f t="shared" si="140"/>
        <v>0</v>
      </c>
      <c r="BL140" s="279">
        <f t="shared" si="140"/>
        <v>0</v>
      </c>
      <c r="BM140" s="279">
        <f t="shared" si="140"/>
        <v>0</v>
      </c>
      <c r="BN140" s="279">
        <f t="shared" si="137"/>
        <v>0</v>
      </c>
      <c r="BO140" s="279">
        <f t="shared" si="138"/>
        <v>0</v>
      </c>
      <c r="BP140" s="279">
        <f t="shared" si="139"/>
        <v>0</v>
      </c>
      <c r="BQ140" s="279">
        <f t="shared" si="139"/>
        <v>0</v>
      </c>
      <c r="BR140" s="280">
        <f t="shared" si="139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41">SUM(U136:U139)</f>
        <v>1345</v>
      </c>
      <c r="V141" s="315">
        <f t="shared" si="141"/>
        <v>1415</v>
      </c>
      <c r="W141" s="315">
        <f t="shared" si="141"/>
        <v>1705</v>
      </c>
      <c r="X141" s="315">
        <f t="shared" si="141"/>
        <v>1448</v>
      </c>
      <c r="Y141" s="315">
        <f t="shared" si="141"/>
        <v>1363</v>
      </c>
      <c r="Z141" s="315">
        <f t="shared" si="141"/>
        <v>1421</v>
      </c>
      <c r="AA141" s="315">
        <f t="shared" si="141"/>
        <v>1629</v>
      </c>
      <c r="AB141" s="315">
        <f t="shared" si="141"/>
        <v>2358</v>
      </c>
      <c r="AC141" s="315">
        <f t="shared" si="141"/>
        <v>3638</v>
      </c>
      <c r="AD141" s="315">
        <f t="shared" si="141"/>
        <v>4667</v>
      </c>
      <c r="AE141" s="315">
        <f t="shared" si="141"/>
        <v>4888</v>
      </c>
      <c r="AF141" s="438">
        <f t="shared" si="141"/>
        <v>5321</v>
      </c>
      <c r="AG141" s="438">
        <f t="shared" si="141"/>
        <v>6250</v>
      </c>
      <c r="AH141" s="438">
        <f t="shared" si="141"/>
        <v>5793</v>
      </c>
      <c r="AI141" s="438">
        <f t="shared" si="141"/>
        <v>4915</v>
      </c>
      <c r="AJ141" s="283">
        <f t="shared" si="141"/>
        <v>3496</v>
      </c>
      <c r="AK141" s="226">
        <f t="shared" si="141"/>
        <v>2960</v>
      </c>
      <c r="AL141" s="438">
        <f t="shared" si="141"/>
        <v>3086</v>
      </c>
      <c r="AM141" s="438">
        <f t="shared" si="141"/>
        <v>3578</v>
      </c>
      <c r="AN141" s="438">
        <f t="shared" si="141"/>
        <v>3507</v>
      </c>
      <c r="AO141" s="438">
        <f t="shared" si="141"/>
        <v>3157</v>
      </c>
      <c r="AP141" s="438">
        <f t="shared" si="141"/>
        <v>3695</v>
      </c>
      <c r="AQ141" s="438">
        <f t="shared" si="141"/>
        <v>6101</v>
      </c>
      <c r="AR141" s="438">
        <f t="shared" si="141"/>
        <v>7186</v>
      </c>
      <c r="AS141" s="438">
        <f t="shared" si="141"/>
        <v>6194</v>
      </c>
      <c r="AT141" s="438">
        <f t="shared" si="141"/>
        <v>5620</v>
      </c>
      <c r="AU141" s="438">
        <f t="shared" si="141"/>
        <v>4703</v>
      </c>
      <c r="AV141" s="438">
        <f t="shared" si="141"/>
        <v>3040</v>
      </c>
      <c r="AW141" s="281">
        <v>2416</v>
      </c>
      <c r="AX141" s="281">
        <v>2437</v>
      </c>
      <c r="AY141" s="281">
        <v>2687</v>
      </c>
      <c r="AZ141" s="281">
        <v>4726</v>
      </c>
      <c r="BA141" s="281">
        <v>7463</v>
      </c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40"/>
        <v>-410</v>
      </c>
      <c r="BK141" s="282">
        <f t="shared" si="140"/>
        <v>-1398</v>
      </c>
      <c r="BL141" s="282">
        <f t="shared" si="140"/>
        <v>-1365</v>
      </c>
      <c r="BM141" s="282">
        <f t="shared" si="140"/>
        <v>-1705</v>
      </c>
      <c r="BN141" s="282">
        <f t="shared" si="137"/>
        <v>-1358</v>
      </c>
      <c r="BO141" s="282">
        <f t="shared" si="138"/>
        <v>-754</v>
      </c>
      <c r="BP141" s="282">
        <f t="shared" si="139"/>
        <v>-383</v>
      </c>
      <c r="BQ141" s="282">
        <f t="shared" si="139"/>
        <v>-70</v>
      </c>
      <c r="BR141" s="282">
        <f t="shared" si="139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>
        <v>0</v>
      </c>
      <c r="BA143" s="260">
        <v>46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42">O143-C143</f>
        <v>0</v>
      </c>
      <c r="BJ143" s="42">
        <f t="shared" si="142"/>
        <v>0</v>
      </c>
      <c r="BK143" s="42">
        <f t="shared" si="142"/>
        <v>0</v>
      </c>
      <c r="BL143" s="42">
        <f t="shared" si="142"/>
        <v>0</v>
      </c>
      <c r="BM143" s="42">
        <f t="shared" si="142"/>
        <v>0</v>
      </c>
      <c r="BN143" s="42">
        <f t="shared" si="142"/>
        <v>0</v>
      </c>
      <c r="BO143" s="42">
        <f t="shared" si="142"/>
        <v>0</v>
      </c>
      <c r="BP143" s="42">
        <f t="shared" si="142"/>
        <v>0</v>
      </c>
      <c r="BQ143" s="42">
        <f t="shared" si="142"/>
        <v>0</v>
      </c>
      <c r="BR143" s="109">
        <f t="shared" si="142"/>
        <v>0</v>
      </c>
    </row>
    <row r="144" spans="1:70" x14ac:dyDescent="0.3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>
        <v>0</v>
      </c>
      <c r="BA144" s="260">
        <v>13</v>
      </c>
      <c r="BB144" s="260"/>
      <c r="BC144" s="260"/>
      <c r="BD144" s="260"/>
      <c r="BE144" s="260"/>
      <c r="BF144" s="260"/>
      <c r="BG144" s="260"/>
      <c r="BH144" s="260"/>
      <c r="BI144" s="108">
        <f t="shared" si="142"/>
        <v>0</v>
      </c>
      <c r="BJ144" s="42">
        <f t="shared" si="142"/>
        <v>0</v>
      </c>
      <c r="BK144" s="42">
        <f t="shared" si="142"/>
        <v>0</v>
      </c>
      <c r="BL144" s="42">
        <f t="shared" si="142"/>
        <v>0</v>
      </c>
      <c r="BM144" s="42">
        <f t="shared" si="142"/>
        <v>0</v>
      </c>
      <c r="BN144" s="42">
        <f t="shared" si="142"/>
        <v>0</v>
      </c>
      <c r="BO144" s="42">
        <f t="shared" si="142"/>
        <v>0</v>
      </c>
      <c r="BP144" s="42">
        <f t="shared" si="142"/>
        <v>0</v>
      </c>
      <c r="BQ144" s="42">
        <f t="shared" si="142"/>
        <v>0</v>
      </c>
      <c r="BR144" s="109">
        <f t="shared" si="142"/>
        <v>0</v>
      </c>
    </row>
    <row r="145" spans="1:70" x14ac:dyDescent="0.3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>
        <v>15</v>
      </c>
      <c r="BA145" s="260">
        <v>4</v>
      </c>
      <c r="BB145" s="260"/>
      <c r="BC145" s="260"/>
      <c r="BD145" s="260"/>
      <c r="BE145" s="260"/>
      <c r="BF145" s="260"/>
      <c r="BG145" s="260"/>
      <c r="BH145" s="260"/>
      <c r="BI145" s="108">
        <f t="shared" si="142"/>
        <v>0</v>
      </c>
      <c r="BJ145" s="42">
        <f t="shared" si="142"/>
        <v>0</v>
      </c>
      <c r="BK145" s="42">
        <f t="shared" si="142"/>
        <v>0</v>
      </c>
      <c r="BL145" s="42">
        <f t="shared" si="142"/>
        <v>0</v>
      </c>
      <c r="BM145" s="42">
        <f t="shared" si="142"/>
        <v>0</v>
      </c>
      <c r="BN145" s="42">
        <f t="shared" si="142"/>
        <v>0</v>
      </c>
      <c r="BO145" s="42">
        <f t="shared" si="142"/>
        <v>0</v>
      </c>
      <c r="BP145" s="42">
        <f t="shared" si="142"/>
        <v>0</v>
      </c>
      <c r="BQ145" s="42">
        <f t="shared" si="142"/>
        <v>0</v>
      </c>
      <c r="BR145" s="109">
        <f t="shared" si="142"/>
        <v>0</v>
      </c>
    </row>
    <row r="146" spans="1:70" x14ac:dyDescent="0.35">
      <c r="A146" s="3"/>
      <c r="B146" s="27" t="s">
        <v>69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>
        <v>1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42"/>
        <v>0</v>
      </c>
      <c r="BJ146" s="42">
        <f t="shared" si="142"/>
        <v>0</v>
      </c>
      <c r="BK146" s="42">
        <f t="shared" si="142"/>
        <v>0</v>
      </c>
      <c r="BL146" s="42">
        <f t="shared" si="142"/>
        <v>0</v>
      </c>
      <c r="BM146" s="42">
        <f t="shared" si="142"/>
        <v>0</v>
      </c>
      <c r="BN146" s="42">
        <f t="shared" si="142"/>
        <v>0</v>
      </c>
      <c r="BO146" s="42">
        <f t="shared" si="142"/>
        <v>0</v>
      </c>
      <c r="BP146" s="42">
        <f t="shared" si="142"/>
        <v>0</v>
      </c>
      <c r="BQ146" s="42">
        <f t="shared" si="142"/>
        <v>0</v>
      </c>
      <c r="BR146" s="109">
        <f t="shared" si="142"/>
        <v>0</v>
      </c>
    </row>
    <row r="147" spans="1:70" ht="15" thickBot="1" x14ac:dyDescent="0.4">
      <c r="A147" s="3"/>
      <c r="B147" s="27"/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42"/>
        <v>0</v>
      </c>
      <c r="BJ147" s="279">
        <f t="shared" si="142"/>
        <v>0</v>
      </c>
      <c r="BK147" s="279">
        <f t="shared" si="142"/>
        <v>0</v>
      </c>
      <c r="BL147" s="279">
        <f t="shared" si="142"/>
        <v>0</v>
      </c>
      <c r="BM147" s="279">
        <f t="shared" si="142"/>
        <v>0</v>
      </c>
      <c r="BN147" s="279">
        <f t="shared" si="142"/>
        <v>0</v>
      </c>
      <c r="BO147" s="279">
        <f t="shared" si="142"/>
        <v>0</v>
      </c>
      <c r="BP147" s="279">
        <f t="shared" si="142"/>
        <v>0</v>
      </c>
      <c r="BQ147" s="279">
        <f t="shared" si="142"/>
        <v>0</v>
      </c>
      <c r="BR147" s="280">
        <f t="shared" si="142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>
        <v>16</v>
      </c>
      <c r="BA148" s="438">
        <v>63</v>
      </c>
      <c r="BB148" s="438"/>
      <c r="BC148" s="438"/>
      <c r="BD148" s="438"/>
      <c r="BE148" s="438"/>
      <c r="BF148" s="438"/>
      <c r="BG148" s="438"/>
      <c r="BH148" s="283"/>
      <c r="BI148" s="112">
        <f t="shared" si="142"/>
        <v>0</v>
      </c>
      <c r="BJ148" s="114">
        <f t="shared" si="142"/>
        <v>0</v>
      </c>
      <c r="BK148" s="114">
        <f t="shared" si="142"/>
        <v>0</v>
      </c>
      <c r="BL148" s="114">
        <f t="shared" si="142"/>
        <v>0</v>
      </c>
      <c r="BM148" s="114">
        <f t="shared" si="142"/>
        <v>0</v>
      </c>
      <c r="BN148" s="114">
        <f t="shared" si="142"/>
        <v>0</v>
      </c>
      <c r="BO148" s="114">
        <f t="shared" si="142"/>
        <v>0</v>
      </c>
      <c r="BP148" s="114">
        <f t="shared" si="142"/>
        <v>0</v>
      </c>
      <c r="BQ148" s="114">
        <f t="shared" si="142"/>
        <v>0</v>
      </c>
      <c r="BR148" s="115">
        <f t="shared" si="142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2023-07-20T19:39:27Z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