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FinReg\MA Gas and Electric\DPU 20-58 COVID-19 Moratorium\Quarterly AG Data (DPU 20-58D)\10 Q2 2023\New folder\"/>
    </mc:Choice>
  </mc:AlternateContent>
  <xr:revisionPtr revIDLastSave="0" documentId="8_{490884A7-6A6D-4B60-93F4-312501EF66FD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Area" localSheetId="0">'Fitchburg G&amp;E (Electric)'!$A$1:$AF$199</definedName>
    <definedName name="_xlnm.Print_Area" localSheetId="1">'Fitchburg G&amp;E (Gas)'!$A$1:$AF$199</definedName>
    <definedName name="_xlnm.Print_Titles" localSheetId="0">'Fitchburg G&amp;E (Electric)'!$1:$6</definedName>
    <definedName name="_xlnm.Print_Titles" localSheetId="1">'Fitchburg G&amp;E (Gas)'!$1:$6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99" i="2" l="1"/>
  <c r="AE199" i="2"/>
  <c r="AD199" i="2"/>
  <c r="AF192" i="2"/>
  <c r="AE192" i="2"/>
  <c r="AD192" i="2"/>
  <c r="AF185" i="2"/>
  <c r="AE185" i="2"/>
  <c r="AD185" i="2"/>
  <c r="AF178" i="2"/>
  <c r="AE178" i="2"/>
  <c r="AD178" i="2"/>
  <c r="AF169" i="2"/>
  <c r="AE169" i="2"/>
  <c r="AD169" i="2"/>
  <c r="AF155" i="2"/>
  <c r="AE155" i="2"/>
  <c r="AD155" i="2"/>
  <c r="AF148" i="2"/>
  <c r="AE148" i="2"/>
  <c r="AD148" i="2"/>
  <c r="AF141" i="2"/>
  <c r="AE141" i="2"/>
  <c r="AD141" i="2"/>
  <c r="AF134" i="2"/>
  <c r="AE134" i="2"/>
  <c r="AD134" i="2"/>
  <c r="AF127" i="2"/>
  <c r="AE127" i="2"/>
  <c r="AD127" i="2"/>
  <c r="AF120" i="2"/>
  <c r="AE120" i="2"/>
  <c r="AD120" i="2"/>
  <c r="AF113" i="2"/>
  <c r="AE113" i="2"/>
  <c r="AD113" i="2"/>
  <c r="AF106" i="2"/>
  <c r="AE106" i="2"/>
  <c r="AD106" i="2"/>
  <c r="AF99" i="2"/>
  <c r="AE99" i="2"/>
  <c r="AD99" i="2"/>
  <c r="AF92" i="2"/>
  <c r="AE92" i="2"/>
  <c r="AD92" i="2"/>
  <c r="AF85" i="2"/>
  <c r="AE85" i="2"/>
  <c r="AD85" i="2"/>
  <c r="AF78" i="2"/>
  <c r="AE78" i="2"/>
  <c r="AD78" i="2"/>
  <c r="AF71" i="2"/>
  <c r="AE71" i="2"/>
  <c r="AD71" i="2"/>
  <c r="AF64" i="2"/>
  <c r="AE64" i="2"/>
  <c r="AD64" i="2"/>
  <c r="AF57" i="2"/>
  <c r="AE57" i="2"/>
  <c r="AD57" i="2"/>
  <c r="AF50" i="2"/>
  <c r="AE50" i="2"/>
  <c r="AD50" i="2"/>
  <c r="AF35" i="2"/>
  <c r="AE35" i="2"/>
  <c r="AD35" i="2"/>
  <c r="AF24" i="2"/>
  <c r="AF28" i="2" s="1"/>
  <c r="AE24" i="2"/>
  <c r="AE28" i="2" s="1"/>
  <c r="AD24" i="2"/>
  <c r="AD28" i="2" s="1"/>
  <c r="AF21" i="2"/>
  <c r="AE21" i="2"/>
  <c r="AD21" i="2"/>
  <c r="AF14" i="2"/>
  <c r="AE14" i="2"/>
  <c r="AD14" i="2"/>
  <c r="AF199" i="1"/>
  <c r="AE199" i="1"/>
  <c r="AD199" i="1"/>
  <c r="AF192" i="1"/>
  <c r="AE192" i="1"/>
  <c r="AD192" i="1"/>
  <c r="AF185" i="1"/>
  <c r="AE185" i="1"/>
  <c r="AD185" i="1"/>
  <c r="AF178" i="1"/>
  <c r="AE178" i="1"/>
  <c r="AD178" i="1"/>
  <c r="AF169" i="1"/>
  <c r="AE169" i="1"/>
  <c r="AD169" i="1"/>
  <c r="AF155" i="1"/>
  <c r="AE155" i="1"/>
  <c r="AD155" i="1"/>
  <c r="AF148" i="1"/>
  <c r="AE148" i="1"/>
  <c r="AD148" i="1"/>
  <c r="AF141" i="1"/>
  <c r="AE141" i="1"/>
  <c r="AD141" i="1"/>
  <c r="AF134" i="1"/>
  <c r="AE134" i="1"/>
  <c r="AD134" i="1"/>
  <c r="AF127" i="1"/>
  <c r="AE127" i="1"/>
  <c r="AD127" i="1"/>
  <c r="AF120" i="1"/>
  <c r="AE120" i="1"/>
  <c r="AD120" i="1"/>
  <c r="AF113" i="1"/>
  <c r="AE113" i="1"/>
  <c r="AD113" i="1"/>
  <c r="AF106" i="1"/>
  <c r="AE106" i="1"/>
  <c r="AD106" i="1"/>
  <c r="AF99" i="1"/>
  <c r="AE99" i="1"/>
  <c r="AD99" i="1"/>
  <c r="AF92" i="1"/>
  <c r="AE92" i="1"/>
  <c r="AD92" i="1"/>
  <c r="AF85" i="1"/>
  <c r="AE85" i="1"/>
  <c r="AD85" i="1"/>
  <c r="AF78" i="1"/>
  <c r="AE78" i="1"/>
  <c r="AD78" i="1"/>
  <c r="AF71" i="1"/>
  <c r="AE71" i="1"/>
  <c r="AD71" i="1"/>
  <c r="AF64" i="1"/>
  <c r="AE64" i="1"/>
  <c r="AD64" i="1"/>
  <c r="AF57" i="1"/>
  <c r="AE57" i="1"/>
  <c r="AD57" i="1"/>
  <c r="AF50" i="1"/>
  <c r="AE50" i="1"/>
  <c r="AD50" i="1"/>
  <c r="AF35" i="1"/>
  <c r="AE35" i="1"/>
  <c r="AD35" i="1"/>
  <c r="AD28" i="1"/>
  <c r="AF24" i="1"/>
  <c r="AF28" i="1" s="1"/>
  <c r="AE24" i="1"/>
  <c r="AE28" i="1" s="1"/>
  <c r="AD24" i="1"/>
  <c r="AF21" i="1"/>
  <c r="AE21" i="1"/>
  <c r="AD21" i="1"/>
  <c r="AF14" i="1"/>
  <c r="AE14" i="1"/>
  <c r="AD14" i="1"/>
  <c r="AC199" i="2" l="1"/>
  <c r="AB199" i="2"/>
  <c r="AA199" i="2"/>
  <c r="AC192" i="2"/>
  <c r="AB192" i="2"/>
  <c r="AA192" i="2"/>
  <c r="AC185" i="2"/>
  <c r="AB185" i="2"/>
  <c r="AA185" i="2"/>
  <c r="AC178" i="2"/>
  <c r="AB178" i="2"/>
  <c r="AA178" i="2"/>
  <c r="AC169" i="2"/>
  <c r="AB169" i="2"/>
  <c r="AA169" i="2"/>
  <c r="AC155" i="2"/>
  <c r="AB155" i="2"/>
  <c r="AA155" i="2"/>
  <c r="AC148" i="2"/>
  <c r="AB148" i="2"/>
  <c r="AA148" i="2"/>
  <c r="AC141" i="2"/>
  <c r="AB141" i="2"/>
  <c r="AA141" i="2"/>
  <c r="AC134" i="2"/>
  <c r="AB134" i="2"/>
  <c r="AA134" i="2"/>
  <c r="AC127" i="2"/>
  <c r="AB127" i="2"/>
  <c r="AA127" i="2"/>
  <c r="AC120" i="2"/>
  <c r="AB120" i="2"/>
  <c r="AA120" i="2"/>
  <c r="AC113" i="2"/>
  <c r="AB113" i="2"/>
  <c r="AA113" i="2"/>
  <c r="AC106" i="2"/>
  <c r="AB106" i="2"/>
  <c r="AA106" i="2"/>
  <c r="AC99" i="2"/>
  <c r="AB99" i="2"/>
  <c r="AA99" i="2"/>
  <c r="AC92" i="2"/>
  <c r="AA92" i="2"/>
  <c r="AB91" i="2"/>
  <c r="AB90" i="2"/>
  <c r="AB89" i="2"/>
  <c r="AB92" i="2" s="1"/>
  <c r="AC85" i="2"/>
  <c r="AB85" i="2"/>
  <c r="AA85" i="2"/>
  <c r="AC78" i="2"/>
  <c r="AB78" i="2"/>
  <c r="AA78" i="2"/>
  <c r="AC71" i="2"/>
  <c r="AC64" i="2"/>
  <c r="AC57" i="2"/>
  <c r="AC50" i="2"/>
  <c r="AC35" i="2"/>
  <c r="AB35" i="2"/>
  <c r="AA35" i="2"/>
  <c r="AC28" i="2"/>
  <c r="AB28" i="2"/>
  <c r="AA28" i="2"/>
  <c r="AC24" i="2"/>
  <c r="AB24" i="2"/>
  <c r="AA24" i="2"/>
  <c r="AC21" i="2"/>
  <c r="AC14" i="2"/>
  <c r="AC199" i="1"/>
  <c r="AB199" i="1"/>
  <c r="AA199" i="1"/>
  <c r="AC192" i="1"/>
  <c r="AB192" i="1"/>
  <c r="AA192" i="1"/>
  <c r="AC185" i="1"/>
  <c r="AB185" i="1"/>
  <c r="AA185" i="1"/>
  <c r="AC178" i="1"/>
  <c r="AB178" i="1"/>
  <c r="AA178" i="1"/>
  <c r="AC169" i="1"/>
  <c r="AB169" i="1"/>
  <c r="AA169" i="1"/>
  <c r="AC155" i="1"/>
  <c r="AB155" i="1"/>
  <c r="AA155" i="1"/>
  <c r="AC148" i="1"/>
  <c r="AB148" i="1"/>
  <c r="AA148" i="1"/>
  <c r="AC141" i="1"/>
  <c r="AB141" i="1"/>
  <c r="AA141" i="1"/>
  <c r="AC134" i="1"/>
  <c r="AB134" i="1"/>
  <c r="AA134" i="1"/>
  <c r="AC127" i="1"/>
  <c r="AB127" i="1"/>
  <c r="AA127" i="1"/>
  <c r="AC120" i="1"/>
  <c r="AB120" i="1"/>
  <c r="AA120" i="1"/>
  <c r="AC113" i="1"/>
  <c r="AB113" i="1"/>
  <c r="AA113" i="1"/>
  <c r="AC106" i="1"/>
  <c r="AB106" i="1"/>
  <c r="AA106" i="1"/>
  <c r="AC99" i="1"/>
  <c r="AB99" i="1"/>
  <c r="AA99" i="1"/>
  <c r="AC92" i="1"/>
  <c r="AB92" i="1"/>
  <c r="AA92" i="1"/>
  <c r="AC85" i="1"/>
  <c r="AB85" i="1"/>
  <c r="AA85" i="1"/>
  <c r="AC78" i="1"/>
  <c r="AB78" i="1"/>
  <c r="AA78" i="1"/>
  <c r="AC71" i="1"/>
  <c r="AC64" i="1"/>
  <c r="AC57" i="1"/>
  <c r="AC50" i="1"/>
  <c r="AC35" i="1"/>
  <c r="AB35" i="1"/>
  <c r="AA35" i="1"/>
  <c r="AA28" i="1"/>
  <c r="AC24" i="1"/>
  <c r="AC28" i="1" s="1"/>
  <c r="AB24" i="1"/>
  <c r="AB28" i="1" s="1"/>
  <c r="AA24" i="1"/>
  <c r="AC21" i="1"/>
  <c r="AC14" i="1"/>
  <c r="Z24" i="2" l="1"/>
  <c r="Z24" i="1"/>
  <c r="Y24" i="1" l="1"/>
  <c r="X24" i="1"/>
  <c r="Y24" i="2"/>
  <c r="X24" i="2"/>
  <c r="Y127" i="2" l="1"/>
  <c r="Z127" i="2"/>
  <c r="Z127" i="1"/>
  <c r="Y127" i="1"/>
  <c r="X127" i="1" l="1"/>
  <c r="X127" i="2"/>
  <c r="Z199" i="2" l="1"/>
  <c r="Y199" i="2"/>
  <c r="X199" i="2"/>
  <c r="Z192" i="2"/>
  <c r="Y192" i="2"/>
  <c r="X192" i="2"/>
  <c r="Z185" i="2"/>
  <c r="Y185" i="2"/>
  <c r="X185" i="2"/>
  <c r="Z178" i="2"/>
  <c r="Y178" i="2"/>
  <c r="X178" i="2"/>
  <c r="Z169" i="2"/>
  <c r="Y169" i="2"/>
  <c r="X169" i="2"/>
  <c r="Z155" i="2"/>
  <c r="Y155" i="2"/>
  <c r="X155" i="2"/>
  <c r="Z148" i="2"/>
  <c r="Y148" i="2"/>
  <c r="X148" i="2"/>
  <c r="Z141" i="2"/>
  <c r="Y141" i="2"/>
  <c r="X141" i="2"/>
  <c r="Z134" i="2"/>
  <c r="Y134" i="2"/>
  <c r="X134" i="2"/>
  <c r="Z120" i="2"/>
  <c r="Y120" i="2"/>
  <c r="X120" i="2"/>
  <c r="Z113" i="2"/>
  <c r="Y113" i="2"/>
  <c r="X113" i="2"/>
  <c r="Z106" i="2"/>
  <c r="Y106" i="2"/>
  <c r="X106" i="2"/>
  <c r="Z99" i="2"/>
  <c r="Y99" i="2"/>
  <c r="X99" i="2"/>
  <c r="Z92" i="2"/>
  <c r="Y92" i="2"/>
  <c r="X92" i="2"/>
  <c r="Z85" i="2"/>
  <c r="Y85" i="2"/>
  <c r="X85" i="2"/>
  <c r="Z78" i="2"/>
  <c r="Y78" i="2"/>
  <c r="X78" i="2"/>
  <c r="Z71" i="2"/>
  <c r="Y71" i="2"/>
  <c r="X71" i="2"/>
  <c r="Z64" i="2"/>
  <c r="Y64" i="2"/>
  <c r="X64" i="2"/>
  <c r="Z57" i="2"/>
  <c r="Y57" i="2"/>
  <c r="X57" i="2"/>
  <c r="Z50" i="2"/>
  <c r="Y50" i="2"/>
  <c r="X50" i="2"/>
  <c r="Z35" i="2"/>
  <c r="Y35" i="2"/>
  <c r="X35" i="2"/>
  <c r="Z28" i="2"/>
  <c r="Y28" i="2"/>
  <c r="X28" i="2"/>
  <c r="Z21" i="2"/>
  <c r="Y21" i="2"/>
  <c r="X21" i="2"/>
  <c r="Z14" i="2"/>
  <c r="Y14" i="2"/>
  <c r="X14" i="2"/>
  <c r="X14" i="1"/>
  <c r="Y14" i="1"/>
  <c r="Z14" i="1"/>
  <c r="Z199" i="1"/>
  <c r="Y199" i="1"/>
  <c r="X199" i="1"/>
  <c r="Z192" i="1"/>
  <c r="Y192" i="1"/>
  <c r="X192" i="1"/>
  <c r="Z185" i="1"/>
  <c r="Y185" i="1"/>
  <c r="X185" i="1"/>
  <c r="Z178" i="1"/>
  <c r="Y178" i="1"/>
  <c r="X178" i="1"/>
  <c r="Z169" i="1"/>
  <c r="Y169" i="1"/>
  <c r="X169" i="1"/>
  <c r="Z155" i="1"/>
  <c r="Y155" i="1"/>
  <c r="X155" i="1"/>
  <c r="Z148" i="1"/>
  <c r="Y148" i="1"/>
  <c r="X148" i="1"/>
  <c r="Z141" i="1"/>
  <c r="Y141" i="1"/>
  <c r="X141" i="1"/>
  <c r="Z134" i="1"/>
  <c r="Y134" i="1"/>
  <c r="X134" i="1"/>
  <c r="Z120" i="1"/>
  <c r="Y120" i="1"/>
  <c r="X120" i="1"/>
  <c r="Z113" i="1"/>
  <c r="Y113" i="1"/>
  <c r="X113" i="1"/>
  <c r="Z106" i="1"/>
  <c r="Y106" i="1"/>
  <c r="X106" i="1"/>
  <c r="Z99" i="1"/>
  <c r="Y99" i="1"/>
  <c r="X99" i="1"/>
  <c r="Z92" i="1"/>
  <c r="Y92" i="1"/>
  <c r="X92" i="1"/>
  <c r="Z85" i="1"/>
  <c r="Y85" i="1"/>
  <c r="X85" i="1"/>
  <c r="Z78" i="1"/>
  <c r="Y78" i="1"/>
  <c r="X78" i="1"/>
  <c r="Z71" i="1"/>
  <c r="Y71" i="1"/>
  <c r="X71" i="1"/>
  <c r="Z64" i="1"/>
  <c r="Y64" i="1"/>
  <c r="X64" i="1"/>
  <c r="Z57" i="1"/>
  <c r="Y57" i="1"/>
  <c r="X57" i="1"/>
  <c r="Z50" i="1"/>
  <c r="Y50" i="1"/>
  <c r="X50" i="1"/>
  <c r="Z35" i="1"/>
  <c r="Y35" i="1"/>
  <c r="X35" i="1"/>
  <c r="Z28" i="1"/>
  <c r="Y28" i="1"/>
  <c r="X28" i="1"/>
  <c r="Z21" i="1"/>
  <c r="Y21" i="1"/>
  <c r="X21" i="1"/>
  <c r="W24" i="2" l="1"/>
  <c r="W24" i="1"/>
  <c r="W185" i="2" l="1"/>
  <c r="W91" i="2" l="1"/>
  <c r="W90" i="2"/>
  <c r="W89" i="2"/>
  <c r="V89" i="2"/>
  <c r="V91" i="2"/>
  <c r="V90" i="2"/>
  <c r="V24" i="2" l="1"/>
  <c r="V24" i="1"/>
  <c r="U24" i="1" l="1"/>
  <c r="U24" i="2"/>
  <c r="U78" i="2" l="1"/>
  <c r="W199" i="2"/>
  <c r="V199" i="2"/>
  <c r="U199" i="2"/>
  <c r="W192" i="2"/>
  <c r="V192" i="2"/>
  <c r="U192" i="2"/>
  <c r="V185" i="2"/>
  <c r="U185" i="2"/>
  <c r="W178" i="2"/>
  <c r="V178" i="2"/>
  <c r="U178" i="2"/>
  <c r="W169" i="2"/>
  <c r="V169" i="2"/>
  <c r="U169" i="2"/>
  <c r="W155" i="2"/>
  <c r="V155" i="2"/>
  <c r="U155" i="2"/>
  <c r="W148" i="2"/>
  <c r="V148" i="2"/>
  <c r="U148" i="2"/>
  <c r="W141" i="2"/>
  <c r="V141" i="2"/>
  <c r="U141" i="2"/>
  <c r="W134" i="2"/>
  <c r="V134" i="2"/>
  <c r="U134" i="2"/>
  <c r="W127" i="2"/>
  <c r="V127" i="2"/>
  <c r="U127" i="2"/>
  <c r="W120" i="2"/>
  <c r="V120" i="2"/>
  <c r="U120" i="2"/>
  <c r="W113" i="2"/>
  <c r="V113" i="2"/>
  <c r="U113" i="2"/>
  <c r="W106" i="2"/>
  <c r="V106" i="2"/>
  <c r="U106" i="2"/>
  <c r="W99" i="2"/>
  <c r="V99" i="2"/>
  <c r="U99" i="2"/>
  <c r="W92" i="2"/>
  <c r="V92" i="2"/>
  <c r="U92" i="2"/>
  <c r="W85" i="2"/>
  <c r="V85" i="2"/>
  <c r="U85" i="2"/>
  <c r="W78" i="2"/>
  <c r="V78" i="2"/>
  <c r="W71" i="2"/>
  <c r="V71" i="2"/>
  <c r="U71" i="2"/>
  <c r="W64" i="2"/>
  <c r="V64" i="2"/>
  <c r="U64" i="2"/>
  <c r="W57" i="2"/>
  <c r="V57" i="2"/>
  <c r="U57" i="2"/>
  <c r="W50" i="2"/>
  <c r="V50" i="2"/>
  <c r="U50" i="2"/>
  <c r="W35" i="2"/>
  <c r="V35" i="2"/>
  <c r="U35" i="2"/>
  <c r="W28" i="2"/>
  <c r="V28" i="2"/>
  <c r="U28" i="2"/>
  <c r="W21" i="2"/>
  <c r="V21" i="2"/>
  <c r="U21" i="2"/>
  <c r="W14" i="2"/>
  <c r="V14" i="2"/>
  <c r="U14" i="2"/>
  <c r="W199" i="1"/>
  <c r="V199" i="1"/>
  <c r="U199" i="1"/>
  <c r="W192" i="1"/>
  <c r="V192" i="1"/>
  <c r="U192" i="1"/>
  <c r="W185" i="1"/>
  <c r="V185" i="1"/>
  <c r="U185" i="1"/>
  <c r="W178" i="1"/>
  <c r="V178" i="1"/>
  <c r="U178" i="1"/>
  <c r="W169" i="1"/>
  <c r="V169" i="1"/>
  <c r="U169" i="1"/>
  <c r="W155" i="1"/>
  <c r="V155" i="1"/>
  <c r="U155" i="1"/>
  <c r="W148" i="1"/>
  <c r="V148" i="1"/>
  <c r="U148" i="1"/>
  <c r="W141" i="1"/>
  <c r="V141" i="1"/>
  <c r="U141" i="1"/>
  <c r="W134" i="1"/>
  <c r="V134" i="1"/>
  <c r="U134" i="1"/>
  <c r="W127" i="1"/>
  <c r="V127" i="1"/>
  <c r="U127" i="1"/>
  <c r="W120" i="1"/>
  <c r="V120" i="1"/>
  <c r="U120" i="1"/>
  <c r="W113" i="1"/>
  <c r="V113" i="1"/>
  <c r="U113" i="1"/>
  <c r="W106" i="1"/>
  <c r="V106" i="1"/>
  <c r="U106" i="1"/>
  <c r="W99" i="1"/>
  <c r="V99" i="1"/>
  <c r="U99" i="1"/>
  <c r="W92" i="1"/>
  <c r="V92" i="1"/>
  <c r="U92" i="1"/>
  <c r="W85" i="1"/>
  <c r="V85" i="1"/>
  <c r="U85" i="1"/>
  <c r="W78" i="1"/>
  <c r="V78" i="1"/>
  <c r="U78" i="1"/>
  <c r="W71" i="1"/>
  <c r="V71" i="1"/>
  <c r="U71" i="1"/>
  <c r="W64" i="1"/>
  <c r="V64" i="1"/>
  <c r="U64" i="1"/>
  <c r="W57" i="1"/>
  <c r="V57" i="1"/>
  <c r="U57" i="1"/>
  <c r="W50" i="1"/>
  <c r="V50" i="1"/>
  <c r="U50" i="1"/>
  <c r="W35" i="1"/>
  <c r="V35" i="1"/>
  <c r="U35" i="1"/>
  <c r="W28" i="1"/>
  <c r="V28" i="1"/>
  <c r="U28" i="1"/>
  <c r="W21" i="1"/>
  <c r="V21" i="1"/>
  <c r="U21" i="1"/>
  <c r="W14" i="1"/>
  <c r="V14" i="1"/>
  <c r="U14" i="1"/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<sst xmlns="http://schemas.openxmlformats.org/spreadsheetml/2006/main" count="2085" uniqueCount="91">
  <si>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</si>
  <si>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</si>
  <si>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</si>
  <si>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</si>
  <si>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</si>
  <si>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</si>
  <si>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</si>
  <si>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</si>
  <si>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</si>
  <si>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</si>
  <si>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</si>
  <si>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</si>
  <si>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</si>
  <si>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</si>
  <si>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</si>
  <si>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</si>
  <si>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</si>
  <si>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</si>
  <si>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</si>
  <si>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</si>
  <si>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</si>
  <si>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</si>
  <si>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</si>
  <si>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</si>
  <si>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</si>
  <si>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</si>
  <si>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</si>
  <si>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</si>
  <si>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</si>
  <si>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</si>
  <si>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</si>
  <si>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</si>
  <si>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</si>
  <si>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</si>
  <si>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</si>
  <si>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</si>
  <si>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</si>
  <si>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</si>
  <si>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</si>
  <si>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</si>
  <si>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</si>
  <si>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</si>
  <si>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</si>
  <si>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</si>
  <si>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</si>
  <si>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</si>
  <si>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</si>
  <si>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</si>
  <si>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</si>
  <si>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</si>
  <si>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</si>
  <si>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</si>
  <si>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</si>
  <si>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</si>
  <si>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</si>
  <si>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</si>
  <si>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</si>
  <si>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</si>
  <si>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</si>
  <si>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</si>
  <si>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</si>
  <si>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</si>
  <si>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</si>
  <si>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</si>
  <si>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</si>
  <si>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</si>
  <si>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</si>
  <si>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</si>
  <si>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</si>
  <si>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</si>
  <si>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</si>
  <si>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</si>
  <si>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</si>
  <si>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</si>
  <si>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</si>
  <si>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</si>
  <si>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</si>
  <si>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</si>
  <si>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</si>
  <si>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</si>
  <si>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</si>
  <si>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</si>
  <si>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</si>
  <si>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</si>
  <si>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2022)</t>
  </si>
  <si>
    <t>Please refer to DPU 20-58(D) Attachment FG&amp;E (Q2 2022)</t>
  </si>
  <si>
    <t>Please refer to DPU 20-58(D) Attachment FG&amp;E (Q3 2022)</t>
  </si>
  <si>
    <t>Please refer to DPU 20-58(D) Attachment FG&amp;E (Q4 2022)</t>
  </si>
  <si>
    <t>Please refer to DPU 20-58(D) Attachment FG&amp;E (Q1 2023)</t>
  </si>
  <si>
    <t>23. Number of customers, by customer class, whose required deposits were reduced in part or foregone during the period</t>
  </si>
  <si>
    <t>Please refer to DPU 20-58(D) Attachment FG&amp;E (Q2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</si>
</sst>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0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9"/>
  <sheetViews>
    <sheetView tabSelected="1" view="pageBreakPreview" zoomScale="85" zoomScaleNormal="90" zoomScaleSheetLayoutView="85" workbookViewId="0">
      <pane ySplit="6" topLeftCell="A7" activePane="bottomLeft" state="frozen"/>
      <selection pane="bottomLeft" activeCell="AD38" sqref="AD38:AF41"/>
    </sheetView>
  </sheetViews>
  <sheetFormatPr defaultColWidth="9.140625" defaultRowHeight="15" outlineLevelCol="1" x14ac:dyDescent="0.25"/>
  <cols>
    <col min="1" max="1" width="8.7109375" style="2" bestFit="1" customWidth="1"/>
    <col min="2" max="2" width="64.85546875" style="2" customWidth="1"/>
    <col min="3" max="13" width="12" style="27" hidden="1" customWidth="1" outlineLevel="1"/>
    <col min="14" max="14" width="12.5703125" style="27" hidden="1" customWidth="1" outlineLevel="1"/>
    <col min="15" max="15" width="15.140625" style="27" hidden="1" customWidth="1" outlineLevel="1" collapsed="1"/>
    <col min="16" max="16" width="16.5703125" style="27" hidden="1" customWidth="1" outlineLevel="1"/>
    <col min="17" max="18" width="15.140625" style="27" hidden="1" customWidth="1" outlineLevel="1"/>
    <col min="19" max="19" width="16.28515625" style="27" hidden="1" customWidth="1" outlineLevel="1"/>
    <col min="20" max="20" width="15.5703125" style="27" hidden="1" customWidth="1" outlineLevel="1"/>
    <col min="21" max="22" width="16.28515625" style="27" hidden="1" customWidth="1" outlineLevel="1"/>
    <col min="23" max="23" width="18.7109375" style="27" hidden="1" customWidth="1" outlineLevel="1"/>
    <col min="24" max="24" width="16.28515625" style="2" hidden="1" customWidth="1" outlineLevel="1"/>
    <col min="25" max="26" width="17.28515625" style="2" hidden="1" customWidth="1" outlineLevel="1"/>
    <col min="27" max="27" width="15.85546875" style="2" bestFit="1" customWidth="1" collapsed="1"/>
    <col min="28" max="28" width="15.85546875" style="2" bestFit="1" customWidth="1"/>
    <col min="29" max="29" width="15" style="2" bestFit="1" customWidth="1"/>
    <col min="30" max="30" width="13.5703125" style="2" customWidth="1"/>
    <col min="31" max="31" width="13.140625" style="2" customWidth="1"/>
    <col min="32" max="32" width="14" style="2" customWidth="1"/>
    <col min="33" max="16384" width="9.140625" style="2"/>
  </cols>
  <sheetData>
    <row r="1" spans="1:32" ht="15.75" x14ac:dyDescent="0.25">
      <c r="A1" s="61" t="s">
        <v>74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15.75" x14ac:dyDescent="0.25">
      <c r="A2" s="61" t="s">
        <v>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15.75" x14ac:dyDescent="0.25">
      <c r="A3" s="61" t="s">
        <v>51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5" spans="1:32" x14ac:dyDescent="0.25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</row>
    <row r="6" spans="1:32" x14ac:dyDescent="0.25">
      <c r="A6" s="23" t="s">
        <v>50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</row>
    <row r="7" spans="1:32" x14ac:dyDescent="0.25">
      <c r="A7" s="16">
        <v>1</v>
      </c>
      <c r="B7" s="25" t="s">
        <v>71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x14ac:dyDescent="0.25">
      <c r="A8" s="16">
        <v>2</v>
      </c>
      <c r="B8" s="19" t="s">
        <v>2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x14ac:dyDescent="0.25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  <c r="U9" s="15">
        <v>4231192.8700000132</v>
      </c>
      <c r="V9" s="15">
        <v>5154559.4100000141</v>
      </c>
      <c r="W9" s="15">
        <v>3729234.0900000138</v>
      </c>
      <c r="X9" s="15">
        <v>2961375.4400000139</v>
      </c>
      <c r="Y9" s="15">
        <v>3113226.2400000133</v>
      </c>
      <c r="Z9" s="15">
        <v>4177880.670000012</v>
      </c>
      <c r="AA9" s="15">
        <v>5232194.4700000137</v>
      </c>
      <c r="AB9" s="15">
        <v>4989012.8100000136</v>
      </c>
      <c r="AC9" s="15">
        <v>4920586.3600000143</v>
      </c>
      <c r="AD9" s="15">
        <v>3357130.1400000136</v>
      </c>
      <c r="AE9" s="15">
        <v>3154334.9100000132</v>
      </c>
      <c r="AF9" s="15">
        <v>3298591.7200000128</v>
      </c>
    </row>
    <row r="10" spans="1:32" x14ac:dyDescent="0.25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  <c r="U10" s="15">
        <v>665733.26</v>
      </c>
      <c r="V10" s="15">
        <v>809417.49000000011</v>
      </c>
      <c r="W10" s="15">
        <v>750688.65000000014</v>
      </c>
      <c r="X10" s="15">
        <v>486282.00000000006</v>
      </c>
      <c r="Y10" s="15">
        <v>527718.10999999987</v>
      </c>
      <c r="Z10" s="15">
        <v>718992.12</v>
      </c>
      <c r="AA10" s="15">
        <v>957977.08000000007</v>
      </c>
      <c r="AB10" s="15">
        <v>1005860.5200000001</v>
      </c>
      <c r="AC10" s="15">
        <v>990188.3</v>
      </c>
      <c r="AD10" s="15">
        <v>801128.23</v>
      </c>
      <c r="AE10" s="15">
        <v>677140.81000000017</v>
      </c>
      <c r="AF10" s="15">
        <v>638883.03</v>
      </c>
    </row>
    <row r="11" spans="1:32" x14ac:dyDescent="0.25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  <c r="U11" s="15">
        <v>152806.74000000005</v>
      </c>
      <c r="V11" s="15">
        <v>166151.45999999996</v>
      </c>
      <c r="W11" s="15">
        <v>152038.81999999998</v>
      </c>
      <c r="X11" s="15">
        <v>138491.03999999989</v>
      </c>
      <c r="Y11" s="15">
        <v>147656.52000000002</v>
      </c>
      <c r="Z11" s="15">
        <v>183392.79000000004</v>
      </c>
      <c r="AA11" s="15">
        <v>235730.76999999996</v>
      </c>
      <c r="AB11" s="15">
        <v>251846.38999999996</v>
      </c>
      <c r="AC11" s="15">
        <v>251366.43999999997</v>
      </c>
      <c r="AD11" s="15">
        <v>176039.32</v>
      </c>
      <c r="AE11" s="15">
        <v>157754.63</v>
      </c>
      <c r="AF11" s="15">
        <v>150385.28999999998</v>
      </c>
    </row>
    <row r="12" spans="1:32" x14ac:dyDescent="0.25">
      <c r="A12" s="16">
        <v>6</v>
      </c>
      <c r="B12" s="3" t="s">
        <v>54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  <c r="U12" s="15">
        <v>1802014.3600000003</v>
      </c>
      <c r="V12" s="15">
        <v>2014609.9</v>
      </c>
      <c r="W12" s="15">
        <v>1836372.3099999996</v>
      </c>
      <c r="X12" s="15">
        <v>1662009.3200000003</v>
      </c>
      <c r="Y12" s="15">
        <v>1407206.6</v>
      </c>
      <c r="Z12" s="15">
        <v>1782070.09</v>
      </c>
      <c r="AA12" s="15">
        <v>2254738.7099999995</v>
      </c>
      <c r="AB12" s="15">
        <v>2481614.6400000006</v>
      </c>
      <c r="AC12" s="15">
        <v>2475184.2400000007</v>
      </c>
      <c r="AD12" s="15">
        <v>1729507.35</v>
      </c>
      <c r="AE12" s="15">
        <v>1681401.0699999998</v>
      </c>
      <c r="AF12" s="15">
        <v>1713660.6999999997</v>
      </c>
    </row>
    <row r="13" spans="1:32" x14ac:dyDescent="0.25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  <c r="U13" s="15">
        <v>1824309.02</v>
      </c>
      <c r="V13" s="15">
        <v>1796623.7800000003</v>
      </c>
      <c r="W13" s="15">
        <v>1791629.67</v>
      </c>
      <c r="X13" s="15">
        <v>1469610.8499999999</v>
      </c>
      <c r="Y13" s="15">
        <v>1416257.16</v>
      </c>
      <c r="Z13" s="15">
        <v>1385096.52</v>
      </c>
      <c r="AA13" s="15">
        <v>1474157.94</v>
      </c>
      <c r="AB13" s="15">
        <v>1480552.2300000004</v>
      </c>
      <c r="AC13" s="15">
        <v>1484818.6100000003</v>
      </c>
      <c r="AD13" s="15">
        <v>1519799.62</v>
      </c>
      <c r="AE13" s="15">
        <v>1647242.51</v>
      </c>
      <c r="AF13" s="15">
        <v>1777943.01</v>
      </c>
    </row>
    <row r="14" spans="1:32" x14ac:dyDescent="0.25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 t="shared" ref="R14:W14" si="1">SUM(R9:R13)</f>
        <v>6623551.4700000128</v>
      </c>
      <c r="S14" s="6">
        <f t="shared" si="1"/>
        <v>6551693.9900000133</v>
      </c>
      <c r="T14" s="6">
        <f t="shared" si="1"/>
        <v>7271417.3400000129</v>
      </c>
      <c r="U14" s="6">
        <f t="shared" si="1"/>
        <v>8676056.250000013</v>
      </c>
      <c r="V14" s="6">
        <f t="shared" si="1"/>
        <v>9941362.040000014</v>
      </c>
      <c r="W14" s="6">
        <f t="shared" si="1"/>
        <v>8259963.540000014</v>
      </c>
      <c r="X14" s="6">
        <f t="shared" ref="X14:Z14" si="2">SUM(X9:X13)</f>
        <v>6717768.6500000134</v>
      </c>
      <c r="Y14" s="6">
        <f t="shared" si="2"/>
        <v>6612064.6300000139</v>
      </c>
      <c r="Z14" s="6">
        <f t="shared" si="2"/>
        <v>8247432.1900000125</v>
      </c>
      <c r="AA14" s="6">
        <v>10154798.970000012</v>
      </c>
      <c r="AB14" s="6">
        <v>10208886.590000015</v>
      </c>
      <c r="AC14" s="6">
        <f t="shared" ref="AC14" si="3">SUM(AC9:AC13)</f>
        <v>10122143.950000014</v>
      </c>
      <c r="AD14" s="6">
        <f>SUM(AD9:AD13)</f>
        <v>7583604.6600000141</v>
      </c>
      <c r="AE14" s="6">
        <f t="shared" ref="AE14:AF14" si="4">SUM(AE9:AE13)</f>
        <v>7317873.9300000127</v>
      </c>
      <c r="AF14" s="6">
        <f t="shared" si="4"/>
        <v>7579463.750000013</v>
      </c>
    </row>
    <row r="15" spans="1:32" x14ac:dyDescent="0.25">
      <c r="A15" s="16">
        <v>9</v>
      </c>
      <c r="B15" s="19" t="s">
        <v>1</v>
      </c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x14ac:dyDescent="0.25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  <c r="U16" s="15">
        <v>3314952.8299999991</v>
      </c>
      <c r="V16" s="15">
        <v>3207800.0799999982</v>
      </c>
      <c r="W16" s="15">
        <v>3220911.3000000031</v>
      </c>
      <c r="X16" s="15">
        <v>3003954.3200000008</v>
      </c>
      <c r="Y16" s="15">
        <v>2714657.0900000003</v>
      </c>
      <c r="Z16" s="15">
        <v>2680638.9399999981</v>
      </c>
      <c r="AA16" s="15">
        <v>2746450.7399999993</v>
      </c>
      <c r="AB16" s="15">
        <v>3199408.9200000032</v>
      </c>
      <c r="AC16" s="15">
        <v>3329374.8799999971</v>
      </c>
      <c r="AD16" s="15">
        <v>3427686.4700000021</v>
      </c>
      <c r="AE16" s="15">
        <v>3295408.569999998</v>
      </c>
      <c r="AF16" s="15">
        <v>3473216</v>
      </c>
    </row>
    <row r="17" spans="1:32" x14ac:dyDescent="0.25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  <c r="U17" s="15">
        <v>6743622.8699999973</v>
      </c>
      <c r="V17" s="15">
        <v>6737980.9400000134</v>
      </c>
      <c r="W17" s="15">
        <v>6894256.1400000043</v>
      </c>
      <c r="X17" s="15">
        <v>6881388.6500000004</v>
      </c>
      <c r="Y17" s="15">
        <v>6784136.8700000048</v>
      </c>
      <c r="Z17" s="15">
        <v>6745657.1800000034</v>
      </c>
      <c r="AA17" s="15">
        <v>6968232.6300000027</v>
      </c>
      <c r="AB17" s="15">
        <v>7283623.2799999956</v>
      </c>
      <c r="AC17" s="15">
        <v>7636058.6399999913</v>
      </c>
      <c r="AD17" s="15">
        <v>7983401.2500000075</v>
      </c>
      <c r="AE17" s="15">
        <v>7836272.8699999992</v>
      </c>
      <c r="AF17" s="15">
        <v>7439352</v>
      </c>
    </row>
    <row r="18" spans="1:32" x14ac:dyDescent="0.25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  <c r="U18" s="15">
        <v>62518.930000000066</v>
      </c>
      <c r="V18" s="15">
        <v>64555.089999999982</v>
      </c>
      <c r="W18" s="15">
        <v>73307.690000000031</v>
      </c>
      <c r="X18" s="15">
        <v>75300.300000000017</v>
      </c>
      <c r="Y18" s="15">
        <v>73270.350000000006</v>
      </c>
      <c r="Z18" s="15">
        <v>76124.02999999997</v>
      </c>
      <c r="AA18" s="15">
        <v>79222.199999999983</v>
      </c>
      <c r="AB18" s="15">
        <v>92782.090000000011</v>
      </c>
      <c r="AC18" s="15">
        <v>111282.94000000006</v>
      </c>
      <c r="AD18" s="15">
        <v>112753.60999999997</v>
      </c>
      <c r="AE18" s="15">
        <v>100758.84</v>
      </c>
      <c r="AF18" s="15">
        <v>89532</v>
      </c>
    </row>
    <row r="19" spans="1:32" x14ac:dyDescent="0.25">
      <c r="A19" s="16">
        <v>13</v>
      </c>
      <c r="B19" s="3" t="s">
        <v>54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  <c r="U19" s="15">
        <v>243008.97000000003</v>
      </c>
      <c r="V19" s="15">
        <v>256998.21</v>
      </c>
      <c r="W19" s="15">
        <v>290506.34999999986</v>
      </c>
      <c r="X19" s="15">
        <v>346988.55000000005</v>
      </c>
      <c r="Y19" s="15">
        <v>291893.67000000004</v>
      </c>
      <c r="Z19" s="15">
        <v>259307.27000000005</v>
      </c>
      <c r="AA19" s="15">
        <v>374891.94999999995</v>
      </c>
      <c r="AB19" s="15">
        <v>504562.65999999992</v>
      </c>
      <c r="AC19" s="15">
        <v>508356.20999999973</v>
      </c>
      <c r="AD19" s="15">
        <v>526428.40000000026</v>
      </c>
      <c r="AE19" s="15">
        <v>441598.33000000007</v>
      </c>
      <c r="AF19" s="15">
        <v>462983</v>
      </c>
    </row>
    <row r="20" spans="1:32" x14ac:dyDescent="0.25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  <c r="U20" s="15">
        <v>361760.88000000006</v>
      </c>
      <c r="V20" s="15">
        <v>55901.88</v>
      </c>
      <c r="W20" s="15">
        <v>26818.43</v>
      </c>
      <c r="X20" s="15">
        <v>335754.58</v>
      </c>
      <c r="Y20" s="15">
        <v>108400.96000000001</v>
      </c>
      <c r="Z20" s="15">
        <v>259518.27</v>
      </c>
      <c r="AA20" s="15">
        <v>254147.15000000002</v>
      </c>
      <c r="AB20" s="15">
        <v>378234.92</v>
      </c>
      <c r="AC20" s="15">
        <v>248646.48</v>
      </c>
      <c r="AD20" s="15">
        <v>275432.34999999998</v>
      </c>
      <c r="AE20" s="15">
        <v>113945.73</v>
      </c>
      <c r="AF20" s="15">
        <v>470574</v>
      </c>
    </row>
    <row r="21" spans="1:32" x14ac:dyDescent="0.25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5">SUM(F16:F20)</f>
        <v>13111432.340000015</v>
      </c>
      <c r="G21" s="6">
        <f t="shared" ref="G21" si="6">SUM(G16:G20)</f>
        <v>13389631</v>
      </c>
      <c r="H21" s="6">
        <f t="shared" ref="H21" si="7">SUM(H16:H20)</f>
        <v>13114059.460000001</v>
      </c>
      <c r="I21" s="6">
        <f t="shared" ref="I21" si="8">SUM(I16:I20)</f>
        <v>12804297.5</v>
      </c>
      <c r="J21" s="6">
        <f t="shared" ref="J21" si="9">SUM(J16:J20)</f>
        <v>12681374.35</v>
      </c>
      <c r="K21" s="6">
        <f t="shared" ref="K21" si="10">SUM(K16:K20)</f>
        <v>12405209.429999998</v>
      </c>
      <c r="L21" s="6">
        <f t="shared" ref="L21" si="11">SUM(L16:L20)</f>
        <v>11996450.780000001</v>
      </c>
      <c r="M21" s="6">
        <f t="shared" ref="M21" si="12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13">SUM(S16:S20)</f>
        <v>10954381.590000009</v>
      </c>
      <c r="T21" s="6">
        <f t="shared" si="13"/>
        <v>10514232.730000006</v>
      </c>
      <c r="U21" s="6">
        <f>SUM(U16:U20)</f>
        <v>10725864.479999997</v>
      </c>
      <c r="V21" s="6">
        <f t="shared" ref="V21:W21" si="14">SUM(V16:V20)</f>
        <v>10323236.200000012</v>
      </c>
      <c r="W21" s="6">
        <f t="shared" si="14"/>
        <v>10505799.910000006</v>
      </c>
      <c r="X21" s="6">
        <f>SUM(X16:X20)</f>
        <v>10643386.400000002</v>
      </c>
      <c r="Y21" s="6">
        <f t="shared" ref="Y21:Z21" si="15">SUM(Y16:Y20)</f>
        <v>9972358.9400000051</v>
      </c>
      <c r="Z21" s="6">
        <f t="shared" si="15"/>
        <v>10021245.689999999</v>
      </c>
      <c r="AA21" s="6">
        <v>10422944.67</v>
      </c>
      <c r="AB21" s="6">
        <v>11458611.869999999</v>
      </c>
      <c r="AC21" s="6">
        <f t="shared" ref="AC21" si="16">SUM(AC16:AC20)</f>
        <v>11833719.149999987</v>
      </c>
      <c r="AD21" s="6">
        <f>SUM(AD16:AD20)</f>
        <v>12325702.080000009</v>
      </c>
      <c r="AE21" s="6">
        <f t="shared" ref="AE21:AF21" si="17">SUM(AE16:AE20)</f>
        <v>11787984.339999998</v>
      </c>
      <c r="AF21" s="6">
        <f t="shared" si="17"/>
        <v>11935657</v>
      </c>
    </row>
    <row r="22" spans="1:32" x14ac:dyDescent="0.25">
      <c r="A22" s="16">
        <v>16</v>
      </c>
      <c r="B22" s="19" t="s">
        <v>3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x14ac:dyDescent="0.25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  <c r="U23" s="15">
        <v>63674.11</v>
      </c>
      <c r="V23" s="15">
        <v>100006.84</v>
      </c>
      <c r="W23" s="15">
        <v>136190.95000000001</v>
      </c>
      <c r="X23" s="15">
        <v>69147.11</v>
      </c>
      <c r="Y23" s="15">
        <v>83303.399999999994</v>
      </c>
      <c r="Z23" s="15">
        <v>90657.53</v>
      </c>
      <c r="AA23" s="15">
        <v>88017.510000000009</v>
      </c>
      <c r="AB23" s="15">
        <v>82920.570000000007</v>
      </c>
      <c r="AC23" s="15">
        <v>117250.1</v>
      </c>
      <c r="AD23" s="15">
        <v>44389.61</v>
      </c>
      <c r="AE23" s="15">
        <v>46586.2</v>
      </c>
      <c r="AF23" s="15">
        <v>80716.37</v>
      </c>
    </row>
    <row r="24" spans="1:32" x14ac:dyDescent="0.25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  <c r="U24" s="15">
        <f>45442.47+107101</f>
        <v>152543.47</v>
      </c>
      <c r="V24" s="15">
        <f>88375.76+135714</f>
        <v>224089.76</v>
      </c>
      <c r="W24" s="15">
        <f>64407.06+135310</f>
        <v>199717.06</v>
      </c>
      <c r="X24" s="15">
        <f>51378.68+102170</f>
        <v>153548.68</v>
      </c>
      <c r="Y24" s="15">
        <f>74361.83+80002</f>
        <v>154363.83000000002</v>
      </c>
      <c r="Z24" s="15">
        <f>72306.71+84942</f>
        <v>157248.71000000002</v>
      </c>
      <c r="AA24" s="15">
        <f>80997.6+56557</f>
        <v>137554.6</v>
      </c>
      <c r="AB24" s="15">
        <f>75007.9+69034</f>
        <v>144041.9</v>
      </c>
      <c r="AC24" s="15">
        <f>76539.1+89387</f>
        <v>165926.1</v>
      </c>
      <c r="AD24" s="15">
        <f>46076.02+67319</f>
        <v>113395.01999999999</v>
      </c>
      <c r="AE24" s="15">
        <f>27491.42+100370</f>
        <v>127861.42</v>
      </c>
      <c r="AF24" s="15">
        <f>78868+42038.66</f>
        <v>120906.66</v>
      </c>
    </row>
    <row r="25" spans="1:32" x14ac:dyDescent="0.25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  <c r="U25" s="15">
        <v>93.72</v>
      </c>
      <c r="V25" s="15">
        <v>894.03</v>
      </c>
      <c r="W25" s="15">
        <v>6033.16</v>
      </c>
      <c r="X25" s="15">
        <v>602.75</v>
      </c>
      <c r="Y25" s="15">
        <v>1645.21</v>
      </c>
      <c r="Z25" s="15">
        <v>2680.92</v>
      </c>
      <c r="AA25" s="15">
        <v>12211.130000000001</v>
      </c>
      <c r="AB25" s="15">
        <v>1571.1999999999998</v>
      </c>
      <c r="AC25" s="15">
        <v>4022.57</v>
      </c>
      <c r="AD25" s="15">
        <v>869.69</v>
      </c>
      <c r="AE25" s="15">
        <v>6632.09</v>
      </c>
      <c r="AF25" s="15">
        <v>1955.3600000000001</v>
      </c>
    </row>
    <row r="26" spans="1:32" x14ac:dyDescent="0.25">
      <c r="A26" s="16">
        <v>20</v>
      </c>
      <c r="B26" s="3" t="s">
        <v>54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  <c r="U26" s="15">
        <v>407.65</v>
      </c>
      <c r="V26" s="15">
        <v>547.81999999999994</v>
      </c>
      <c r="W26" s="15">
        <v>264.14999999999998</v>
      </c>
      <c r="X26" s="15">
        <v>199.57999999999998</v>
      </c>
      <c r="Y26" s="15">
        <v>623.23</v>
      </c>
      <c r="Z26" s="15">
        <v>2217.0500000000002</v>
      </c>
      <c r="AA26" s="15">
        <v>0</v>
      </c>
      <c r="AB26" s="15">
        <v>4494.2199999999993</v>
      </c>
      <c r="AC26" s="15">
        <v>1617.85</v>
      </c>
      <c r="AD26" s="15">
        <v>3678.6800000000003</v>
      </c>
      <c r="AE26" s="15">
        <v>2147.44</v>
      </c>
      <c r="AF26" s="15">
        <v>1173.9699999999998</v>
      </c>
    </row>
    <row r="27" spans="1:32" x14ac:dyDescent="0.25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</row>
    <row r="28" spans="1:32" x14ac:dyDescent="0.25">
      <c r="A28" s="16">
        <v>22</v>
      </c>
      <c r="B28" s="1" t="s">
        <v>30</v>
      </c>
      <c r="C28" s="6">
        <f>SUM(C23:C27)</f>
        <v>122131.55999999998</v>
      </c>
      <c r="D28" s="6">
        <f t="shared" ref="D28" si="18">SUM(D23:D27)</f>
        <v>116902.34</v>
      </c>
      <c r="E28" s="6">
        <f t="shared" ref="E28" si="19">SUM(E23:E27)</f>
        <v>155012.25000000003</v>
      </c>
      <c r="F28" s="6">
        <f t="shared" ref="F28" si="20">SUM(F23:F27)</f>
        <v>118485.60999999999</v>
      </c>
      <c r="G28" s="6">
        <f t="shared" ref="G28" si="21">SUM(G23:G27)</f>
        <v>117732.18000000001</v>
      </c>
      <c r="H28" s="6">
        <f t="shared" ref="H28" si="22">SUM(H23:H27)</f>
        <v>163595.55000000005</v>
      </c>
      <c r="I28" s="6">
        <f t="shared" ref="I28" si="23">SUM(I23:I27)</f>
        <v>232169.95</v>
      </c>
      <c r="J28" s="6">
        <f t="shared" ref="J28" si="24">SUM(J23:J27)</f>
        <v>189482.03</v>
      </c>
      <c r="K28" s="6">
        <f t="shared" ref="K28" si="25">SUM(K23:K27)</f>
        <v>240330.46000000002</v>
      </c>
      <c r="L28" s="6">
        <f t="shared" ref="L28" si="26">SUM(L23:L27)</f>
        <v>339593.63</v>
      </c>
      <c r="M28" s="6">
        <f t="shared" ref="M28" si="27">SUM(M23:M27)</f>
        <v>385239.25</v>
      </c>
      <c r="N28" s="6">
        <f t="shared" ref="N28" si="28">SUM(N23:N27)</f>
        <v>555762.71</v>
      </c>
      <c r="O28" s="6">
        <f>SUM(O23:O27)</f>
        <v>340295.86000000004</v>
      </c>
      <c r="P28" s="6">
        <f t="shared" ref="P28:Q28" si="29">SUM(P23:P27)</f>
        <v>359077.57</v>
      </c>
      <c r="Q28" s="6">
        <f t="shared" si="29"/>
        <v>294224.88999999996</v>
      </c>
      <c r="R28" s="6">
        <f>SUM(R23:R27)</f>
        <v>221420.95</v>
      </c>
      <c r="S28" s="6">
        <f t="shared" ref="S28:T28" si="30">SUM(S23:S27)</f>
        <v>257584.71</v>
      </c>
      <c r="T28" s="6">
        <f t="shared" si="30"/>
        <v>208448.17999999996</v>
      </c>
      <c r="U28" s="6">
        <f>SUM(U23:U27)</f>
        <v>216718.95</v>
      </c>
      <c r="V28" s="6">
        <f t="shared" ref="V28:W28" si="31">SUM(V23:V27)</f>
        <v>325538.45</v>
      </c>
      <c r="W28" s="6">
        <f t="shared" si="31"/>
        <v>342205.32</v>
      </c>
      <c r="X28" s="6">
        <f>SUM(X23:X27)</f>
        <v>223498.11999999997</v>
      </c>
      <c r="Y28" s="6">
        <f t="shared" ref="Y28:Z28" si="32">SUM(Y23:Y27)</f>
        <v>239935.67</v>
      </c>
      <c r="Z28" s="6">
        <f t="shared" si="32"/>
        <v>252804.21000000002</v>
      </c>
      <c r="AA28" s="6">
        <f>SUM(AA23:AA27)</f>
        <v>237783.24000000002</v>
      </c>
      <c r="AB28" s="6">
        <f t="shared" ref="AB28:AC28" si="33">SUM(AB23:AB27)</f>
        <v>233027.89</v>
      </c>
      <c r="AC28" s="6">
        <f t="shared" si="33"/>
        <v>288816.62</v>
      </c>
      <c r="AD28" s="6">
        <f>SUM(AD23:AD27)</f>
        <v>162333</v>
      </c>
      <c r="AE28" s="6">
        <f t="shared" ref="AE28:AF28" si="34">SUM(AE23:AE27)</f>
        <v>183227.15</v>
      </c>
      <c r="AF28" s="6">
        <f t="shared" si="34"/>
        <v>204752.36</v>
      </c>
    </row>
    <row r="29" spans="1:32" x14ac:dyDescent="0.25">
      <c r="A29" s="16">
        <v>23</v>
      </c>
      <c r="B29" s="19" t="s">
        <v>4</v>
      </c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x14ac:dyDescent="0.25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  <c r="U30" s="15">
        <v>4412.76</v>
      </c>
      <c r="V30" s="15">
        <v>8588.5400000000009</v>
      </c>
      <c r="W30" s="15">
        <v>6864.6</v>
      </c>
      <c r="X30" s="15">
        <v>7126.11</v>
      </c>
      <c r="Y30" s="15">
        <v>8620.6</v>
      </c>
      <c r="Z30" s="15">
        <v>2472.64</v>
      </c>
      <c r="AA30" s="15">
        <v>4157.45</v>
      </c>
      <c r="AB30" s="15">
        <v>3839.19</v>
      </c>
      <c r="AC30" s="15">
        <v>3851.86</v>
      </c>
      <c r="AD30" s="15">
        <v>5925.83</v>
      </c>
      <c r="AE30" s="15">
        <v>6944.72</v>
      </c>
      <c r="AF30" s="15">
        <v>4771.2299999999996</v>
      </c>
    </row>
    <row r="31" spans="1:32" x14ac:dyDescent="0.25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  <c r="U31" s="15">
        <v>4927.5200000000004</v>
      </c>
      <c r="V31" s="15">
        <v>2347.89</v>
      </c>
      <c r="W31" s="15">
        <v>8500.4500000000007</v>
      </c>
      <c r="X31" s="15">
        <v>5874.67</v>
      </c>
      <c r="Y31" s="15">
        <v>2553.89</v>
      </c>
      <c r="Z31" s="15">
        <v>1090.47</v>
      </c>
      <c r="AA31" s="15">
        <v>1904.3</v>
      </c>
      <c r="AB31" s="15">
        <v>736.31</v>
      </c>
      <c r="AC31" s="15">
        <v>1078.6500000000001</v>
      </c>
      <c r="AD31" s="15">
        <v>1508.94</v>
      </c>
      <c r="AE31" s="15">
        <v>3469.64</v>
      </c>
      <c r="AF31" s="15">
        <v>1017.12</v>
      </c>
    </row>
    <row r="32" spans="1:32" x14ac:dyDescent="0.25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  <c r="U32" s="15">
        <v>236.94</v>
      </c>
      <c r="V32" s="15">
        <v>40.4</v>
      </c>
      <c r="W32" s="15">
        <v>23.1</v>
      </c>
      <c r="X32" s="15">
        <v>0</v>
      </c>
      <c r="Y32" s="15">
        <v>648.49</v>
      </c>
      <c r="Z32" s="15">
        <v>104.04</v>
      </c>
      <c r="AA32" s="15">
        <v>3627.3</v>
      </c>
      <c r="AB32" s="15">
        <v>300.37</v>
      </c>
      <c r="AC32" s="15">
        <v>54.27</v>
      </c>
      <c r="AD32" s="15">
        <v>267.58</v>
      </c>
      <c r="AE32" s="15">
        <v>450.32</v>
      </c>
      <c r="AF32" s="15">
        <v>141.31</v>
      </c>
    </row>
    <row r="33" spans="1:32" x14ac:dyDescent="0.25">
      <c r="A33" s="16">
        <v>27</v>
      </c>
      <c r="B33" s="3" t="s">
        <v>54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  <c r="U33" s="15">
        <v>3125.16</v>
      </c>
      <c r="V33" s="15">
        <v>206.44</v>
      </c>
      <c r="W33" s="15">
        <v>320.46000000000004</v>
      </c>
      <c r="X33" s="15">
        <v>973.67</v>
      </c>
      <c r="Y33" s="15">
        <v>0</v>
      </c>
      <c r="Z33" s="15">
        <v>557.5</v>
      </c>
      <c r="AA33" s="15">
        <v>8.68</v>
      </c>
      <c r="AB33" s="15">
        <v>0</v>
      </c>
      <c r="AC33" s="15">
        <v>1383.1</v>
      </c>
      <c r="AD33" s="15">
        <v>191.67</v>
      </c>
      <c r="AE33" s="15">
        <v>688.68</v>
      </c>
      <c r="AF33" s="15">
        <v>191.67</v>
      </c>
    </row>
    <row r="34" spans="1:32" x14ac:dyDescent="0.25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</row>
    <row r="35" spans="1:32" x14ac:dyDescent="0.25">
      <c r="A35" s="16">
        <v>29</v>
      </c>
      <c r="B35" s="1" t="s">
        <v>30</v>
      </c>
      <c r="C35" s="6">
        <f>SUM(C30:C34)</f>
        <v>14767.64</v>
      </c>
      <c r="D35" s="6">
        <f t="shared" ref="D35" si="35">SUM(D30:D34)</f>
        <v>14625.079999999998</v>
      </c>
      <c r="E35" s="6">
        <f t="shared" ref="E35" si="36">SUM(E30:E34)</f>
        <v>17563.900000000001</v>
      </c>
      <c r="F35" s="6">
        <f t="shared" ref="F35" si="37">SUM(F30:F34)</f>
        <v>22704.080000000002</v>
      </c>
      <c r="G35" s="6">
        <f t="shared" ref="G35" si="38">SUM(G30:G34)</f>
        <v>14585.66</v>
      </c>
      <c r="H35" s="6">
        <f t="shared" ref="H35" si="39">SUM(H30:H34)</f>
        <v>20091.8</v>
      </c>
      <c r="I35" s="6">
        <f t="shared" ref="I35" si="40">SUM(I30:I34)</f>
        <v>18723.010000000002</v>
      </c>
      <c r="J35" s="6">
        <f t="shared" ref="J35" si="41">SUM(J30:J34)</f>
        <v>11233.67</v>
      </c>
      <c r="K35" s="6">
        <f t="shared" ref="K35" si="42">SUM(K30:K34)</f>
        <v>19624.839999999997</v>
      </c>
      <c r="L35" s="6">
        <f t="shared" ref="L35" si="43">SUM(L30:L34)</f>
        <v>11493.04</v>
      </c>
      <c r="M35" s="6">
        <f t="shared" ref="M35" si="44">SUM(M30:M34)</f>
        <v>14767.240000000002</v>
      </c>
      <c r="N35" s="6">
        <f t="shared" ref="N35" si="45">SUM(N30:N34)</f>
        <v>25619.130000000005</v>
      </c>
      <c r="O35" s="6">
        <f>SUM(O30:O34)</f>
        <v>-9049.16</v>
      </c>
      <c r="P35" s="6">
        <f t="shared" ref="P35:Q35" si="46">SUM(P30:P34)</f>
        <v>-23949.350000000002</v>
      </c>
      <c r="Q35" s="6">
        <f t="shared" si="46"/>
        <v>-10407.449999999999</v>
      </c>
      <c r="R35" s="6">
        <f>SUM(R30:R34)</f>
        <v>19387.059999999998</v>
      </c>
      <c r="S35" s="6">
        <f t="shared" ref="S35:T35" si="47">SUM(S30:S34)</f>
        <v>21616.850000000002</v>
      </c>
      <c r="T35" s="6">
        <f t="shared" si="47"/>
        <v>9408.9600000000009</v>
      </c>
      <c r="U35" s="6">
        <f>SUM(U30:U34)</f>
        <v>12702.380000000001</v>
      </c>
      <c r="V35" s="6">
        <f t="shared" ref="V35:W35" si="48">SUM(V30:V34)</f>
        <v>11183.27</v>
      </c>
      <c r="W35" s="6">
        <f t="shared" si="48"/>
        <v>15708.61</v>
      </c>
      <c r="X35" s="6">
        <f>SUM(X30:X34)</f>
        <v>13974.449999999999</v>
      </c>
      <c r="Y35" s="6">
        <f t="shared" ref="Y35:Z35" si="49">SUM(Y30:Y34)</f>
        <v>11822.98</v>
      </c>
      <c r="Z35" s="6">
        <f t="shared" si="49"/>
        <v>4224.6499999999996</v>
      </c>
      <c r="AA35" s="6">
        <f>SUM(AA30:AA34)</f>
        <v>9697.73</v>
      </c>
      <c r="AB35" s="6">
        <f t="shared" ref="AB35:AC35" si="50">SUM(AB30:AB34)</f>
        <v>4875.87</v>
      </c>
      <c r="AC35" s="6">
        <f t="shared" si="50"/>
        <v>6367.880000000001</v>
      </c>
      <c r="AD35" s="6">
        <f>SUM(AD30:AD34)</f>
        <v>7894.02</v>
      </c>
      <c r="AE35" s="6">
        <f t="shared" ref="AE35:AF35" si="51">SUM(AE30:AE34)</f>
        <v>11553.36</v>
      </c>
      <c r="AF35" s="6">
        <f t="shared" si="51"/>
        <v>6121.33</v>
      </c>
    </row>
    <row r="36" spans="1:32" x14ac:dyDescent="0.25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x14ac:dyDescent="0.25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x14ac:dyDescent="0.25">
      <c r="A38" s="16">
        <v>32</v>
      </c>
      <c r="B38" s="19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2" t="s">
        <v>84</v>
      </c>
      <c r="P38" s="53"/>
      <c r="Q38" s="54"/>
      <c r="R38" s="52" t="s">
        <v>85</v>
      </c>
      <c r="S38" s="53"/>
      <c r="T38" s="54"/>
      <c r="U38" s="52" t="s">
        <v>86</v>
      </c>
      <c r="V38" s="53"/>
      <c r="W38" s="54"/>
      <c r="X38" s="52" t="s">
        <v>87</v>
      </c>
      <c r="Y38" s="53"/>
      <c r="Z38" s="54"/>
      <c r="AA38" s="52" t="s">
        <v>88</v>
      </c>
      <c r="AB38" s="53"/>
      <c r="AC38" s="54"/>
      <c r="AD38" s="52" t="s">
        <v>90</v>
      </c>
      <c r="AE38" s="53"/>
      <c r="AF38" s="54"/>
    </row>
    <row r="39" spans="1:32" ht="31.5" customHeight="1" x14ac:dyDescent="0.25">
      <c r="A39" s="16">
        <v>33</v>
      </c>
      <c r="B39" s="9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55"/>
      <c r="P39" s="56"/>
      <c r="Q39" s="57"/>
      <c r="R39" s="55"/>
      <c r="S39" s="56"/>
      <c r="T39" s="57"/>
      <c r="U39" s="55"/>
      <c r="V39" s="56"/>
      <c r="W39" s="57"/>
      <c r="X39" s="55"/>
      <c r="Y39" s="56"/>
      <c r="Z39" s="57"/>
      <c r="AA39" s="55"/>
      <c r="AB39" s="56"/>
      <c r="AC39" s="57"/>
      <c r="AD39" s="55"/>
      <c r="AE39" s="56"/>
      <c r="AF39" s="57"/>
    </row>
    <row r="40" spans="1:32" x14ac:dyDescent="0.25">
      <c r="A40" s="16">
        <v>34</v>
      </c>
      <c r="B40" s="19" t="s">
        <v>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55"/>
      <c r="P40" s="56"/>
      <c r="Q40" s="57"/>
      <c r="R40" s="55"/>
      <c r="S40" s="56"/>
      <c r="T40" s="57"/>
      <c r="U40" s="55"/>
      <c r="V40" s="56"/>
      <c r="W40" s="57"/>
      <c r="X40" s="55"/>
      <c r="Y40" s="56"/>
      <c r="Z40" s="57"/>
      <c r="AA40" s="55"/>
      <c r="AB40" s="56"/>
      <c r="AC40" s="57"/>
      <c r="AD40" s="55"/>
      <c r="AE40" s="56"/>
      <c r="AF40" s="57"/>
    </row>
    <row r="41" spans="1:32" x14ac:dyDescent="0.25">
      <c r="A41" s="16">
        <v>35</v>
      </c>
      <c r="B41" s="19" t="s">
        <v>13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58"/>
      <c r="P41" s="59"/>
      <c r="Q41" s="60"/>
      <c r="R41" s="58"/>
      <c r="S41" s="59"/>
      <c r="T41" s="60"/>
      <c r="U41" s="58"/>
      <c r="V41" s="59"/>
      <c r="W41" s="60"/>
      <c r="X41" s="58"/>
      <c r="Y41" s="59"/>
      <c r="Z41" s="60"/>
      <c r="AA41" s="58"/>
      <c r="AB41" s="59"/>
      <c r="AC41" s="60"/>
      <c r="AD41" s="58"/>
      <c r="AE41" s="59"/>
      <c r="AF41" s="60"/>
    </row>
    <row r="42" spans="1:32" x14ac:dyDescent="0.25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 x14ac:dyDescent="0.25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x14ac:dyDescent="0.25">
      <c r="A44" s="16">
        <v>38</v>
      </c>
      <c r="B44" s="9" t="s">
        <v>0</v>
      </c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x14ac:dyDescent="0.25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  <c r="U45" s="13">
        <v>21190</v>
      </c>
      <c r="V45" s="13">
        <v>21178</v>
      </c>
      <c r="W45" s="13">
        <v>20757</v>
      </c>
      <c r="X45" s="13">
        <v>21161</v>
      </c>
      <c r="Y45" s="13">
        <v>21212</v>
      </c>
      <c r="Z45" s="13">
        <v>21141</v>
      </c>
      <c r="AA45" s="13">
        <v>21034</v>
      </c>
      <c r="AB45" s="13">
        <v>20880</v>
      </c>
      <c r="AC45" s="13">
        <v>20830</v>
      </c>
      <c r="AD45" s="13">
        <v>20596</v>
      </c>
      <c r="AE45" s="13">
        <v>20560</v>
      </c>
      <c r="AF45" s="13">
        <v>20782</v>
      </c>
    </row>
    <row r="46" spans="1:32" x14ac:dyDescent="0.25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  <c r="U46" s="13">
        <v>4841</v>
      </c>
      <c r="V46" s="13">
        <v>4862</v>
      </c>
      <c r="W46" s="13">
        <v>5011</v>
      </c>
      <c r="X46" s="13">
        <v>4978</v>
      </c>
      <c r="Y46" s="13">
        <v>5073</v>
      </c>
      <c r="Z46" s="13">
        <v>5061</v>
      </c>
      <c r="AA46" s="13">
        <v>5174</v>
      </c>
      <c r="AB46" s="13">
        <v>5333</v>
      </c>
      <c r="AC46" s="13">
        <v>5381</v>
      </c>
      <c r="AD46" s="13">
        <v>5591</v>
      </c>
      <c r="AE46" s="13">
        <v>5586</v>
      </c>
      <c r="AF46" s="13">
        <v>5366</v>
      </c>
    </row>
    <row r="47" spans="1:32" x14ac:dyDescent="0.25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  <c r="U47" s="13">
        <v>2527</v>
      </c>
      <c r="V47" s="13">
        <v>2534</v>
      </c>
      <c r="W47" s="13">
        <v>2531</v>
      </c>
      <c r="X47" s="13">
        <v>2527</v>
      </c>
      <c r="Y47" s="13">
        <v>2523</v>
      </c>
      <c r="Z47" s="13">
        <v>2523</v>
      </c>
      <c r="AA47" s="13">
        <v>2521</v>
      </c>
      <c r="AB47" s="13">
        <v>2514</v>
      </c>
      <c r="AC47" s="13">
        <v>2508</v>
      </c>
      <c r="AD47" s="13">
        <v>2500</v>
      </c>
      <c r="AE47" s="13">
        <v>2503</v>
      </c>
      <c r="AF47" s="13">
        <v>2500</v>
      </c>
    </row>
    <row r="48" spans="1:32" x14ac:dyDescent="0.25">
      <c r="A48" s="16">
        <v>42</v>
      </c>
      <c r="B48" s="4" t="s">
        <v>54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  <c r="U48" s="13">
        <v>1500</v>
      </c>
      <c r="V48" s="13">
        <v>1501</v>
      </c>
      <c r="W48" s="13">
        <v>1499</v>
      </c>
      <c r="X48" s="13">
        <v>1513</v>
      </c>
      <c r="Y48" s="13">
        <v>1522</v>
      </c>
      <c r="Z48" s="13">
        <v>1523</v>
      </c>
      <c r="AA48" s="13">
        <v>1531</v>
      </c>
      <c r="AB48" s="13">
        <v>1533</v>
      </c>
      <c r="AC48" s="13">
        <v>1536</v>
      </c>
      <c r="AD48" s="13">
        <v>1545</v>
      </c>
      <c r="AE48" s="13">
        <v>1544</v>
      </c>
      <c r="AF48" s="13">
        <v>1556</v>
      </c>
    </row>
    <row r="49" spans="1:32" x14ac:dyDescent="0.25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  <c r="U49" s="13">
        <v>30</v>
      </c>
      <c r="V49" s="13">
        <v>30</v>
      </c>
      <c r="W49" s="13">
        <v>30</v>
      </c>
      <c r="X49" s="13">
        <v>30</v>
      </c>
      <c r="Y49" s="13">
        <v>30</v>
      </c>
      <c r="Z49" s="13">
        <v>30</v>
      </c>
      <c r="AA49" s="13">
        <v>31</v>
      </c>
      <c r="AB49" s="13">
        <v>31</v>
      </c>
      <c r="AC49" s="13">
        <v>31</v>
      </c>
      <c r="AD49" s="13">
        <v>31</v>
      </c>
      <c r="AE49" s="13">
        <v>31</v>
      </c>
      <c r="AF49" s="13">
        <v>31</v>
      </c>
    </row>
    <row r="50" spans="1:32" x14ac:dyDescent="0.25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52">SUM(F45:F49)</f>
        <v>29994</v>
      </c>
      <c r="G50" s="14">
        <f t="shared" ref="G50" si="53">SUM(G45:G49)</f>
        <v>29998</v>
      </c>
      <c r="H50" s="14">
        <f t="shared" ref="H50" si="54">SUM(H45:H49)</f>
        <v>29981</v>
      </c>
      <c r="I50" s="14">
        <f t="shared" ref="I50" si="55">SUM(I45:I49)</f>
        <v>29999</v>
      </c>
      <c r="J50" s="14">
        <f t="shared" ref="J50" si="56">SUM(J45:J49)</f>
        <v>30002</v>
      </c>
      <c r="K50" s="14">
        <f t="shared" ref="K50" si="57">SUM(K45:K49)</f>
        <v>29992</v>
      </c>
      <c r="L50" s="14">
        <f t="shared" ref="L50" si="58">SUM(L45:L49)</f>
        <v>30013</v>
      </c>
      <c r="M50" s="14">
        <f t="shared" ref="M50" si="59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60">SUM(S45:S49)</f>
        <v>30059</v>
      </c>
      <c r="T50" s="14">
        <f t="shared" si="60"/>
        <v>30070</v>
      </c>
      <c r="U50" s="14">
        <f>SUM(U45:U49)</f>
        <v>30088</v>
      </c>
      <c r="V50" s="14">
        <f t="shared" ref="V50:W50" si="61">SUM(V45:V49)</f>
        <v>30105</v>
      </c>
      <c r="W50" s="14">
        <f t="shared" si="61"/>
        <v>29828</v>
      </c>
      <c r="X50" s="14">
        <f>SUM(X45:X49)</f>
        <v>30209</v>
      </c>
      <c r="Y50" s="14">
        <f t="shared" ref="Y50:Z50" si="62">SUM(Y45:Y49)</f>
        <v>30360</v>
      </c>
      <c r="Z50" s="14">
        <f t="shared" si="62"/>
        <v>30278</v>
      </c>
      <c r="AA50" s="14">
        <v>30291</v>
      </c>
      <c r="AB50" s="14">
        <v>30291</v>
      </c>
      <c r="AC50" s="14">
        <f t="shared" ref="AC50:AF50" si="63">SUM(AC45:AC49)</f>
        <v>30286</v>
      </c>
      <c r="AD50" s="14">
        <f t="shared" si="63"/>
        <v>30263</v>
      </c>
      <c r="AE50" s="14">
        <f t="shared" si="63"/>
        <v>30224</v>
      </c>
      <c r="AF50" s="14">
        <f t="shared" si="63"/>
        <v>30235</v>
      </c>
    </row>
    <row r="51" spans="1:32" ht="30" x14ac:dyDescent="0.25">
      <c r="A51" s="16">
        <v>45</v>
      </c>
      <c r="B51" s="9" t="s">
        <v>28</v>
      </c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9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x14ac:dyDescent="0.25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62">
        <v>141</v>
      </c>
      <c r="N52" s="50">
        <v>104</v>
      </c>
      <c r="O52" s="62">
        <v>37</v>
      </c>
      <c r="P52" s="62">
        <v>151</v>
      </c>
      <c r="Q52" s="62">
        <v>83</v>
      </c>
      <c r="R52" s="62">
        <v>171</v>
      </c>
      <c r="S52" s="62">
        <v>207</v>
      </c>
      <c r="T52" s="62">
        <v>121</v>
      </c>
      <c r="U52" s="62">
        <v>208</v>
      </c>
      <c r="V52" s="62">
        <v>107</v>
      </c>
      <c r="W52" s="62">
        <v>136</v>
      </c>
      <c r="X52" s="62">
        <v>140</v>
      </c>
      <c r="Y52" s="62">
        <v>102</v>
      </c>
      <c r="Z52" s="62">
        <v>72</v>
      </c>
      <c r="AA52" s="62">
        <v>132</v>
      </c>
      <c r="AB52" s="62">
        <v>118</v>
      </c>
      <c r="AC52" s="62">
        <v>48</v>
      </c>
      <c r="AD52" s="62">
        <v>148</v>
      </c>
      <c r="AE52" s="62">
        <v>192</v>
      </c>
      <c r="AF52" s="62">
        <v>222</v>
      </c>
    </row>
    <row r="53" spans="1:32" x14ac:dyDescent="0.25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63"/>
      <c r="N53" s="51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</row>
    <row r="54" spans="1:32" x14ac:dyDescent="0.25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  <c r="U54" s="36">
        <v>3</v>
      </c>
      <c r="V54" s="36">
        <v>6</v>
      </c>
      <c r="W54" s="36">
        <v>4</v>
      </c>
      <c r="X54" s="36">
        <v>5</v>
      </c>
      <c r="Y54" s="36">
        <v>5</v>
      </c>
      <c r="Z54" s="36">
        <v>2</v>
      </c>
      <c r="AA54" s="36">
        <v>10</v>
      </c>
      <c r="AB54" s="36">
        <v>3</v>
      </c>
      <c r="AC54" s="36">
        <v>5</v>
      </c>
      <c r="AD54" s="36">
        <v>8</v>
      </c>
      <c r="AE54" s="36">
        <v>7</v>
      </c>
      <c r="AF54" s="36">
        <v>0</v>
      </c>
    </row>
    <row r="55" spans="1:32" x14ac:dyDescent="0.25">
      <c r="A55" s="16">
        <v>49</v>
      </c>
      <c r="B55" s="4" t="s">
        <v>54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  <c r="U55" s="36">
        <v>4</v>
      </c>
      <c r="V55" s="36">
        <v>3</v>
      </c>
      <c r="W55" s="36">
        <v>4</v>
      </c>
      <c r="X55" s="36">
        <v>5</v>
      </c>
      <c r="Y55" s="36">
        <v>7</v>
      </c>
      <c r="Z55" s="36">
        <v>4</v>
      </c>
      <c r="AA55" s="36">
        <v>2</v>
      </c>
      <c r="AB55" s="36">
        <v>5</v>
      </c>
      <c r="AC55" s="36">
        <v>6</v>
      </c>
      <c r="AD55" s="36">
        <v>5</v>
      </c>
      <c r="AE55" s="36">
        <v>6</v>
      </c>
      <c r="AF55" s="36">
        <v>0</v>
      </c>
    </row>
    <row r="56" spans="1:32" x14ac:dyDescent="0.25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</row>
    <row r="57" spans="1:32" x14ac:dyDescent="0.25">
      <c r="A57" s="16">
        <v>51</v>
      </c>
      <c r="B57" s="11" t="s">
        <v>31</v>
      </c>
      <c r="C57" s="14">
        <f>SUM(C52:C56)</f>
        <v>2</v>
      </c>
      <c r="D57" s="22">
        <f t="shared" ref="D57" si="64">SUM(D52:D56)</f>
        <v>2</v>
      </c>
      <c r="E57" s="22">
        <f t="shared" ref="E57" si="65">SUM(E52:E56)</f>
        <v>8</v>
      </c>
      <c r="F57" s="22">
        <f t="shared" ref="F57" si="66">SUM(F52:F56)</f>
        <v>1</v>
      </c>
      <c r="G57" s="22">
        <f t="shared" ref="G57" si="67">SUM(G52:G56)</f>
        <v>14</v>
      </c>
      <c r="H57" s="22">
        <f t="shared" ref="H57" si="68">SUM(H52:H56)</f>
        <v>3</v>
      </c>
      <c r="I57" s="22">
        <f t="shared" ref="I57" si="69">SUM(I52:I56)</f>
        <v>298</v>
      </c>
      <c r="J57" s="22">
        <f t="shared" ref="J57" si="70">SUM(J52:J56)</f>
        <v>337</v>
      </c>
      <c r="K57" s="22">
        <f t="shared" ref="K57" si="71">SUM(K52:K56)</f>
        <v>292</v>
      </c>
      <c r="L57" s="22">
        <f t="shared" ref="L57" si="72">SUM(L52:L56)</f>
        <v>223</v>
      </c>
      <c r="M57" s="22">
        <f t="shared" ref="M57" si="73">SUM(M52:M56)</f>
        <v>148</v>
      </c>
      <c r="N57" s="22">
        <f t="shared" ref="N57" si="74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75">SUM(S52:S56)</f>
        <v>222</v>
      </c>
      <c r="T57" s="37">
        <f t="shared" si="75"/>
        <v>131</v>
      </c>
      <c r="U57" s="37">
        <f>SUM(U52:U56)</f>
        <v>215</v>
      </c>
      <c r="V57" s="37">
        <f t="shared" ref="V57:W57" si="76">SUM(V52:V56)</f>
        <v>116</v>
      </c>
      <c r="W57" s="37">
        <f t="shared" si="76"/>
        <v>144</v>
      </c>
      <c r="X57" s="37">
        <f>SUM(X52:X56)</f>
        <v>150</v>
      </c>
      <c r="Y57" s="37">
        <f t="shared" ref="Y57:Z57" si="77">SUM(Y52:Y56)</f>
        <v>114</v>
      </c>
      <c r="Z57" s="37">
        <f t="shared" si="77"/>
        <v>78</v>
      </c>
      <c r="AA57" s="14">
        <v>144</v>
      </c>
      <c r="AB57" s="14">
        <v>126</v>
      </c>
      <c r="AC57" s="14">
        <f t="shared" ref="AC57" si="78">SUM(AC52:AC56)</f>
        <v>59</v>
      </c>
      <c r="AD57" s="14">
        <f>SUM(AD52:AD56)</f>
        <v>161</v>
      </c>
      <c r="AE57" s="14">
        <f t="shared" ref="AE57:AF57" si="79">SUM(AE52:AE56)</f>
        <v>205</v>
      </c>
      <c r="AF57" s="14">
        <f t="shared" si="79"/>
        <v>222</v>
      </c>
    </row>
    <row r="58" spans="1:32" ht="30" x14ac:dyDescent="0.25">
      <c r="A58" s="16">
        <v>52</v>
      </c>
      <c r="B58" s="9" t="s">
        <v>29</v>
      </c>
      <c r="C58" s="67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9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 x14ac:dyDescent="0.25">
      <c r="A59" s="16">
        <v>53</v>
      </c>
      <c r="B59" s="4" t="s">
        <v>6</v>
      </c>
      <c r="C59" s="64">
        <v>0</v>
      </c>
      <c r="D59" s="50">
        <v>0</v>
      </c>
      <c r="E59" s="50">
        <v>0</v>
      </c>
      <c r="F59" s="50">
        <v>0</v>
      </c>
      <c r="G59" s="50">
        <v>0</v>
      </c>
      <c r="H59" s="50">
        <v>319</v>
      </c>
      <c r="I59" s="50">
        <v>1821</v>
      </c>
      <c r="J59" s="50">
        <v>1992</v>
      </c>
      <c r="K59" s="50">
        <v>1362</v>
      </c>
      <c r="L59" s="50">
        <v>1277</v>
      </c>
      <c r="M59" s="50">
        <v>954</v>
      </c>
      <c r="N59" s="50">
        <v>1123</v>
      </c>
      <c r="O59" s="64">
        <v>642</v>
      </c>
      <c r="P59" s="64">
        <v>1216</v>
      </c>
      <c r="Q59" s="64">
        <v>496</v>
      </c>
      <c r="R59" s="64">
        <v>1800</v>
      </c>
      <c r="S59" s="64">
        <v>2685</v>
      </c>
      <c r="T59" s="64">
        <v>2206</v>
      </c>
      <c r="U59" s="64">
        <v>1891</v>
      </c>
      <c r="V59" s="64">
        <v>1998</v>
      </c>
      <c r="W59" s="64">
        <v>1933</v>
      </c>
      <c r="X59" s="64">
        <v>2256</v>
      </c>
      <c r="Y59" s="64">
        <v>1101</v>
      </c>
      <c r="Z59" s="64">
        <v>1428</v>
      </c>
      <c r="AA59" s="64">
        <v>1243</v>
      </c>
      <c r="AB59" s="64">
        <v>1214</v>
      </c>
      <c r="AC59" s="64">
        <v>1564</v>
      </c>
      <c r="AD59" s="64">
        <v>1894</v>
      </c>
      <c r="AE59" s="64">
        <v>3076</v>
      </c>
      <c r="AF59" s="64">
        <v>2249</v>
      </c>
    </row>
    <row r="60" spans="1:32" x14ac:dyDescent="0.25">
      <c r="A60" s="16">
        <v>54</v>
      </c>
      <c r="B60" s="4" t="s">
        <v>7</v>
      </c>
      <c r="C60" s="65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</row>
    <row r="61" spans="1:32" x14ac:dyDescent="0.25">
      <c r="A61" s="16">
        <v>55</v>
      </c>
      <c r="B61" s="4" t="s">
        <v>8</v>
      </c>
      <c r="C61" s="64">
        <v>221</v>
      </c>
      <c r="D61" s="50">
        <v>195</v>
      </c>
      <c r="E61" s="50">
        <v>249</v>
      </c>
      <c r="F61" s="50">
        <v>250</v>
      </c>
      <c r="G61" s="50">
        <v>224</v>
      </c>
      <c r="H61" s="50">
        <v>200</v>
      </c>
      <c r="I61" s="50">
        <v>41</v>
      </c>
      <c r="J61" s="50">
        <v>142</v>
      </c>
      <c r="K61" s="50">
        <v>130</v>
      </c>
      <c r="L61" s="50">
        <v>172</v>
      </c>
      <c r="M61" s="50">
        <v>135</v>
      </c>
      <c r="N61" s="50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  <c r="U61" s="13">
        <v>61</v>
      </c>
      <c r="V61" s="13">
        <v>51</v>
      </c>
      <c r="W61" s="13">
        <v>47</v>
      </c>
      <c r="X61" s="13">
        <v>63</v>
      </c>
      <c r="Y61" s="13">
        <v>42</v>
      </c>
      <c r="Z61" s="13">
        <v>68</v>
      </c>
      <c r="AA61" s="13">
        <v>48</v>
      </c>
      <c r="AB61" s="13">
        <v>63</v>
      </c>
      <c r="AC61" s="13">
        <v>82</v>
      </c>
      <c r="AD61" s="13">
        <v>96</v>
      </c>
      <c r="AE61" s="13">
        <v>92</v>
      </c>
      <c r="AF61" s="13">
        <v>88</v>
      </c>
    </row>
    <row r="62" spans="1:32" x14ac:dyDescent="0.25">
      <c r="A62" s="16">
        <v>56</v>
      </c>
      <c r="B62" s="4" t="s">
        <v>54</v>
      </c>
      <c r="C62" s="70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  <c r="U62" s="13">
        <v>47</v>
      </c>
      <c r="V62" s="13">
        <v>55</v>
      </c>
      <c r="W62" s="13">
        <v>60</v>
      </c>
      <c r="X62" s="13">
        <v>66</v>
      </c>
      <c r="Y62" s="13">
        <v>56</v>
      </c>
      <c r="Z62" s="13">
        <v>57</v>
      </c>
      <c r="AA62" s="13">
        <v>51</v>
      </c>
      <c r="AB62" s="13">
        <v>56</v>
      </c>
      <c r="AC62" s="13">
        <v>71</v>
      </c>
      <c r="AD62" s="13">
        <v>90</v>
      </c>
      <c r="AE62" s="13">
        <v>74</v>
      </c>
      <c r="AF62" s="13">
        <v>83</v>
      </c>
    </row>
    <row r="63" spans="1:32" x14ac:dyDescent="0.25">
      <c r="A63" s="16">
        <v>57</v>
      </c>
      <c r="B63" s="4" t="s">
        <v>9</v>
      </c>
      <c r="C63" s="65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</row>
    <row r="64" spans="1:32" x14ac:dyDescent="0.25">
      <c r="A64" s="16">
        <v>58</v>
      </c>
      <c r="B64" s="11" t="s">
        <v>30</v>
      </c>
      <c r="C64" s="14">
        <f>SUM(C59:C63)</f>
        <v>221</v>
      </c>
      <c r="D64" s="22">
        <f t="shared" ref="D64" si="80">SUM(D59:D63)</f>
        <v>195</v>
      </c>
      <c r="E64" s="22">
        <f t="shared" ref="E64" si="81">SUM(E59:E63)</f>
        <v>249</v>
      </c>
      <c r="F64" s="22">
        <f t="shared" ref="F64" si="82">SUM(F59:F63)</f>
        <v>250</v>
      </c>
      <c r="G64" s="22">
        <f t="shared" ref="G64" si="83">SUM(G59:G63)</f>
        <v>224</v>
      </c>
      <c r="H64" s="22">
        <f t="shared" ref="H64" si="84">SUM(H59:H63)</f>
        <v>519</v>
      </c>
      <c r="I64" s="22">
        <f t="shared" ref="I64" si="85">SUM(I59:I63)</f>
        <v>1862</v>
      </c>
      <c r="J64" s="22">
        <f t="shared" ref="J64" si="86">SUM(J59:J63)</f>
        <v>2134</v>
      </c>
      <c r="K64" s="22">
        <f t="shared" ref="K64" si="87">SUM(K59:K63)</f>
        <v>1492</v>
      </c>
      <c r="L64" s="22">
        <f t="shared" ref="L64" si="88">SUM(L59:L63)</f>
        <v>1449</v>
      </c>
      <c r="M64" s="22">
        <f t="shared" ref="M64" si="89">SUM(M59:M63)</f>
        <v>1089</v>
      </c>
      <c r="N64" s="22">
        <f t="shared" ref="N64" si="90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91">SUM(S59:S63)</f>
        <v>2811</v>
      </c>
      <c r="T64" s="14">
        <f t="shared" si="91"/>
        <v>2317</v>
      </c>
      <c r="U64" s="14">
        <f>SUM(U59:U63)</f>
        <v>1999</v>
      </c>
      <c r="V64" s="14">
        <f t="shared" ref="V64:W64" si="92">SUM(V59:V63)</f>
        <v>2104</v>
      </c>
      <c r="W64" s="14">
        <f t="shared" si="92"/>
        <v>2040</v>
      </c>
      <c r="X64" s="14">
        <f>SUM(X59:X63)</f>
        <v>2385</v>
      </c>
      <c r="Y64" s="14">
        <f t="shared" ref="Y64:Z64" si="93">SUM(Y59:Y63)</f>
        <v>1199</v>
      </c>
      <c r="Z64" s="14">
        <f t="shared" si="93"/>
        <v>1553</v>
      </c>
      <c r="AA64" s="14">
        <v>1342</v>
      </c>
      <c r="AB64" s="14">
        <v>1333</v>
      </c>
      <c r="AC64" s="14">
        <f t="shared" ref="AC64" si="94">SUM(AC59:AC63)</f>
        <v>1717</v>
      </c>
      <c r="AD64" s="14">
        <f>SUM(AD59:AD63)</f>
        <v>2080</v>
      </c>
      <c r="AE64" s="14">
        <f t="shared" ref="AE64:AF64" si="95">SUM(AE59:AE63)</f>
        <v>3242</v>
      </c>
      <c r="AF64" s="14">
        <f t="shared" si="95"/>
        <v>2420</v>
      </c>
    </row>
    <row r="65" spans="1:32" ht="30" x14ac:dyDescent="0.25">
      <c r="A65" s="16">
        <v>59</v>
      </c>
      <c r="B65" s="9" t="s">
        <v>32</v>
      </c>
      <c r="C65" s="6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9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x14ac:dyDescent="0.25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50">
        <v>120</v>
      </c>
      <c r="N66" s="50">
        <v>99</v>
      </c>
      <c r="O66" s="50">
        <v>36</v>
      </c>
      <c r="P66" s="50">
        <v>117</v>
      </c>
      <c r="Q66" s="50">
        <v>75</v>
      </c>
      <c r="R66" s="50">
        <v>165</v>
      </c>
      <c r="S66" s="50">
        <v>170</v>
      </c>
      <c r="T66" s="50">
        <v>105</v>
      </c>
      <c r="U66" s="50">
        <v>150</v>
      </c>
      <c r="V66" s="50">
        <v>84</v>
      </c>
      <c r="W66" s="50">
        <v>111</v>
      </c>
      <c r="X66" s="50">
        <v>117</v>
      </c>
      <c r="Y66" s="50">
        <v>96</v>
      </c>
      <c r="Z66" s="50">
        <v>58</v>
      </c>
      <c r="AA66" s="50">
        <v>109</v>
      </c>
      <c r="AB66" s="50">
        <v>102</v>
      </c>
      <c r="AC66" s="50">
        <v>34</v>
      </c>
      <c r="AD66" s="50">
        <v>114</v>
      </c>
      <c r="AE66" s="50">
        <v>151</v>
      </c>
      <c r="AF66" s="50">
        <v>180</v>
      </c>
    </row>
    <row r="67" spans="1:32" x14ac:dyDescent="0.25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</row>
    <row r="68" spans="1:32" x14ac:dyDescent="0.25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  <c r="U68" s="16">
        <v>2</v>
      </c>
      <c r="V68" s="16">
        <v>2</v>
      </c>
      <c r="W68" s="16">
        <v>3</v>
      </c>
      <c r="X68" s="16">
        <v>2</v>
      </c>
      <c r="Y68" s="16">
        <v>2</v>
      </c>
      <c r="Z68" s="16">
        <v>1</v>
      </c>
      <c r="AA68" s="16">
        <v>7</v>
      </c>
      <c r="AB68" s="16">
        <v>5</v>
      </c>
      <c r="AC68" s="16">
        <v>3</v>
      </c>
      <c r="AD68" s="16">
        <v>2</v>
      </c>
      <c r="AE68" s="16">
        <v>4</v>
      </c>
      <c r="AF68" s="16">
        <v>2</v>
      </c>
    </row>
    <row r="69" spans="1:32" x14ac:dyDescent="0.25">
      <c r="A69" s="16">
        <v>63</v>
      </c>
      <c r="B69" s="4" t="s">
        <v>54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  <c r="U69" s="16">
        <v>4</v>
      </c>
      <c r="V69" s="16">
        <v>2</v>
      </c>
      <c r="W69" s="16">
        <v>3</v>
      </c>
      <c r="X69" s="16">
        <v>3</v>
      </c>
      <c r="Y69" s="16">
        <v>5</v>
      </c>
      <c r="Z69" s="16">
        <v>2</v>
      </c>
      <c r="AA69" s="16">
        <v>1</v>
      </c>
      <c r="AB69" s="16">
        <v>4</v>
      </c>
      <c r="AC69" s="16">
        <v>3</v>
      </c>
      <c r="AD69" s="16">
        <v>1</v>
      </c>
      <c r="AE69" s="16">
        <v>5</v>
      </c>
      <c r="AF69" s="16">
        <v>1</v>
      </c>
    </row>
    <row r="70" spans="1:32" x14ac:dyDescent="0.25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</row>
    <row r="71" spans="1:32" x14ac:dyDescent="0.25">
      <c r="A71" s="16">
        <v>65</v>
      </c>
      <c r="B71" s="11" t="s">
        <v>30</v>
      </c>
      <c r="C71" s="14">
        <f>SUM(C66:C70)</f>
        <v>2</v>
      </c>
      <c r="D71" s="22">
        <f t="shared" ref="D71" si="96">SUM(D66:D70)</f>
        <v>1</v>
      </c>
      <c r="E71" s="22">
        <f t="shared" ref="E71" si="97">SUM(E66:E70)</f>
        <v>7</v>
      </c>
      <c r="F71" s="22">
        <f t="shared" ref="F71" si="98">SUM(F66:F70)</f>
        <v>0</v>
      </c>
      <c r="G71" s="22">
        <f t="shared" ref="G71" si="99">SUM(G66:G70)</f>
        <v>6</v>
      </c>
      <c r="H71" s="22">
        <f t="shared" ref="H71" si="100">SUM(H66:H70)</f>
        <v>3</v>
      </c>
      <c r="I71" s="22">
        <f t="shared" ref="I71" si="101">SUM(I66:I70)</f>
        <v>220</v>
      </c>
      <c r="J71" s="22">
        <f t="shared" ref="J71" si="102">SUM(J66:J70)</f>
        <v>244</v>
      </c>
      <c r="K71" s="22">
        <f t="shared" ref="K71" si="103">SUM(K66:K70)</f>
        <v>229</v>
      </c>
      <c r="L71" s="22">
        <f t="shared" ref="L71" si="104">SUM(L66:L70)</f>
        <v>207</v>
      </c>
      <c r="M71" s="22">
        <f t="shared" ref="M71" si="105">SUM(M66:M70)</f>
        <v>124</v>
      </c>
      <c r="N71" s="22">
        <f t="shared" ref="N71" si="106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107">SUM(S66:S70)</f>
        <v>183</v>
      </c>
      <c r="T71" s="22">
        <f t="shared" si="107"/>
        <v>112</v>
      </c>
      <c r="U71" s="22">
        <f>SUM(U66:U70)</f>
        <v>156</v>
      </c>
      <c r="V71" s="22">
        <f t="shared" ref="V71:W71" si="108">SUM(V66:V70)</f>
        <v>88</v>
      </c>
      <c r="W71" s="22">
        <f t="shared" si="108"/>
        <v>117</v>
      </c>
      <c r="X71" s="22">
        <f>SUM(X66:X70)</f>
        <v>122</v>
      </c>
      <c r="Y71" s="22">
        <f t="shared" ref="Y71:Z71" si="109">SUM(Y66:Y70)</f>
        <v>103</v>
      </c>
      <c r="Z71" s="22">
        <f t="shared" si="109"/>
        <v>61</v>
      </c>
      <c r="AA71" s="22">
        <v>117</v>
      </c>
      <c r="AB71" s="22">
        <v>111</v>
      </c>
      <c r="AC71" s="22">
        <f t="shared" ref="AC71" si="110">SUM(AC66:AC70)</f>
        <v>40</v>
      </c>
      <c r="AD71" s="22">
        <f>SUM(AD66:AD70)</f>
        <v>117</v>
      </c>
      <c r="AE71" s="22">
        <f t="shared" ref="AE71:AF71" si="111">SUM(AE66:AE70)</f>
        <v>160</v>
      </c>
      <c r="AF71" s="22">
        <f t="shared" si="111"/>
        <v>183</v>
      </c>
    </row>
    <row r="72" spans="1:32" ht="30" x14ac:dyDescent="0.25">
      <c r="A72" s="16">
        <v>66</v>
      </c>
      <c r="B72" s="9" t="s">
        <v>33</v>
      </c>
      <c r="C72" s="67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9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x14ac:dyDescent="0.25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  <c r="U73" s="16">
        <v>78</v>
      </c>
      <c r="V73" s="16">
        <v>95</v>
      </c>
      <c r="W73" s="16">
        <v>79</v>
      </c>
      <c r="X73" s="16">
        <v>74</v>
      </c>
      <c r="Y73" s="16">
        <v>118</v>
      </c>
      <c r="Z73" s="16">
        <v>36</v>
      </c>
      <c r="AA73" s="16">
        <v>119</v>
      </c>
      <c r="AB73" s="16">
        <v>95</v>
      </c>
      <c r="AC73" s="16">
        <v>46</v>
      </c>
      <c r="AD73" s="16">
        <v>62</v>
      </c>
      <c r="AE73" s="16">
        <v>108</v>
      </c>
      <c r="AF73" s="16">
        <v>85</v>
      </c>
    </row>
    <row r="74" spans="1:32" x14ac:dyDescent="0.25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  <c r="U74" s="16">
        <v>67</v>
      </c>
      <c r="V74" s="16">
        <v>35</v>
      </c>
      <c r="W74" s="16">
        <v>26</v>
      </c>
      <c r="X74" s="16">
        <v>23</v>
      </c>
      <c r="Y74" s="16">
        <v>31</v>
      </c>
      <c r="Z74" s="16">
        <v>9</v>
      </c>
      <c r="AA74" s="16">
        <v>33</v>
      </c>
      <c r="AB74" s="16">
        <v>15</v>
      </c>
      <c r="AC74" s="16">
        <v>8</v>
      </c>
      <c r="AD74" s="16">
        <v>23</v>
      </c>
      <c r="AE74" s="16">
        <v>93</v>
      </c>
      <c r="AF74" s="16">
        <v>102</v>
      </c>
    </row>
    <row r="75" spans="1:32" x14ac:dyDescent="0.25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  <c r="U75" s="16">
        <v>5</v>
      </c>
      <c r="V75" s="16">
        <v>4</v>
      </c>
      <c r="W75" s="16">
        <v>1</v>
      </c>
      <c r="X75" s="16">
        <v>2</v>
      </c>
      <c r="Y75" s="16">
        <v>1</v>
      </c>
      <c r="Z75" s="16">
        <v>2</v>
      </c>
      <c r="AA75" s="16">
        <v>5</v>
      </c>
      <c r="AB75" s="16">
        <v>7</v>
      </c>
      <c r="AC75" s="16">
        <v>5</v>
      </c>
      <c r="AD75" s="16">
        <v>3</v>
      </c>
      <c r="AE75" s="16">
        <v>5</v>
      </c>
      <c r="AF75" s="16">
        <v>10</v>
      </c>
    </row>
    <row r="76" spans="1:32" x14ac:dyDescent="0.25">
      <c r="A76" s="16">
        <v>70</v>
      </c>
      <c r="B76" s="4" t="s">
        <v>54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83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  <c r="U76" s="16">
        <v>5</v>
      </c>
      <c r="V76" s="16">
        <v>6</v>
      </c>
      <c r="W76" s="16">
        <v>3</v>
      </c>
      <c r="X76" s="16">
        <v>2</v>
      </c>
      <c r="Y76" s="16">
        <v>3</v>
      </c>
      <c r="Z76" s="16">
        <v>4</v>
      </c>
      <c r="AA76" s="16">
        <v>3</v>
      </c>
      <c r="AB76" s="16">
        <v>5</v>
      </c>
      <c r="AC76" s="16">
        <v>2</v>
      </c>
      <c r="AD76" s="16">
        <v>3</v>
      </c>
      <c r="AE76" s="16">
        <v>3</v>
      </c>
      <c r="AF76" s="16">
        <v>6</v>
      </c>
    </row>
    <row r="77" spans="1:32" x14ac:dyDescent="0.25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</row>
    <row r="78" spans="1:32" s="42" customFormat="1" x14ac:dyDescent="0.25">
      <c r="A78" s="22">
        <v>72</v>
      </c>
      <c r="B78" s="11" t="s">
        <v>30</v>
      </c>
      <c r="C78" s="14">
        <f>SUM(C73:C77)</f>
        <v>2</v>
      </c>
      <c r="D78" s="22">
        <f t="shared" ref="D78" si="112">SUM(D73:D77)</f>
        <v>1</v>
      </c>
      <c r="E78" s="22">
        <f t="shared" ref="E78" si="113">SUM(E73:E77)</f>
        <v>5</v>
      </c>
      <c r="F78" s="22">
        <f t="shared" ref="F78" si="114">SUM(F73:F77)</f>
        <v>4</v>
      </c>
      <c r="G78" s="22">
        <f t="shared" ref="G78" si="115">SUM(G73:G77)</f>
        <v>1</v>
      </c>
      <c r="H78" s="22">
        <f t="shared" ref="H78" si="116">SUM(H73:H77)</f>
        <v>7</v>
      </c>
      <c r="I78" s="22">
        <f t="shared" ref="I78" si="117">SUM(I73:I77)</f>
        <v>40</v>
      </c>
      <c r="J78" s="22">
        <f t="shared" ref="J78" si="118">SUM(J73:J77)</f>
        <v>218</v>
      </c>
      <c r="K78" s="22">
        <f t="shared" ref="K78" si="119">SUM(K73:K77)</f>
        <v>279</v>
      </c>
      <c r="L78" s="22">
        <f t="shared" ref="L78" si="120">SUM(L73:L77)</f>
        <v>190</v>
      </c>
      <c r="M78" s="22">
        <f t="shared" ref="M78" si="121">SUM(M73:M77)</f>
        <v>190</v>
      </c>
      <c r="N78" s="22">
        <f t="shared" ref="N78" si="122">SUM(N73:N77)</f>
        <v>113</v>
      </c>
      <c r="O78" s="22">
        <f>SUM(O73:O77)</f>
        <v>101</v>
      </c>
      <c r="P78" s="22">
        <f t="shared" ref="P78:Q78" si="123">SUM(P73:P77)</f>
        <v>68</v>
      </c>
      <c r="Q78" s="22">
        <f t="shared" si="123"/>
        <v>200</v>
      </c>
      <c r="R78" s="22">
        <f t="shared" ref="R78:W78" si="124">SUM(R73:R77)</f>
        <v>139</v>
      </c>
      <c r="S78" s="22">
        <f t="shared" si="124"/>
        <v>197</v>
      </c>
      <c r="T78" s="22">
        <f t="shared" si="124"/>
        <v>147</v>
      </c>
      <c r="U78" s="22">
        <f t="shared" si="124"/>
        <v>155</v>
      </c>
      <c r="V78" s="22">
        <f t="shared" si="124"/>
        <v>140</v>
      </c>
      <c r="W78" s="22">
        <f t="shared" si="124"/>
        <v>109</v>
      </c>
      <c r="X78" s="22">
        <f t="shared" ref="X78:Z78" si="125">SUM(X73:X77)</f>
        <v>101</v>
      </c>
      <c r="Y78" s="22">
        <f t="shared" si="125"/>
        <v>153</v>
      </c>
      <c r="Z78" s="22">
        <f t="shared" si="125"/>
        <v>51</v>
      </c>
      <c r="AA78" s="22">
        <f>SUM(AA73:AA77)</f>
        <v>160</v>
      </c>
      <c r="AB78" s="22">
        <f t="shared" ref="AB78:AC78" si="126">SUM(AB73:AB77)</f>
        <v>122</v>
      </c>
      <c r="AC78" s="22">
        <f t="shared" si="126"/>
        <v>61</v>
      </c>
      <c r="AD78" s="22">
        <f>SUM(AD73:AD77)</f>
        <v>91</v>
      </c>
      <c r="AE78" s="22">
        <f t="shared" ref="AE78:AF78" si="127">SUM(AE73:AE77)</f>
        <v>209</v>
      </c>
      <c r="AF78" s="22">
        <f t="shared" si="127"/>
        <v>203</v>
      </c>
    </row>
    <row r="79" spans="1:32" ht="30" x14ac:dyDescent="0.25">
      <c r="A79" s="16">
        <v>73</v>
      </c>
      <c r="B79" s="9" t="s">
        <v>34</v>
      </c>
      <c r="C79" s="67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9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x14ac:dyDescent="0.25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</row>
    <row r="81" spans="1:32" x14ac:dyDescent="0.25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</row>
    <row r="82" spans="1:32" x14ac:dyDescent="0.25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</row>
    <row r="83" spans="1:32" x14ac:dyDescent="0.25">
      <c r="A83" s="16">
        <v>77</v>
      </c>
      <c r="B83" s="4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</row>
    <row r="84" spans="1:32" x14ac:dyDescent="0.25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</row>
    <row r="85" spans="1:32" s="42" customFormat="1" x14ac:dyDescent="0.25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128">SUM(P80:P84)</f>
        <v>0</v>
      </c>
      <c r="Q85" s="22">
        <f t="shared" si="128"/>
        <v>0</v>
      </c>
      <c r="R85" s="22">
        <f>SUM(R80:R84)</f>
        <v>0</v>
      </c>
      <c r="S85" s="22">
        <f t="shared" ref="S85:T85" si="129">SUM(S80:S84)</f>
        <v>0</v>
      </c>
      <c r="T85" s="22">
        <f t="shared" si="129"/>
        <v>0</v>
      </c>
      <c r="U85" s="22">
        <f>SUM(U80:U84)</f>
        <v>0</v>
      </c>
      <c r="V85" s="22">
        <f t="shared" ref="V85:W85" si="130">SUM(V80:V84)</f>
        <v>0</v>
      </c>
      <c r="W85" s="22">
        <f t="shared" si="130"/>
        <v>0</v>
      </c>
      <c r="X85" s="22">
        <f>SUM(X80:X84)</f>
        <v>0</v>
      </c>
      <c r="Y85" s="22">
        <f t="shared" ref="Y85:Z85" si="131">SUM(Y80:Y84)</f>
        <v>0</v>
      </c>
      <c r="Z85" s="22">
        <f t="shared" si="131"/>
        <v>0</v>
      </c>
      <c r="AA85" s="22">
        <f>SUM(AA80:AA84)</f>
        <v>0</v>
      </c>
      <c r="AB85" s="22">
        <f t="shared" ref="AB85:AC85" si="132">SUM(AB80:AB84)</f>
        <v>0</v>
      </c>
      <c r="AC85" s="22">
        <f t="shared" si="132"/>
        <v>0</v>
      </c>
      <c r="AD85" s="22">
        <f>SUM(AD80:AD84)</f>
        <v>0</v>
      </c>
      <c r="AE85" s="22">
        <f t="shared" ref="AE85:AF85" si="133">SUM(AE80:AE84)</f>
        <v>0</v>
      </c>
      <c r="AF85" s="22">
        <f t="shared" si="133"/>
        <v>0</v>
      </c>
    </row>
    <row r="86" spans="1:32" ht="30" x14ac:dyDescent="0.25">
      <c r="A86" s="16">
        <v>80</v>
      </c>
      <c r="B86" s="9" t="s">
        <v>35</v>
      </c>
      <c r="C86" s="6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9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x14ac:dyDescent="0.25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</row>
    <row r="88" spans="1:32" x14ac:dyDescent="0.25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</row>
    <row r="89" spans="1:32" x14ac:dyDescent="0.25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  <c r="U89" s="16">
        <v>418</v>
      </c>
      <c r="V89" s="16">
        <v>431</v>
      </c>
      <c r="W89" s="16">
        <v>399</v>
      </c>
      <c r="X89" s="16">
        <v>453</v>
      </c>
      <c r="Y89" s="16">
        <v>409</v>
      </c>
      <c r="Z89" s="16">
        <v>466</v>
      </c>
      <c r="AA89" s="16">
        <v>446</v>
      </c>
      <c r="AB89" s="16">
        <v>445</v>
      </c>
      <c r="AC89" s="16">
        <v>470</v>
      </c>
      <c r="AD89" s="16">
        <v>457</v>
      </c>
      <c r="AE89" s="16">
        <v>440</v>
      </c>
      <c r="AF89" s="16">
        <v>439</v>
      </c>
    </row>
    <row r="90" spans="1:32" x14ac:dyDescent="0.25">
      <c r="A90" s="16">
        <v>84</v>
      </c>
      <c r="B90" s="4" t="s">
        <v>54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  <c r="U90" s="16">
        <v>157</v>
      </c>
      <c r="V90" s="16">
        <v>162</v>
      </c>
      <c r="W90" s="16">
        <v>171</v>
      </c>
      <c r="X90" s="16">
        <v>199</v>
      </c>
      <c r="Y90" s="16">
        <v>174</v>
      </c>
      <c r="Z90" s="16">
        <v>207</v>
      </c>
      <c r="AA90" s="16">
        <v>180</v>
      </c>
      <c r="AB90" s="16">
        <v>177</v>
      </c>
      <c r="AC90" s="16">
        <v>221</v>
      </c>
      <c r="AD90" s="16">
        <v>204</v>
      </c>
      <c r="AE90" s="16">
        <v>232</v>
      </c>
      <c r="AF90" s="16">
        <v>204</v>
      </c>
    </row>
    <row r="91" spans="1:32" x14ac:dyDescent="0.25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  <c r="U91" s="16">
        <v>3</v>
      </c>
      <c r="V91" s="16">
        <v>3</v>
      </c>
      <c r="W91" s="16">
        <v>1</v>
      </c>
      <c r="X91" s="16">
        <v>0</v>
      </c>
      <c r="Y91" s="16">
        <v>4</v>
      </c>
      <c r="Z91" s="16">
        <v>2</v>
      </c>
      <c r="AA91" s="16">
        <v>1</v>
      </c>
      <c r="AB91" s="16">
        <v>2</v>
      </c>
      <c r="AC91" s="16">
        <v>4</v>
      </c>
      <c r="AD91" s="16">
        <v>2</v>
      </c>
      <c r="AE91" s="16">
        <v>5</v>
      </c>
      <c r="AF91" s="16">
        <v>3</v>
      </c>
    </row>
    <row r="92" spans="1:32" s="42" customFormat="1" x14ac:dyDescent="0.25">
      <c r="A92" s="22">
        <v>86</v>
      </c>
      <c r="B92" s="11" t="s">
        <v>30</v>
      </c>
      <c r="C92" s="12">
        <f>SUM(C87:C91)</f>
        <v>0</v>
      </c>
      <c r="D92" s="12">
        <f t="shared" ref="D92" si="134">SUM(D87:D91)</f>
        <v>0</v>
      </c>
      <c r="E92" s="12">
        <f t="shared" ref="E92:H92" si="135">SUM(E87:E91)</f>
        <v>0</v>
      </c>
      <c r="F92" s="12">
        <f t="shared" si="135"/>
        <v>0</v>
      </c>
      <c r="G92" s="12">
        <f t="shared" si="135"/>
        <v>0</v>
      </c>
      <c r="H92" s="12">
        <f t="shared" si="135"/>
        <v>0</v>
      </c>
      <c r="I92" s="12">
        <f t="shared" ref="I92" si="136">SUM(I87:I91)</f>
        <v>0</v>
      </c>
      <c r="J92" s="12">
        <f t="shared" ref="J92" si="137">SUM(J87:J91)</f>
        <v>0</v>
      </c>
      <c r="K92" s="12">
        <f t="shared" ref="K92" si="138">SUM(K87:K91)</f>
        <v>0</v>
      </c>
      <c r="L92" s="12">
        <f t="shared" ref="L92" si="139">SUM(L87:L91)</f>
        <v>0</v>
      </c>
      <c r="M92" s="12">
        <f t="shared" ref="M92" si="140">SUM(M87:M91)</f>
        <v>0</v>
      </c>
      <c r="N92" s="12">
        <f t="shared" ref="N92" si="141">SUM(N87:N91)</f>
        <v>2.57</v>
      </c>
      <c r="O92" s="22">
        <f>SUM(O87:O91)</f>
        <v>543</v>
      </c>
      <c r="P92" s="22">
        <f t="shared" ref="P92:Q92" si="142">SUM(P87:P91)</f>
        <v>726</v>
      </c>
      <c r="Q92" s="22">
        <f t="shared" si="142"/>
        <v>762</v>
      </c>
      <c r="R92" s="22">
        <f>SUM(R87:R91)</f>
        <v>605</v>
      </c>
      <c r="S92" s="22">
        <f t="shared" ref="S92:T92" si="143">SUM(S87:S91)</f>
        <v>618</v>
      </c>
      <c r="T92" s="22">
        <f t="shared" si="143"/>
        <v>554</v>
      </c>
      <c r="U92" s="22">
        <f>SUM(U87:U91)</f>
        <v>578</v>
      </c>
      <c r="V92" s="22">
        <f t="shared" ref="V92:W92" si="144">SUM(V87:V91)</f>
        <v>596</v>
      </c>
      <c r="W92" s="22">
        <f t="shared" si="144"/>
        <v>571</v>
      </c>
      <c r="X92" s="22">
        <f>SUM(X87:X91)</f>
        <v>652</v>
      </c>
      <c r="Y92" s="22">
        <f t="shared" ref="Y92:Z92" si="145">SUM(Y87:Y91)</f>
        <v>587</v>
      </c>
      <c r="Z92" s="22">
        <f t="shared" si="145"/>
        <v>675</v>
      </c>
      <c r="AA92" s="22">
        <f>SUM(AA87:AA91)</f>
        <v>627</v>
      </c>
      <c r="AB92" s="22">
        <f t="shared" ref="AB92:AC92" si="146">SUM(AB87:AB91)</f>
        <v>624</v>
      </c>
      <c r="AC92" s="22">
        <f t="shared" si="146"/>
        <v>695</v>
      </c>
      <c r="AD92" s="22">
        <f>SUM(AD87:AD91)</f>
        <v>663</v>
      </c>
      <c r="AE92" s="22">
        <f t="shared" ref="AE92:AF92" si="147">SUM(AE87:AE91)</f>
        <v>677</v>
      </c>
      <c r="AF92" s="22">
        <f t="shared" si="147"/>
        <v>646</v>
      </c>
    </row>
    <row r="93" spans="1:32" ht="45" x14ac:dyDescent="0.25">
      <c r="A93" s="16">
        <v>87</v>
      </c>
      <c r="B93" s="9" t="s">
        <v>81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9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 x14ac:dyDescent="0.25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  <c r="U94" s="16">
        <v>850</v>
      </c>
      <c r="V94" s="16">
        <v>856</v>
      </c>
      <c r="W94" s="16">
        <v>802</v>
      </c>
      <c r="X94" s="16">
        <v>812</v>
      </c>
      <c r="Y94" s="16">
        <v>738</v>
      </c>
      <c r="Z94" s="16">
        <v>668</v>
      </c>
      <c r="AA94" s="16">
        <v>665</v>
      </c>
      <c r="AB94" s="16">
        <v>699</v>
      </c>
      <c r="AC94" s="16">
        <v>759</v>
      </c>
      <c r="AD94" s="49">
        <v>856</v>
      </c>
      <c r="AE94" s="49">
        <v>870</v>
      </c>
      <c r="AF94" s="49">
        <v>798</v>
      </c>
    </row>
    <row r="95" spans="1:32" x14ac:dyDescent="0.25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  <c r="U95" s="16">
        <v>1391</v>
      </c>
      <c r="V95" s="16">
        <v>1273</v>
      </c>
      <c r="W95" s="16">
        <v>1131</v>
      </c>
      <c r="X95" s="16">
        <v>1072</v>
      </c>
      <c r="Y95" s="16">
        <v>911</v>
      </c>
      <c r="Z95" s="16">
        <v>594</v>
      </c>
      <c r="AA95" s="16">
        <v>684</v>
      </c>
      <c r="AB95" s="16">
        <v>736</v>
      </c>
      <c r="AC95" s="16">
        <v>772</v>
      </c>
      <c r="AD95" s="16">
        <v>815</v>
      </c>
      <c r="AE95" s="16">
        <v>1168</v>
      </c>
      <c r="AF95" s="16">
        <v>1136</v>
      </c>
    </row>
    <row r="96" spans="1:32" x14ac:dyDescent="0.25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  <c r="U96" s="16">
        <v>25</v>
      </c>
      <c r="V96" s="16">
        <v>29</v>
      </c>
      <c r="W96" s="16">
        <v>23</v>
      </c>
      <c r="X96" s="16">
        <v>21</v>
      </c>
      <c r="Y96" s="16">
        <v>16</v>
      </c>
      <c r="Z96" s="16">
        <v>8</v>
      </c>
      <c r="AA96" s="16">
        <v>14</v>
      </c>
      <c r="AB96" s="16">
        <v>19</v>
      </c>
      <c r="AC96" s="16">
        <v>17</v>
      </c>
      <c r="AD96" s="16">
        <v>16</v>
      </c>
      <c r="AE96" s="16">
        <v>0</v>
      </c>
      <c r="AF96" s="16">
        <v>23</v>
      </c>
    </row>
    <row r="97" spans="1:32" x14ac:dyDescent="0.25">
      <c r="A97" s="16">
        <v>91</v>
      </c>
      <c r="B97" s="4" t="s">
        <v>54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  <c r="U97" s="16">
        <v>26</v>
      </c>
      <c r="V97" s="16">
        <v>24</v>
      </c>
      <c r="W97" s="16">
        <v>19</v>
      </c>
      <c r="X97" s="16">
        <v>15</v>
      </c>
      <c r="Y97" s="16">
        <v>16</v>
      </c>
      <c r="Z97" s="16">
        <v>15</v>
      </c>
      <c r="AA97" s="16">
        <v>15</v>
      </c>
      <c r="AB97" s="16">
        <v>15</v>
      </c>
      <c r="AC97" s="16">
        <v>17</v>
      </c>
      <c r="AD97" s="16">
        <v>29</v>
      </c>
      <c r="AE97" s="16">
        <v>0</v>
      </c>
      <c r="AF97" s="16">
        <v>31</v>
      </c>
    </row>
    <row r="98" spans="1:32" x14ac:dyDescent="0.25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</row>
    <row r="99" spans="1:32" x14ac:dyDescent="0.25">
      <c r="A99" s="16">
        <v>93</v>
      </c>
      <c r="B99" s="11" t="s">
        <v>30</v>
      </c>
      <c r="C99" s="12">
        <f>SUM(C94:C98)</f>
        <v>743</v>
      </c>
      <c r="D99" s="22">
        <f t="shared" ref="D99" si="148">SUM(D94:D98)</f>
        <v>758</v>
      </c>
      <c r="E99" s="22">
        <v>593</v>
      </c>
      <c r="F99" s="22">
        <f t="shared" ref="F99" si="149">SUM(F94:F98)</f>
        <v>983</v>
      </c>
      <c r="G99" s="22">
        <f t="shared" ref="G99" si="150">SUM(G94:G98)</f>
        <v>1117</v>
      </c>
      <c r="H99" s="22">
        <f t="shared" ref="H99" si="151">SUM(H94:H98)</f>
        <v>1348</v>
      </c>
      <c r="I99" s="22">
        <f t="shared" ref="I99" si="152">SUM(I94:I98)</f>
        <v>2055</v>
      </c>
      <c r="J99" s="22">
        <f t="shared" ref="J99" si="153">SUM(J94:J98)</f>
        <v>2492</v>
      </c>
      <c r="K99" s="22">
        <f t="shared" ref="K99" si="154">SUM(K94:K98)</f>
        <v>2424</v>
      </c>
      <c r="L99" s="22">
        <f t="shared" ref="L99" si="155">SUM(L94:L98)</f>
        <v>2395</v>
      </c>
      <c r="M99" s="22">
        <f t="shared" ref="M99" si="156">SUM(M94:M98)</f>
        <v>2189</v>
      </c>
      <c r="N99" s="22">
        <f t="shared" ref="N99" si="157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158">SUM(S94:S98)</f>
        <v>2313</v>
      </c>
      <c r="T99" s="22">
        <f t="shared" si="158"/>
        <v>2286</v>
      </c>
      <c r="U99" s="22">
        <f>SUM(U94:U98)</f>
        <v>2292</v>
      </c>
      <c r="V99" s="22">
        <f t="shared" ref="V99:W99" si="159">SUM(V94:V98)</f>
        <v>2182</v>
      </c>
      <c r="W99" s="22">
        <f t="shared" si="159"/>
        <v>1975</v>
      </c>
      <c r="X99" s="22">
        <f>SUM(X94:X98)</f>
        <v>1920</v>
      </c>
      <c r="Y99" s="22">
        <f t="shared" ref="Y99:AF99" si="160">SUM(Y94:Y98)</f>
        <v>1681</v>
      </c>
      <c r="Z99" s="22">
        <f t="shared" si="160"/>
        <v>1285</v>
      </c>
      <c r="AA99" s="22">
        <f t="shared" si="160"/>
        <v>1378</v>
      </c>
      <c r="AB99" s="22">
        <f t="shared" si="160"/>
        <v>1469</v>
      </c>
      <c r="AC99" s="22">
        <f t="shared" si="160"/>
        <v>1565</v>
      </c>
      <c r="AD99" s="22">
        <f t="shared" si="160"/>
        <v>1716</v>
      </c>
      <c r="AE99" s="22">
        <f t="shared" si="160"/>
        <v>2038</v>
      </c>
      <c r="AF99" s="22">
        <f t="shared" si="160"/>
        <v>1988</v>
      </c>
    </row>
    <row r="100" spans="1:32" ht="30" x14ac:dyDescent="0.25">
      <c r="A100" s="16">
        <v>94</v>
      </c>
      <c r="B100" s="9" t="s">
        <v>36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9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 x14ac:dyDescent="0.25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  <c r="U101" s="16">
        <v>24</v>
      </c>
      <c r="V101" s="16">
        <v>24</v>
      </c>
      <c r="W101" s="16">
        <v>19</v>
      </c>
      <c r="X101" s="16">
        <v>24</v>
      </c>
      <c r="Y101" s="16">
        <v>19</v>
      </c>
      <c r="Z101" s="16">
        <v>14</v>
      </c>
      <c r="AA101" s="16">
        <v>13</v>
      </c>
      <c r="AB101" s="16">
        <v>10</v>
      </c>
      <c r="AC101" s="16">
        <v>13</v>
      </c>
      <c r="AD101" s="16">
        <v>10</v>
      </c>
      <c r="AE101" s="16">
        <v>8</v>
      </c>
      <c r="AF101" s="16">
        <v>12</v>
      </c>
    </row>
    <row r="102" spans="1:32" x14ac:dyDescent="0.25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  <c r="U102" s="16">
        <v>2</v>
      </c>
      <c r="V102" s="16">
        <v>5</v>
      </c>
      <c r="W102" s="16">
        <v>1</v>
      </c>
      <c r="X102" s="16">
        <v>8</v>
      </c>
      <c r="Y102" s="16">
        <v>8</v>
      </c>
      <c r="Z102" s="16">
        <v>5</v>
      </c>
      <c r="AA102" s="16">
        <v>5</v>
      </c>
      <c r="AB102" s="16">
        <v>3</v>
      </c>
      <c r="AC102" s="16">
        <v>2</v>
      </c>
      <c r="AD102" s="16">
        <v>5</v>
      </c>
      <c r="AE102" s="16">
        <v>4</v>
      </c>
      <c r="AF102" s="16">
        <v>6</v>
      </c>
    </row>
    <row r="103" spans="1:32" x14ac:dyDescent="0.25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  <c r="U103" s="16">
        <v>2</v>
      </c>
      <c r="V103" s="16">
        <v>0</v>
      </c>
      <c r="W103" s="16">
        <v>1</v>
      </c>
      <c r="X103" s="16">
        <v>3</v>
      </c>
      <c r="Y103" s="16">
        <v>2</v>
      </c>
      <c r="Z103" s="16">
        <v>0</v>
      </c>
      <c r="AA103" s="16">
        <v>0</v>
      </c>
      <c r="AB103" s="16">
        <v>0</v>
      </c>
      <c r="AC103" s="16">
        <v>0</v>
      </c>
      <c r="AD103" s="16">
        <v>2</v>
      </c>
      <c r="AE103" s="16">
        <v>1</v>
      </c>
      <c r="AF103" s="16">
        <v>0</v>
      </c>
    </row>
    <row r="104" spans="1:32" x14ac:dyDescent="0.25">
      <c r="A104" s="16">
        <v>98</v>
      </c>
      <c r="B104" s="4" t="s">
        <v>54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  <c r="U104" s="16">
        <v>0</v>
      </c>
      <c r="V104" s="16">
        <v>0</v>
      </c>
      <c r="W104" s="16">
        <v>0</v>
      </c>
      <c r="X104" s="16">
        <v>1</v>
      </c>
      <c r="Y104" s="16">
        <v>1</v>
      </c>
      <c r="Z104" s="16">
        <v>0</v>
      </c>
      <c r="AA104" s="16">
        <v>1</v>
      </c>
      <c r="AB104" s="16">
        <v>0</v>
      </c>
      <c r="AC104" s="16">
        <v>2</v>
      </c>
      <c r="AD104" s="16">
        <v>2</v>
      </c>
      <c r="AE104" s="16">
        <v>0</v>
      </c>
      <c r="AF104" s="16">
        <v>0</v>
      </c>
    </row>
    <row r="105" spans="1:32" x14ac:dyDescent="0.25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</row>
    <row r="106" spans="1:32" x14ac:dyDescent="0.25">
      <c r="A106" s="16">
        <v>100</v>
      </c>
      <c r="B106" s="11" t="s">
        <v>30</v>
      </c>
      <c r="C106" s="22">
        <f>SUM(C101:C105)</f>
        <v>11</v>
      </c>
      <c r="D106" s="22">
        <f t="shared" ref="D106" si="161">SUM(D101:D105)</f>
        <v>9</v>
      </c>
      <c r="E106" s="22">
        <f t="shared" ref="E106" si="162">SUM(E101:E105)</f>
        <v>21</v>
      </c>
      <c r="F106" s="22">
        <f t="shared" ref="F106" si="163">SUM(F101:F105)</f>
        <v>11</v>
      </c>
      <c r="G106" s="22">
        <f t="shared" ref="G106" si="164">SUM(G101:G105)</f>
        <v>13</v>
      </c>
      <c r="H106" s="22">
        <f>SUM(H101:H105)</f>
        <v>13</v>
      </c>
      <c r="I106" s="22">
        <f t="shared" ref="I106" si="165">SUM(I101:I105)</f>
        <v>13</v>
      </c>
      <c r="J106" s="22">
        <f t="shared" ref="J106" si="166">SUM(J101:J105)</f>
        <v>21</v>
      </c>
      <c r="K106" s="22">
        <f t="shared" ref="K106" si="167">SUM(K101:K105)</f>
        <v>7</v>
      </c>
      <c r="L106" s="22">
        <f t="shared" ref="L106" si="168">SUM(L101:L105)</f>
        <v>22</v>
      </c>
      <c r="M106" s="22">
        <f t="shared" ref="M106" si="169">SUM(M101:M105)</f>
        <v>23</v>
      </c>
      <c r="N106" s="22">
        <f t="shared" ref="N106" si="170">SUM(N101:N105)</f>
        <v>25</v>
      </c>
      <c r="O106" s="22">
        <f>SUM(O101:O105)</f>
        <v>19</v>
      </c>
      <c r="P106" s="22">
        <f t="shared" ref="P106:Q106" si="171">SUM(P101:P105)</f>
        <v>24</v>
      </c>
      <c r="Q106" s="22">
        <f t="shared" si="171"/>
        <v>29</v>
      </c>
      <c r="R106" s="22">
        <f>SUM(R101:R105)</f>
        <v>15</v>
      </c>
      <c r="S106" s="22">
        <f t="shared" ref="S106:T106" si="172">SUM(S101:S105)</f>
        <v>19</v>
      </c>
      <c r="T106" s="22">
        <f t="shared" si="172"/>
        <v>40</v>
      </c>
      <c r="U106" s="22">
        <f>SUM(U101:U105)</f>
        <v>28</v>
      </c>
      <c r="V106" s="22">
        <f t="shared" ref="V106:W106" si="173">SUM(V101:V105)</f>
        <v>29</v>
      </c>
      <c r="W106" s="22">
        <f t="shared" si="173"/>
        <v>21</v>
      </c>
      <c r="X106" s="22">
        <f>SUM(X101:X105)</f>
        <v>36</v>
      </c>
      <c r="Y106" s="22">
        <f t="shared" ref="Y106:Z106" si="174">SUM(Y101:Y105)</f>
        <v>30</v>
      </c>
      <c r="Z106" s="22">
        <f t="shared" si="174"/>
        <v>19</v>
      </c>
      <c r="AA106" s="22">
        <f>SUM(AA101:AA105)</f>
        <v>19</v>
      </c>
      <c r="AB106" s="22">
        <f t="shared" ref="AB106:AC106" si="175">SUM(AB101:AB105)</f>
        <v>13</v>
      </c>
      <c r="AC106" s="22">
        <f t="shared" si="175"/>
        <v>17</v>
      </c>
      <c r="AD106" s="22">
        <f>SUM(AD101:AD105)</f>
        <v>19</v>
      </c>
      <c r="AE106" s="22">
        <f t="shared" ref="AE106:AF106" si="176">SUM(AE101:AE105)</f>
        <v>13</v>
      </c>
      <c r="AF106" s="22">
        <f t="shared" si="176"/>
        <v>18</v>
      </c>
    </row>
    <row r="107" spans="1:32" ht="30" x14ac:dyDescent="0.25">
      <c r="A107" s="16">
        <v>101</v>
      </c>
      <c r="B107" s="9" t="s">
        <v>37</v>
      </c>
      <c r="C107" s="67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9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x14ac:dyDescent="0.25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  <c r="U108" s="16">
        <v>362</v>
      </c>
      <c r="V108" s="16">
        <v>409</v>
      </c>
      <c r="W108" s="16">
        <v>359</v>
      </c>
      <c r="X108" s="16">
        <v>343</v>
      </c>
      <c r="Y108" s="16">
        <v>277</v>
      </c>
      <c r="Z108" s="16">
        <v>297</v>
      </c>
      <c r="AA108" s="16">
        <v>315</v>
      </c>
      <c r="AB108" s="16">
        <v>372</v>
      </c>
      <c r="AC108" s="16">
        <v>353</v>
      </c>
      <c r="AD108" s="16">
        <v>465</v>
      </c>
      <c r="AE108" s="16">
        <v>364</v>
      </c>
      <c r="AF108" s="16">
        <v>380</v>
      </c>
    </row>
    <row r="109" spans="1:32" x14ac:dyDescent="0.25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  <c r="U109" s="16">
        <v>150</v>
      </c>
      <c r="V109" s="16">
        <v>111</v>
      </c>
      <c r="W109" s="16">
        <v>109</v>
      </c>
      <c r="X109" s="16">
        <v>138</v>
      </c>
      <c r="Y109" s="16">
        <v>76</v>
      </c>
      <c r="Z109" s="16">
        <v>39</v>
      </c>
      <c r="AA109" s="16">
        <v>85</v>
      </c>
      <c r="AB109" s="16">
        <v>70</v>
      </c>
      <c r="AC109" s="16">
        <v>102</v>
      </c>
      <c r="AD109" s="16">
        <v>142</v>
      </c>
      <c r="AE109" s="16">
        <v>319</v>
      </c>
      <c r="AF109" s="16">
        <v>210</v>
      </c>
    </row>
    <row r="110" spans="1:32" x14ac:dyDescent="0.25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  <c r="U110" s="16">
        <v>9</v>
      </c>
      <c r="V110" s="16">
        <v>14</v>
      </c>
      <c r="W110" s="16">
        <v>7</v>
      </c>
      <c r="X110" s="16">
        <v>6</v>
      </c>
      <c r="Y110" s="16">
        <v>11</v>
      </c>
      <c r="Z110" s="16">
        <v>3</v>
      </c>
      <c r="AA110" s="16">
        <v>10</v>
      </c>
      <c r="AB110" s="16">
        <v>12</v>
      </c>
      <c r="AC110" s="16">
        <v>12</v>
      </c>
      <c r="AD110" s="16">
        <v>13</v>
      </c>
      <c r="AE110" s="16">
        <v>13</v>
      </c>
      <c r="AF110" s="16">
        <v>16</v>
      </c>
    </row>
    <row r="111" spans="1:32" x14ac:dyDescent="0.25">
      <c r="A111" s="16">
        <v>105</v>
      </c>
      <c r="B111" s="4" t="s">
        <v>54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  <c r="U111" s="16">
        <v>15</v>
      </c>
      <c r="V111" s="16">
        <v>16</v>
      </c>
      <c r="W111" s="16">
        <v>10</v>
      </c>
      <c r="X111" s="16">
        <v>7</v>
      </c>
      <c r="Y111" s="16">
        <v>11</v>
      </c>
      <c r="Z111" s="16">
        <v>8</v>
      </c>
      <c r="AA111" s="16">
        <v>10</v>
      </c>
      <c r="AB111" s="16">
        <v>13</v>
      </c>
      <c r="AC111" s="16">
        <v>22</v>
      </c>
      <c r="AD111" s="16">
        <v>30</v>
      </c>
      <c r="AE111" s="16">
        <v>19</v>
      </c>
      <c r="AF111" s="16">
        <v>10</v>
      </c>
    </row>
    <row r="112" spans="1:32" x14ac:dyDescent="0.25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</row>
    <row r="113" spans="1:32" x14ac:dyDescent="0.25">
      <c r="A113" s="16">
        <v>107</v>
      </c>
      <c r="B113" s="11" t="s">
        <v>30</v>
      </c>
      <c r="C113" s="22">
        <f>SUM(C108:C112)</f>
        <v>218</v>
      </c>
      <c r="D113" s="22">
        <f t="shared" ref="D113" si="177">SUM(D108:D112)</f>
        <v>233</v>
      </c>
      <c r="E113" s="22">
        <f t="shared" ref="E113" si="178">SUM(E108:E112)</f>
        <v>288</v>
      </c>
      <c r="F113" s="22">
        <f t="shared" ref="F113" si="179">SUM(F108:F112)</f>
        <v>255</v>
      </c>
      <c r="G113" s="22">
        <f t="shared" ref="G113" si="180">SUM(G108:G112)</f>
        <v>280</v>
      </c>
      <c r="H113" s="22">
        <f t="shared" ref="H113" si="181">SUM(H108:H112)</f>
        <v>467</v>
      </c>
      <c r="I113" s="22">
        <f t="shared" ref="I113" si="182">SUM(I108:I112)</f>
        <v>890</v>
      </c>
      <c r="J113" s="22">
        <f t="shared" ref="J113" si="183">SUM(J108:J112)</f>
        <v>489</v>
      </c>
      <c r="K113" s="22">
        <f t="shared" ref="K113" si="184">SUM(K108:K112)</f>
        <v>432</v>
      </c>
      <c r="L113" s="22">
        <f t="shared" ref="L113" si="185">SUM(L108:L112)</f>
        <v>494</v>
      </c>
      <c r="M113" s="22">
        <f t="shared" ref="M113" si="186">SUM(M108:M112)</f>
        <v>392</v>
      </c>
      <c r="N113" s="22">
        <f t="shared" ref="N113" si="187">SUM(N108:N112)</f>
        <v>304</v>
      </c>
      <c r="O113" s="22">
        <f>SUM(O108:O112)</f>
        <v>409</v>
      </c>
      <c r="P113" s="22">
        <f t="shared" ref="P113:Q113" si="188">SUM(P108:P112)</f>
        <v>485</v>
      </c>
      <c r="Q113" s="22">
        <f t="shared" si="188"/>
        <v>401</v>
      </c>
      <c r="R113" s="22">
        <f>SUM(R108:R112)</f>
        <v>646</v>
      </c>
      <c r="S113" s="22">
        <f t="shared" ref="S113:T113" si="189">SUM(S108:S112)</f>
        <v>646</v>
      </c>
      <c r="T113" s="22">
        <f t="shared" si="189"/>
        <v>573</v>
      </c>
      <c r="U113" s="22">
        <f>SUM(U108:U112)</f>
        <v>536</v>
      </c>
      <c r="V113" s="22">
        <f t="shared" ref="V113:W113" si="190">SUM(V108:V112)</f>
        <v>550</v>
      </c>
      <c r="W113" s="22">
        <f t="shared" si="190"/>
        <v>485</v>
      </c>
      <c r="X113" s="22">
        <f>SUM(X108:X112)</f>
        <v>494</v>
      </c>
      <c r="Y113" s="22">
        <f t="shared" ref="Y113:Z113" si="191">SUM(Y108:Y112)</f>
        <v>375</v>
      </c>
      <c r="Z113" s="22">
        <f t="shared" si="191"/>
        <v>347</v>
      </c>
      <c r="AA113" s="22">
        <f>SUM(AA108:AA112)</f>
        <v>420</v>
      </c>
      <c r="AB113" s="22">
        <f t="shared" ref="AB113:AC113" si="192">SUM(AB108:AB112)</f>
        <v>467</v>
      </c>
      <c r="AC113" s="22">
        <f t="shared" si="192"/>
        <v>489</v>
      </c>
      <c r="AD113" s="22">
        <f>SUM(AD108:AD112)</f>
        <v>650</v>
      </c>
      <c r="AE113" s="22">
        <f t="shared" ref="AE113:AF113" si="193">SUM(AE108:AE112)</f>
        <v>715</v>
      </c>
      <c r="AF113" s="22">
        <f t="shared" si="193"/>
        <v>616</v>
      </c>
    </row>
    <row r="114" spans="1:32" ht="30" x14ac:dyDescent="0.25">
      <c r="A114" s="16">
        <v>108</v>
      </c>
      <c r="B114" s="9" t="s">
        <v>52</v>
      </c>
      <c r="C114" s="67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9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:32" x14ac:dyDescent="0.25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  <c r="U115" s="16">
        <v>19</v>
      </c>
      <c r="V115" s="16">
        <v>23</v>
      </c>
      <c r="W115" s="16">
        <v>22</v>
      </c>
      <c r="X115" s="16">
        <v>14</v>
      </c>
      <c r="Y115" s="16">
        <v>9</v>
      </c>
      <c r="Z115" s="16">
        <v>14</v>
      </c>
      <c r="AA115" s="16">
        <v>11</v>
      </c>
      <c r="AB115" s="16">
        <v>10</v>
      </c>
      <c r="AC115" s="16">
        <v>19</v>
      </c>
      <c r="AD115" s="16">
        <v>22</v>
      </c>
      <c r="AE115" s="16">
        <v>5</v>
      </c>
      <c r="AF115" s="16">
        <v>9</v>
      </c>
    </row>
    <row r="116" spans="1:32" x14ac:dyDescent="0.25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  <c r="U116" s="16">
        <v>4</v>
      </c>
      <c r="V116" s="16">
        <v>7</v>
      </c>
      <c r="W116" s="16">
        <v>3</v>
      </c>
      <c r="X116" s="16">
        <v>4</v>
      </c>
      <c r="Y116" s="16">
        <v>2</v>
      </c>
      <c r="Z116" s="16">
        <v>0</v>
      </c>
      <c r="AA116" s="16">
        <v>5</v>
      </c>
      <c r="AB116" s="16">
        <v>2</v>
      </c>
      <c r="AC116" s="16">
        <v>4</v>
      </c>
      <c r="AD116" s="16">
        <v>4</v>
      </c>
      <c r="AE116" s="16">
        <v>7</v>
      </c>
      <c r="AF116" s="16">
        <v>6</v>
      </c>
    </row>
    <row r="117" spans="1:32" x14ac:dyDescent="0.25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0</v>
      </c>
      <c r="AA117" s="16">
        <v>0</v>
      </c>
      <c r="AB117" s="16">
        <v>0</v>
      </c>
      <c r="AC117" s="16">
        <v>0</v>
      </c>
      <c r="AD117" s="16">
        <v>1</v>
      </c>
      <c r="AE117" s="16">
        <v>0</v>
      </c>
      <c r="AF117" s="16">
        <v>0</v>
      </c>
    </row>
    <row r="118" spans="1:32" x14ac:dyDescent="0.25">
      <c r="A118" s="16">
        <v>112</v>
      </c>
      <c r="B118" s="4" t="s">
        <v>54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1</v>
      </c>
      <c r="AB118" s="16">
        <v>0</v>
      </c>
      <c r="AC118" s="16">
        <v>4</v>
      </c>
      <c r="AD118" s="16">
        <v>1</v>
      </c>
      <c r="AE118" s="16">
        <v>0</v>
      </c>
      <c r="AF118" s="16">
        <v>0</v>
      </c>
    </row>
    <row r="119" spans="1:32" x14ac:dyDescent="0.25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</row>
    <row r="120" spans="1:32" x14ac:dyDescent="0.25">
      <c r="A120" s="16">
        <v>114</v>
      </c>
      <c r="B120" s="11" t="s">
        <v>30</v>
      </c>
      <c r="C120" s="22">
        <f>SUM(C115:C119)</f>
        <v>13</v>
      </c>
      <c r="D120" s="22">
        <f t="shared" ref="D120" si="194">SUM(D115:D119)</f>
        <v>11</v>
      </c>
      <c r="E120" s="22">
        <f t="shared" ref="E120" si="195">SUM(E115:E119)</f>
        <v>12</v>
      </c>
      <c r="F120" s="22">
        <f t="shared" ref="F120" si="196">SUM(F115:F119)</f>
        <v>10</v>
      </c>
      <c r="G120" s="22">
        <f t="shared" ref="G120" si="197">SUM(G115:G119)</f>
        <v>7</v>
      </c>
      <c r="H120" s="22">
        <f t="shared" ref="H120" si="198">SUM(H115:H119)</f>
        <v>12</v>
      </c>
      <c r="I120" s="22">
        <f t="shared" ref="I120" si="199">SUM(I115:I119)</f>
        <v>18</v>
      </c>
      <c r="J120" s="22">
        <f t="shared" ref="J120" si="200">SUM(J115:J119)</f>
        <v>32</v>
      </c>
      <c r="K120" s="22">
        <f t="shared" ref="K120" si="201">SUM(K115:K119)</f>
        <v>20</v>
      </c>
      <c r="L120" s="22">
        <f t="shared" ref="L120" si="202">SUM(L115:L119)</f>
        <v>16</v>
      </c>
      <c r="M120" s="22">
        <f t="shared" ref="M120" si="203">SUM(M115:M119)</f>
        <v>12</v>
      </c>
      <c r="N120" s="22">
        <f t="shared" ref="N120" si="204">SUM(N115:N119)</f>
        <v>25</v>
      </c>
      <c r="O120" s="22">
        <f>SUM(O115:O119)</f>
        <v>31</v>
      </c>
      <c r="P120" s="22">
        <f t="shared" ref="P120:Q120" si="205">SUM(P115:P119)</f>
        <v>26</v>
      </c>
      <c r="Q120" s="22">
        <f t="shared" si="205"/>
        <v>16</v>
      </c>
      <c r="R120" s="22">
        <f>SUM(R115:R119)</f>
        <v>15</v>
      </c>
      <c r="S120" s="22">
        <f t="shared" ref="S120:T120" si="206">SUM(S115:S119)</f>
        <v>19</v>
      </c>
      <c r="T120" s="22">
        <f t="shared" si="206"/>
        <v>17</v>
      </c>
      <c r="U120" s="22">
        <f>SUM(U115:U119)</f>
        <v>23</v>
      </c>
      <c r="V120" s="22">
        <f t="shared" ref="V120:W120" si="207">SUM(V115:V119)</f>
        <v>30</v>
      </c>
      <c r="W120" s="22">
        <f t="shared" si="207"/>
        <v>25</v>
      </c>
      <c r="X120" s="22">
        <f>SUM(X115:X119)</f>
        <v>18</v>
      </c>
      <c r="Y120" s="22">
        <f t="shared" ref="Y120:Z120" si="208">SUM(Y115:Y119)</f>
        <v>12</v>
      </c>
      <c r="Z120" s="22">
        <f t="shared" si="208"/>
        <v>14</v>
      </c>
      <c r="AA120" s="22">
        <f>SUM(AA115:AA119)</f>
        <v>17</v>
      </c>
      <c r="AB120" s="22">
        <f t="shared" ref="AB120:AC120" si="209">SUM(AB115:AB119)</f>
        <v>12</v>
      </c>
      <c r="AC120" s="22">
        <f t="shared" si="209"/>
        <v>27</v>
      </c>
      <c r="AD120" s="22">
        <f>SUM(AD115:AD119)</f>
        <v>28</v>
      </c>
      <c r="AE120" s="22">
        <f t="shared" ref="AE120:AF120" si="210">SUM(AE115:AE119)</f>
        <v>12</v>
      </c>
      <c r="AF120" s="22">
        <f t="shared" si="210"/>
        <v>15</v>
      </c>
    </row>
    <row r="121" spans="1:32" ht="30" x14ac:dyDescent="0.25">
      <c r="A121" s="16">
        <v>115</v>
      </c>
      <c r="B121" s="9" t="s">
        <v>49</v>
      </c>
      <c r="C121" s="67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9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 x14ac:dyDescent="0.25">
      <c r="A122" s="16">
        <v>116</v>
      </c>
      <c r="B122" s="4" t="s">
        <v>6</v>
      </c>
      <c r="C122" s="16" t="s">
        <v>69</v>
      </c>
      <c r="D122" s="16" t="s">
        <v>69</v>
      </c>
      <c r="E122" s="16" t="s">
        <v>69</v>
      </c>
      <c r="F122" s="16" t="s">
        <v>69</v>
      </c>
      <c r="G122" s="16" t="s">
        <v>69</v>
      </c>
      <c r="H122" s="16" t="s">
        <v>69</v>
      </c>
      <c r="I122" s="16" t="s">
        <v>69</v>
      </c>
      <c r="J122" s="16" t="s">
        <v>69</v>
      </c>
      <c r="K122" s="16" t="s">
        <v>69</v>
      </c>
      <c r="L122" s="16" t="s">
        <v>69</v>
      </c>
      <c r="M122" s="16" t="s">
        <v>69</v>
      </c>
      <c r="N122" s="16" t="s">
        <v>69</v>
      </c>
      <c r="O122" s="40" t="s">
        <v>69</v>
      </c>
      <c r="P122" s="40" t="s">
        <v>69</v>
      </c>
      <c r="Q122" s="40" t="s">
        <v>69</v>
      </c>
      <c r="R122" s="41" t="s">
        <v>69</v>
      </c>
      <c r="S122" s="43" t="s">
        <v>69</v>
      </c>
      <c r="T122" s="43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7" t="s">
        <v>69</v>
      </c>
      <c r="AB122" s="47" t="s">
        <v>69</v>
      </c>
      <c r="AC122" s="47" t="s">
        <v>69</v>
      </c>
      <c r="AD122" s="48" t="s">
        <v>69</v>
      </c>
      <c r="AE122" s="48" t="s">
        <v>69</v>
      </c>
      <c r="AF122" s="48" t="s">
        <v>69</v>
      </c>
    </row>
    <row r="123" spans="1:32" x14ac:dyDescent="0.25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  <c r="U123" s="26">
        <v>4823</v>
      </c>
      <c r="V123" s="26">
        <v>4852</v>
      </c>
      <c r="W123" s="26">
        <v>4997</v>
      </c>
      <c r="X123" s="26">
        <v>4971</v>
      </c>
      <c r="Y123" s="26">
        <v>4965</v>
      </c>
      <c r="Z123" s="26">
        <v>5058</v>
      </c>
      <c r="AA123" s="26">
        <v>5168</v>
      </c>
      <c r="AB123" s="26">
        <v>5324</v>
      </c>
      <c r="AC123" s="26">
        <v>5345</v>
      </c>
      <c r="AD123" s="26">
        <v>5330</v>
      </c>
      <c r="AE123" s="26">
        <v>5544</v>
      </c>
      <c r="AF123" s="26">
        <v>5315</v>
      </c>
    </row>
    <row r="124" spans="1:32" x14ac:dyDescent="0.25">
      <c r="A124" s="16">
        <v>118</v>
      </c>
      <c r="B124" s="4" t="s">
        <v>8</v>
      </c>
      <c r="C124" s="16" t="s">
        <v>69</v>
      </c>
      <c r="D124" s="16" t="s">
        <v>69</v>
      </c>
      <c r="E124" s="16" t="s">
        <v>69</v>
      </c>
      <c r="F124" s="16" t="s">
        <v>69</v>
      </c>
      <c r="G124" s="16" t="s">
        <v>69</v>
      </c>
      <c r="H124" s="16" t="s">
        <v>69</v>
      </c>
      <c r="I124" s="16" t="s">
        <v>69</v>
      </c>
      <c r="J124" s="16" t="s">
        <v>69</v>
      </c>
      <c r="K124" s="16" t="s">
        <v>69</v>
      </c>
      <c r="L124" s="16" t="s">
        <v>69</v>
      </c>
      <c r="M124" s="16" t="s">
        <v>69</v>
      </c>
      <c r="N124" s="16" t="s">
        <v>69</v>
      </c>
      <c r="O124" s="40" t="s">
        <v>69</v>
      </c>
      <c r="P124" s="40" t="s">
        <v>69</v>
      </c>
      <c r="Q124" s="40" t="s">
        <v>69</v>
      </c>
      <c r="R124" s="41" t="s">
        <v>69</v>
      </c>
      <c r="S124" s="41" t="s">
        <v>69</v>
      </c>
      <c r="T124" s="41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7" t="s">
        <v>69</v>
      </c>
      <c r="AB124" s="47" t="s">
        <v>69</v>
      </c>
      <c r="AC124" s="47" t="s">
        <v>69</v>
      </c>
      <c r="AD124" s="48" t="s">
        <v>69</v>
      </c>
      <c r="AE124" s="48" t="s">
        <v>69</v>
      </c>
      <c r="AF124" s="48" t="s">
        <v>69</v>
      </c>
    </row>
    <row r="125" spans="1:32" x14ac:dyDescent="0.25">
      <c r="A125" s="16">
        <v>119</v>
      </c>
      <c r="B125" s="4" t="s">
        <v>54</v>
      </c>
      <c r="C125" s="16" t="s">
        <v>69</v>
      </c>
      <c r="D125" s="16" t="s">
        <v>69</v>
      </c>
      <c r="E125" s="16" t="s">
        <v>69</v>
      </c>
      <c r="F125" s="16" t="s">
        <v>69</v>
      </c>
      <c r="G125" s="16" t="s">
        <v>69</v>
      </c>
      <c r="H125" s="16" t="s">
        <v>69</v>
      </c>
      <c r="I125" s="16" t="s">
        <v>69</v>
      </c>
      <c r="J125" s="16" t="s">
        <v>69</v>
      </c>
      <c r="K125" s="16" t="s">
        <v>69</v>
      </c>
      <c r="L125" s="16" t="s">
        <v>69</v>
      </c>
      <c r="M125" s="16" t="s">
        <v>69</v>
      </c>
      <c r="N125" s="16" t="s">
        <v>69</v>
      </c>
      <c r="O125" s="40" t="s">
        <v>69</v>
      </c>
      <c r="P125" s="40" t="s">
        <v>69</v>
      </c>
      <c r="Q125" s="40" t="s">
        <v>69</v>
      </c>
      <c r="R125" s="41" t="s">
        <v>69</v>
      </c>
      <c r="S125" s="41" t="s">
        <v>69</v>
      </c>
      <c r="T125" s="41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7" t="s">
        <v>69</v>
      </c>
      <c r="AB125" s="47" t="s">
        <v>69</v>
      </c>
      <c r="AC125" s="47" t="s">
        <v>69</v>
      </c>
      <c r="AD125" s="48" t="s">
        <v>69</v>
      </c>
      <c r="AE125" s="48" t="s">
        <v>69</v>
      </c>
      <c r="AF125" s="48" t="s">
        <v>69</v>
      </c>
    </row>
    <row r="126" spans="1:32" x14ac:dyDescent="0.25">
      <c r="A126" s="16">
        <v>120</v>
      </c>
      <c r="B126" s="4" t="s">
        <v>9</v>
      </c>
      <c r="C126" s="16" t="s">
        <v>69</v>
      </c>
      <c r="D126" s="16" t="s">
        <v>69</v>
      </c>
      <c r="E126" s="16" t="s">
        <v>69</v>
      </c>
      <c r="F126" s="16" t="s">
        <v>69</v>
      </c>
      <c r="G126" s="16" t="s">
        <v>69</v>
      </c>
      <c r="H126" s="16" t="s">
        <v>69</v>
      </c>
      <c r="I126" s="16" t="s">
        <v>69</v>
      </c>
      <c r="J126" s="16" t="s">
        <v>69</v>
      </c>
      <c r="K126" s="16" t="s">
        <v>69</v>
      </c>
      <c r="L126" s="16" t="s">
        <v>69</v>
      </c>
      <c r="M126" s="16" t="s">
        <v>69</v>
      </c>
      <c r="N126" s="16" t="s">
        <v>69</v>
      </c>
      <c r="O126" s="40" t="s">
        <v>69</v>
      </c>
      <c r="P126" s="40" t="s">
        <v>69</v>
      </c>
      <c r="Q126" s="40" t="s">
        <v>69</v>
      </c>
      <c r="R126" s="41" t="s">
        <v>69</v>
      </c>
      <c r="S126" s="41" t="s">
        <v>69</v>
      </c>
      <c r="T126" s="41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7" t="s">
        <v>69</v>
      </c>
      <c r="AB126" s="47" t="s">
        <v>69</v>
      </c>
      <c r="AC126" s="47" t="s">
        <v>69</v>
      </c>
      <c r="AD126" s="48" t="s">
        <v>69</v>
      </c>
      <c r="AE126" s="48" t="s">
        <v>69</v>
      </c>
      <c r="AF126" s="48" t="s">
        <v>69</v>
      </c>
    </row>
    <row r="127" spans="1:32" x14ac:dyDescent="0.25">
      <c r="A127" s="16">
        <v>121</v>
      </c>
      <c r="B127" s="11" t="s">
        <v>30</v>
      </c>
      <c r="C127" s="14">
        <f>SUM(C122:C126)</f>
        <v>4096</v>
      </c>
      <c r="D127" s="14">
        <f t="shared" ref="D127" si="211">SUM(D122:D126)</f>
        <v>4308</v>
      </c>
      <c r="E127" s="14">
        <f t="shared" ref="E127" si="212">SUM(E122:E126)</f>
        <v>4361</v>
      </c>
      <c r="F127" s="14">
        <f t="shared" ref="F127" si="213">SUM(F122:F126)</f>
        <v>4416</v>
      </c>
      <c r="G127" s="14">
        <f t="shared" ref="G127" si="214">SUM(G122:G126)</f>
        <v>4446</v>
      </c>
      <c r="H127" s="14">
        <f t="shared" ref="H127" si="215">SUM(H122:H126)</f>
        <v>2630</v>
      </c>
      <c r="I127" s="14">
        <f t="shared" ref="I127" si="216">SUM(I122:I126)</f>
        <v>4093</v>
      </c>
      <c r="J127" s="14">
        <f t="shared" ref="J127" si="217">SUM(J122:J126)</f>
        <v>4574</v>
      </c>
      <c r="K127" s="14">
        <f t="shared" ref="K127" si="218">SUM(K122:K126)</f>
        <v>4613</v>
      </c>
      <c r="L127" s="14">
        <f t="shared" ref="L127" si="219">SUM(L122:L126)</f>
        <v>4703</v>
      </c>
      <c r="M127" s="14">
        <f t="shared" ref="M127" si="220">SUM(M122:M126)</f>
        <v>4670</v>
      </c>
      <c r="N127" s="14">
        <f t="shared" ref="N127" si="221">SUM(N122:N126)</f>
        <v>4592</v>
      </c>
      <c r="O127" s="14">
        <f t="shared" ref="O127:T127" si="222">SUM(O122:O126)</f>
        <v>4707</v>
      </c>
      <c r="P127" s="14">
        <f t="shared" si="222"/>
        <v>4817</v>
      </c>
      <c r="Q127" s="14">
        <f t="shared" si="222"/>
        <v>4923</v>
      </c>
      <c r="R127" s="14">
        <f t="shared" si="222"/>
        <v>4795</v>
      </c>
      <c r="S127" s="14">
        <f t="shared" si="222"/>
        <v>5043</v>
      </c>
      <c r="T127" s="14">
        <f t="shared" si="222"/>
        <v>4651</v>
      </c>
      <c r="U127" s="14">
        <f t="shared" ref="U127:W127" si="223">SUM(U122:U126)</f>
        <v>4823</v>
      </c>
      <c r="V127" s="14">
        <f t="shared" si="223"/>
        <v>4852</v>
      </c>
      <c r="W127" s="14">
        <f t="shared" si="223"/>
        <v>4997</v>
      </c>
      <c r="X127" s="14">
        <f>SUM(X123)</f>
        <v>4971</v>
      </c>
      <c r="Y127" s="14">
        <f>SUM(Y123)</f>
        <v>4965</v>
      </c>
      <c r="Z127" s="14">
        <f>SUM(Z123)</f>
        <v>5058</v>
      </c>
      <c r="AA127" s="14">
        <f t="shared" ref="AA127:AF127" si="224">SUM(AA122:AA126)</f>
        <v>5168</v>
      </c>
      <c r="AB127" s="14">
        <f t="shared" si="224"/>
        <v>5324</v>
      </c>
      <c r="AC127" s="14">
        <f t="shared" si="224"/>
        <v>5345</v>
      </c>
      <c r="AD127" s="14">
        <f t="shared" si="224"/>
        <v>5330</v>
      </c>
      <c r="AE127" s="14">
        <f t="shared" si="224"/>
        <v>5544</v>
      </c>
      <c r="AF127" s="14">
        <f t="shared" si="224"/>
        <v>5315</v>
      </c>
    </row>
    <row r="128" spans="1:32" ht="30" x14ac:dyDescent="0.25">
      <c r="A128" s="16">
        <v>122</v>
      </c>
      <c r="B128" s="9" t="s">
        <v>48</v>
      </c>
      <c r="C128" s="67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9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x14ac:dyDescent="0.25">
      <c r="A129" s="16">
        <v>123</v>
      </c>
      <c r="B129" s="4" t="s">
        <v>6</v>
      </c>
      <c r="C129" s="16" t="s">
        <v>69</v>
      </c>
      <c r="D129" s="16" t="s">
        <v>69</v>
      </c>
      <c r="E129" s="16" t="s">
        <v>69</v>
      </c>
      <c r="F129" s="16" t="s">
        <v>69</v>
      </c>
      <c r="G129" s="16" t="s">
        <v>69</v>
      </c>
      <c r="H129" s="16" t="s">
        <v>69</v>
      </c>
      <c r="I129" s="16" t="s">
        <v>69</v>
      </c>
      <c r="J129" s="16" t="s">
        <v>69</v>
      </c>
      <c r="K129" s="16" t="s">
        <v>69</v>
      </c>
      <c r="L129" s="16" t="s">
        <v>69</v>
      </c>
      <c r="M129" s="16" t="s">
        <v>69</v>
      </c>
      <c r="N129" s="16" t="s">
        <v>69</v>
      </c>
      <c r="O129" s="40" t="s">
        <v>69</v>
      </c>
      <c r="P129" s="40" t="s">
        <v>69</v>
      </c>
      <c r="Q129" s="40" t="s">
        <v>69</v>
      </c>
      <c r="R129" s="41" t="s">
        <v>69</v>
      </c>
      <c r="S129" s="41" t="s">
        <v>69</v>
      </c>
      <c r="T129" s="41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7" t="s">
        <v>69</v>
      </c>
      <c r="AB129" s="47" t="s">
        <v>69</v>
      </c>
      <c r="AC129" s="47" t="s">
        <v>69</v>
      </c>
      <c r="AD129" s="48" t="s">
        <v>69</v>
      </c>
      <c r="AE129" s="48" t="s">
        <v>69</v>
      </c>
      <c r="AF129" s="48" t="s">
        <v>69</v>
      </c>
    </row>
    <row r="130" spans="1:32" x14ac:dyDescent="0.25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  <c r="U130" s="26">
        <v>197</v>
      </c>
      <c r="V130" s="26">
        <v>200</v>
      </c>
      <c r="W130" s="26">
        <v>211</v>
      </c>
      <c r="X130" s="26">
        <v>218</v>
      </c>
      <c r="Y130" s="26">
        <v>266</v>
      </c>
      <c r="Z130" s="26">
        <v>157</v>
      </c>
      <c r="AA130" s="26">
        <v>170</v>
      </c>
      <c r="AB130" s="26">
        <v>149</v>
      </c>
      <c r="AC130" s="26">
        <v>173</v>
      </c>
      <c r="AD130" s="26">
        <v>333</v>
      </c>
      <c r="AE130" s="26">
        <v>161</v>
      </c>
      <c r="AF130" s="26">
        <v>384</v>
      </c>
    </row>
    <row r="131" spans="1:32" x14ac:dyDescent="0.25">
      <c r="A131" s="16">
        <v>125</v>
      </c>
      <c r="B131" s="4" t="s">
        <v>8</v>
      </c>
      <c r="C131" s="16" t="s">
        <v>69</v>
      </c>
      <c r="D131" s="16" t="s">
        <v>69</v>
      </c>
      <c r="E131" s="16" t="s">
        <v>69</v>
      </c>
      <c r="F131" s="16" t="s">
        <v>69</v>
      </c>
      <c r="G131" s="16" t="s">
        <v>69</v>
      </c>
      <c r="H131" s="16" t="s">
        <v>69</v>
      </c>
      <c r="I131" s="16" t="s">
        <v>69</v>
      </c>
      <c r="J131" s="16" t="s">
        <v>69</v>
      </c>
      <c r="K131" s="16" t="s">
        <v>69</v>
      </c>
      <c r="L131" s="16" t="s">
        <v>69</v>
      </c>
      <c r="M131" s="16" t="s">
        <v>69</v>
      </c>
      <c r="N131" s="16" t="s">
        <v>69</v>
      </c>
      <c r="O131" s="40" t="s">
        <v>69</v>
      </c>
      <c r="P131" s="40" t="s">
        <v>69</v>
      </c>
      <c r="Q131" s="40" t="s">
        <v>69</v>
      </c>
      <c r="R131" s="41" t="s">
        <v>69</v>
      </c>
      <c r="S131" s="41" t="s">
        <v>69</v>
      </c>
      <c r="T131" s="41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7" t="s">
        <v>69</v>
      </c>
      <c r="AB131" s="47" t="s">
        <v>69</v>
      </c>
      <c r="AC131" s="47" t="s">
        <v>69</v>
      </c>
      <c r="AD131" s="48" t="s">
        <v>69</v>
      </c>
      <c r="AE131" s="48" t="s">
        <v>69</v>
      </c>
      <c r="AF131" s="48" t="s">
        <v>69</v>
      </c>
    </row>
    <row r="132" spans="1:32" x14ac:dyDescent="0.25">
      <c r="A132" s="16">
        <v>126</v>
      </c>
      <c r="B132" s="4" t="s">
        <v>54</v>
      </c>
      <c r="C132" s="16" t="s">
        <v>69</v>
      </c>
      <c r="D132" s="16" t="s">
        <v>69</v>
      </c>
      <c r="E132" s="16" t="s">
        <v>69</v>
      </c>
      <c r="F132" s="16" t="s">
        <v>69</v>
      </c>
      <c r="G132" s="16" t="s">
        <v>69</v>
      </c>
      <c r="H132" s="16" t="s">
        <v>69</v>
      </c>
      <c r="I132" s="16" t="s">
        <v>69</v>
      </c>
      <c r="J132" s="16" t="s">
        <v>69</v>
      </c>
      <c r="K132" s="16" t="s">
        <v>69</v>
      </c>
      <c r="L132" s="16" t="s">
        <v>69</v>
      </c>
      <c r="M132" s="16" t="s">
        <v>69</v>
      </c>
      <c r="N132" s="16" t="s">
        <v>69</v>
      </c>
      <c r="O132" s="40" t="s">
        <v>69</v>
      </c>
      <c r="P132" s="40" t="s">
        <v>69</v>
      </c>
      <c r="Q132" s="40" t="s">
        <v>69</v>
      </c>
      <c r="R132" s="41" t="s">
        <v>69</v>
      </c>
      <c r="S132" s="41" t="s">
        <v>69</v>
      </c>
      <c r="T132" s="41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7" t="s">
        <v>69</v>
      </c>
      <c r="AB132" s="47" t="s">
        <v>69</v>
      </c>
      <c r="AC132" s="47" t="s">
        <v>69</v>
      </c>
      <c r="AD132" s="48" t="s">
        <v>69</v>
      </c>
      <c r="AE132" s="48" t="s">
        <v>69</v>
      </c>
      <c r="AF132" s="48" t="s">
        <v>69</v>
      </c>
    </row>
    <row r="133" spans="1:32" x14ac:dyDescent="0.25">
      <c r="A133" s="16">
        <v>127</v>
      </c>
      <c r="B133" s="4" t="s">
        <v>9</v>
      </c>
      <c r="C133" s="16" t="s">
        <v>69</v>
      </c>
      <c r="D133" s="16" t="s">
        <v>69</v>
      </c>
      <c r="E133" s="16" t="s">
        <v>69</v>
      </c>
      <c r="F133" s="16" t="s">
        <v>69</v>
      </c>
      <c r="G133" s="16" t="s">
        <v>69</v>
      </c>
      <c r="H133" s="16" t="s">
        <v>69</v>
      </c>
      <c r="I133" s="16" t="s">
        <v>69</v>
      </c>
      <c r="J133" s="16" t="s">
        <v>69</v>
      </c>
      <c r="K133" s="16" t="s">
        <v>69</v>
      </c>
      <c r="L133" s="16" t="s">
        <v>69</v>
      </c>
      <c r="M133" s="16" t="s">
        <v>69</v>
      </c>
      <c r="N133" s="16" t="s">
        <v>69</v>
      </c>
      <c r="O133" s="40" t="s">
        <v>69</v>
      </c>
      <c r="P133" s="40" t="s">
        <v>69</v>
      </c>
      <c r="Q133" s="40" t="s">
        <v>69</v>
      </c>
      <c r="R133" s="41" t="s">
        <v>69</v>
      </c>
      <c r="S133" s="41" t="s">
        <v>69</v>
      </c>
      <c r="T133" s="41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7" t="s">
        <v>69</v>
      </c>
      <c r="AB133" s="47" t="s">
        <v>69</v>
      </c>
      <c r="AC133" s="47" t="s">
        <v>69</v>
      </c>
      <c r="AD133" s="48" t="s">
        <v>69</v>
      </c>
      <c r="AE133" s="48" t="s">
        <v>69</v>
      </c>
      <c r="AF133" s="48" t="s">
        <v>69</v>
      </c>
    </row>
    <row r="134" spans="1:32" x14ac:dyDescent="0.25">
      <c r="A134" s="16">
        <v>128</v>
      </c>
      <c r="B134" s="11" t="s">
        <v>30</v>
      </c>
      <c r="C134" s="22">
        <f>SUM(C129:C133)</f>
        <v>112</v>
      </c>
      <c r="D134" s="22">
        <f t="shared" ref="D134" si="225">SUM(D129:D133)</f>
        <v>107</v>
      </c>
      <c r="E134" s="22">
        <f t="shared" ref="E134" si="226">SUM(E129:E133)</f>
        <v>98</v>
      </c>
      <c r="F134" s="22">
        <f t="shared" ref="F134" si="227">SUM(F129:F133)</f>
        <v>149</v>
      </c>
      <c r="G134" s="22">
        <f t="shared" ref="G134" si="228">SUM(G129:G133)</f>
        <v>246</v>
      </c>
      <c r="H134" s="22">
        <f t="shared" ref="H134" si="229">SUM(H129:H133)</f>
        <v>566</v>
      </c>
      <c r="I134" s="22">
        <f t="shared" ref="I134" si="230">SUM(I129:I133)</f>
        <v>137</v>
      </c>
      <c r="J134" s="22">
        <f t="shared" ref="J134" si="231">SUM(J129:J133)</f>
        <v>128</v>
      </c>
      <c r="K134" s="22">
        <f t="shared" ref="K134" si="232">SUM(K129:K133)</f>
        <v>209</v>
      </c>
      <c r="L134" s="22">
        <f t="shared" ref="L134" si="233">SUM(L129:L133)</f>
        <v>197</v>
      </c>
      <c r="M134" s="22">
        <f t="shared" ref="M134" si="234">SUM(M129:M133)</f>
        <v>347</v>
      </c>
      <c r="N134" s="22">
        <f t="shared" ref="N134" si="235">SUM(N129:N133)</f>
        <v>216</v>
      </c>
      <c r="O134" s="14">
        <f t="shared" ref="O134:T134" si="236">SUM(O129:O133)</f>
        <v>151</v>
      </c>
      <c r="P134" s="14">
        <f t="shared" si="236"/>
        <v>137</v>
      </c>
      <c r="Q134" s="14">
        <f t="shared" si="236"/>
        <v>106</v>
      </c>
      <c r="R134" s="14">
        <f t="shared" si="236"/>
        <v>271</v>
      </c>
      <c r="S134" s="14">
        <f t="shared" si="236"/>
        <v>144</v>
      </c>
      <c r="T134" s="14">
        <f t="shared" si="236"/>
        <v>615</v>
      </c>
      <c r="U134" s="14">
        <f t="shared" ref="U134:W134" si="237">SUM(U129:U133)</f>
        <v>197</v>
      </c>
      <c r="V134" s="14">
        <f t="shared" si="237"/>
        <v>200</v>
      </c>
      <c r="W134" s="14">
        <f t="shared" si="237"/>
        <v>211</v>
      </c>
      <c r="X134" s="14">
        <f t="shared" ref="X134:AF134" si="238">SUM(X129:X133)</f>
        <v>218</v>
      </c>
      <c r="Y134" s="14">
        <f t="shared" si="238"/>
        <v>266</v>
      </c>
      <c r="Z134" s="14">
        <f t="shared" si="238"/>
        <v>157</v>
      </c>
      <c r="AA134" s="14">
        <f t="shared" si="238"/>
        <v>170</v>
      </c>
      <c r="AB134" s="14">
        <f t="shared" si="238"/>
        <v>149</v>
      </c>
      <c r="AC134" s="14">
        <f t="shared" si="238"/>
        <v>173</v>
      </c>
      <c r="AD134" s="14">
        <f t="shared" si="238"/>
        <v>333</v>
      </c>
      <c r="AE134" s="14">
        <f t="shared" si="238"/>
        <v>161</v>
      </c>
      <c r="AF134" s="14">
        <f t="shared" si="238"/>
        <v>384</v>
      </c>
    </row>
    <row r="135" spans="1:32" ht="30" x14ac:dyDescent="0.25">
      <c r="A135" s="16">
        <v>129</v>
      </c>
      <c r="B135" s="9" t="s">
        <v>47</v>
      </c>
      <c r="C135" s="67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9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 x14ac:dyDescent="0.25">
      <c r="A136" s="16">
        <v>130</v>
      </c>
      <c r="B136" s="4" t="s">
        <v>6</v>
      </c>
      <c r="C136" s="16" t="s">
        <v>69</v>
      </c>
      <c r="D136" s="16" t="s">
        <v>69</v>
      </c>
      <c r="E136" s="16" t="s">
        <v>69</v>
      </c>
      <c r="F136" s="16" t="s">
        <v>69</v>
      </c>
      <c r="G136" s="16" t="s">
        <v>69</v>
      </c>
      <c r="H136" s="16" t="s">
        <v>69</v>
      </c>
      <c r="I136" s="16" t="s">
        <v>69</v>
      </c>
      <c r="J136" s="16" t="s">
        <v>69</v>
      </c>
      <c r="K136" s="16" t="s">
        <v>69</v>
      </c>
      <c r="L136" s="16" t="s">
        <v>69</v>
      </c>
      <c r="M136" s="16" t="s">
        <v>69</v>
      </c>
      <c r="N136" s="16" t="s">
        <v>69</v>
      </c>
      <c r="O136" s="40" t="s">
        <v>69</v>
      </c>
      <c r="P136" s="40" t="s">
        <v>69</v>
      </c>
      <c r="Q136" s="40" t="s">
        <v>69</v>
      </c>
      <c r="R136" s="41" t="s">
        <v>69</v>
      </c>
      <c r="S136" s="41" t="s">
        <v>69</v>
      </c>
      <c r="T136" s="41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7" t="s">
        <v>69</v>
      </c>
      <c r="AB136" s="47" t="s">
        <v>69</v>
      </c>
      <c r="AC136" s="47" t="s">
        <v>69</v>
      </c>
      <c r="AD136" s="48" t="s">
        <v>69</v>
      </c>
      <c r="AE136" s="48" t="s">
        <v>69</v>
      </c>
      <c r="AF136" s="48" t="s">
        <v>69</v>
      </c>
    </row>
    <row r="137" spans="1:32" x14ac:dyDescent="0.25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  <c r="U137" s="26">
        <v>369</v>
      </c>
      <c r="V137" s="26">
        <v>229</v>
      </c>
      <c r="W137" s="26">
        <v>356</v>
      </c>
      <c r="X137" s="26">
        <v>192</v>
      </c>
      <c r="Y137" s="26">
        <v>260</v>
      </c>
      <c r="Z137" s="26">
        <v>250</v>
      </c>
      <c r="AA137" s="26">
        <v>280</v>
      </c>
      <c r="AB137" s="26">
        <v>305</v>
      </c>
      <c r="AC137" s="26">
        <v>194</v>
      </c>
      <c r="AD137" s="26">
        <v>318</v>
      </c>
      <c r="AE137" s="26">
        <v>375</v>
      </c>
      <c r="AF137" s="26">
        <v>155</v>
      </c>
    </row>
    <row r="138" spans="1:32" x14ac:dyDescent="0.25">
      <c r="A138" s="16">
        <v>132</v>
      </c>
      <c r="B138" s="4" t="s">
        <v>8</v>
      </c>
      <c r="C138" s="16" t="s">
        <v>69</v>
      </c>
      <c r="D138" s="16" t="s">
        <v>69</v>
      </c>
      <c r="E138" s="16" t="s">
        <v>69</v>
      </c>
      <c r="F138" s="16" t="s">
        <v>69</v>
      </c>
      <c r="G138" s="16" t="s">
        <v>69</v>
      </c>
      <c r="H138" s="16" t="s">
        <v>69</v>
      </c>
      <c r="I138" s="16" t="s">
        <v>69</v>
      </c>
      <c r="J138" s="16" t="s">
        <v>69</v>
      </c>
      <c r="K138" s="16" t="s">
        <v>69</v>
      </c>
      <c r="L138" s="16" t="s">
        <v>69</v>
      </c>
      <c r="M138" s="16" t="s">
        <v>69</v>
      </c>
      <c r="N138" s="16" t="s">
        <v>69</v>
      </c>
      <c r="O138" s="40" t="s">
        <v>69</v>
      </c>
      <c r="P138" s="40" t="s">
        <v>69</v>
      </c>
      <c r="Q138" s="40" t="s">
        <v>69</v>
      </c>
      <c r="R138" s="41" t="s">
        <v>69</v>
      </c>
      <c r="S138" s="41" t="s">
        <v>69</v>
      </c>
      <c r="T138" s="41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7" t="s">
        <v>69</v>
      </c>
      <c r="AB138" s="47" t="s">
        <v>69</v>
      </c>
      <c r="AC138" s="47" t="s">
        <v>69</v>
      </c>
      <c r="AD138" s="48" t="s">
        <v>69</v>
      </c>
      <c r="AE138" s="48" t="s">
        <v>69</v>
      </c>
      <c r="AF138" s="48" t="s">
        <v>69</v>
      </c>
    </row>
    <row r="139" spans="1:32" x14ac:dyDescent="0.25">
      <c r="A139" s="16">
        <v>133</v>
      </c>
      <c r="B139" s="4" t="s">
        <v>54</v>
      </c>
      <c r="C139" s="16" t="s">
        <v>69</v>
      </c>
      <c r="D139" s="16" t="s">
        <v>69</v>
      </c>
      <c r="E139" s="16" t="s">
        <v>69</v>
      </c>
      <c r="F139" s="16" t="s">
        <v>69</v>
      </c>
      <c r="G139" s="16" t="s">
        <v>69</v>
      </c>
      <c r="H139" s="16" t="s">
        <v>69</v>
      </c>
      <c r="I139" s="16" t="s">
        <v>69</v>
      </c>
      <c r="J139" s="16" t="s">
        <v>69</v>
      </c>
      <c r="K139" s="16" t="s">
        <v>69</v>
      </c>
      <c r="L139" s="16" t="s">
        <v>69</v>
      </c>
      <c r="M139" s="16" t="s">
        <v>69</v>
      </c>
      <c r="N139" s="16" t="s">
        <v>69</v>
      </c>
      <c r="O139" s="40" t="s">
        <v>69</v>
      </c>
      <c r="P139" s="40" t="s">
        <v>69</v>
      </c>
      <c r="Q139" s="40" t="s">
        <v>69</v>
      </c>
      <c r="R139" s="41" t="s">
        <v>69</v>
      </c>
      <c r="S139" s="41" t="s">
        <v>69</v>
      </c>
      <c r="T139" s="41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7" t="s">
        <v>69</v>
      </c>
      <c r="AB139" s="47" t="s">
        <v>69</v>
      </c>
      <c r="AC139" s="47" t="s">
        <v>69</v>
      </c>
      <c r="AD139" s="48" t="s">
        <v>69</v>
      </c>
      <c r="AE139" s="48" t="s">
        <v>69</v>
      </c>
      <c r="AF139" s="48" t="s">
        <v>69</v>
      </c>
    </row>
    <row r="140" spans="1:32" x14ac:dyDescent="0.25">
      <c r="A140" s="16">
        <v>134</v>
      </c>
      <c r="B140" s="4" t="s">
        <v>9</v>
      </c>
      <c r="C140" s="16" t="s">
        <v>69</v>
      </c>
      <c r="D140" s="16" t="s">
        <v>69</v>
      </c>
      <c r="E140" s="16" t="s">
        <v>69</v>
      </c>
      <c r="F140" s="16" t="s">
        <v>69</v>
      </c>
      <c r="G140" s="16" t="s">
        <v>69</v>
      </c>
      <c r="H140" s="16" t="s">
        <v>69</v>
      </c>
      <c r="I140" s="16" t="s">
        <v>69</v>
      </c>
      <c r="J140" s="16" t="s">
        <v>69</v>
      </c>
      <c r="K140" s="16" t="s">
        <v>69</v>
      </c>
      <c r="L140" s="16" t="s">
        <v>69</v>
      </c>
      <c r="M140" s="16" t="s">
        <v>69</v>
      </c>
      <c r="N140" s="16" t="s">
        <v>69</v>
      </c>
      <c r="O140" s="40" t="s">
        <v>69</v>
      </c>
      <c r="P140" s="40" t="s">
        <v>69</v>
      </c>
      <c r="Q140" s="40" t="s">
        <v>69</v>
      </c>
      <c r="R140" s="41" t="s">
        <v>69</v>
      </c>
      <c r="S140" s="41" t="s">
        <v>69</v>
      </c>
      <c r="T140" s="41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7" t="s">
        <v>69</v>
      </c>
      <c r="AB140" s="47" t="s">
        <v>69</v>
      </c>
      <c r="AC140" s="47" t="s">
        <v>69</v>
      </c>
      <c r="AD140" s="48" t="s">
        <v>69</v>
      </c>
      <c r="AE140" s="48" t="s">
        <v>69</v>
      </c>
      <c r="AF140" s="48" t="s">
        <v>69</v>
      </c>
    </row>
    <row r="141" spans="1:32" x14ac:dyDescent="0.25">
      <c r="A141" s="16">
        <v>135</v>
      </c>
      <c r="B141" s="11" t="s">
        <v>30</v>
      </c>
      <c r="C141" s="22">
        <f>SUM(C136:C140)</f>
        <v>99</v>
      </c>
      <c r="D141" s="22">
        <f t="shared" ref="D141" si="239">SUM(D136:D140)</f>
        <v>319</v>
      </c>
      <c r="E141" s="22">
        <f t="shared" ref="E141" si="240">SUM(E136:E140)</f>
        <v>107</v>
      </c>
      <c r="F141" s="22">
        <f t="shared" ref="F141" si="241">SUM(F136:F140)</f>
        <v>204</v>
      </c>
      <c r="G141" s="22">
        <f t="shared" ref="G141" si="242">SUM(G136:G140)</f>
        <v>276</v>
      </c>
      <c r="H141" s="22">
        <f t="shared" ref="H141" si="243">SUM(H136:H140)</f>
        <v>125</v>
      </c>
      <c r="I141" s="22">
        <f t="shared" ref="I141" si="244">SUM(I136:I140)</f>
        <v>357</v>
      </c>
      <c r="J141" s="22">
        <f t="shared" ref="J141" si="245">SUM(J136:J140)</f>
        <v>603</v>
      </c>
      <c r="K141" s="22">
        <f t="shared" ref="K141" si="246">SUM(K136:K140)</f>
        <v>255</v>
      </c>
      <c r="L141" s="22">
        <f t="shared" ref="L141" si="247">SUM(L136:L140)</f>
        <v>288</v>
      </c>
      <c r="M141" s="22">
        <f t="shared" ref="M141" si="248">SUM(M136:M140)</f>
        <v>214</v>
      </c>
      <c r="N141" s="22">
        <f t="shared" ref="N141" si="249">SUM(N136:N140)</f>
        <v>223</v>
      </c>
      <c r="O141" s="14">
        <f t="shared" ref="O141:T141" si="250">SUM(O136:O140)</f>
        <v>281</v>
      </c>
      <c r="P141" s="14">
        <f t="shared" si="250"/>
        <v>247</v>
      </c>
      <c r="Q141" s="14">
        <f t="shared" si="250"/>
        <v>212</v>
      </c>
      <c r="R141" s="14">
        <f t="shared" si="250"/>
        <v>143</v>
      </c>
      <c r="S141" s="14">
        <f t="shared" si="250"/>
        <v>392</v>
      </c>
      <c r="T141" s="14">
        <f t="shared" si="250"/>
        <v>223</v>
      </c>
      <c r="U141" s="14">
        <f t="shared" ref="U141:W141" si="251">SUM(U136:U140)</f>
        <v>369</v>
      </c>
      <c r="V141" s="14">
        <f t="shared" si="251"/>
        <v>229</v>
      </c>
      <c r="W141" s="14">
        <f t="shared" si="251"/>
        <v>356</v>
      </c>
      <c r="X141" s="14">
        <f t="shared" ref="X141:AF141" si="252">SUM(X136:X140)</f>
        <v>192</v>
      </c>
      <c r="Y141" s="14">
        <f t="shared" si="252"/>
        <v>260</v>
      </c>
      <c r="Z141" s="14">
        <f t="shared" si="252"/>
        <v>250</v>
      </c>
      <c r="AA141" s="14">
        <f t="shared" si="252"/>
        <v>280</v>
      </c>
      <c r="AB141" s="14">
        <f t="shared" si="252"/>
        <v>305</v>
      </c>
      <c r="AC141" s="14">
        <f t="shared" si="252"/>
        <v>194</v>
      </c>
      <c r="AD141" s="14">
        <f t="shared" si="252"/>
        <v>318</v>
      </c>
      <c r="AE141" s="14">
        <f t="shared" si="252"/>
        <v>375</v>
      </c>
      <c r="AF141" s="14">
        <f t="shared" si="252"/>
        <v>155</v>
      </c>
    </row>
    <row r="142" spans="1:32" ht="46.5" customHeight="1" x14ac:dyDescent="0.25">
      <c r="A142" s="16">
        <v>136</v>
      </c>
      <c r="B142" s="9" t="s">
        <v>45</v>
      </c>
      <c r="C142" s="67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9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x14ac:dyDescent="0.25">
      <c r="A143" s="16">
        <v>137</v>
      </c>
      <c r="B143" s="4" t="s">
        <v>6</v>
      </c>
      <c r="C143" s="16" t="s">
        <v>69</v>
      </c>
      <c r="D143" s="16" t="s">
        <v>69</v>
      </c>
      <c r="E143" s="16" t="s">
        <v>69</v>
      </c>
      <c r="F143" s="16" t="s">
        <v>69</v>
      </c>
      <c r="G143" s="16" t="s">
        <v>69</v>
      </c>
      <c r="H143" s="16" t="s">
        <v>69</v>
      </c>
      <c r="I143" s="16" t="s">
        <v>69</v>
      </c>
      <c r="J143" s="16" t="s">
        <v>69</v>
      </c>
      <c r="K143" s="16" t="s">
        <v>69</v>
      </c>
      <c r="L143" s="16" t="s">
        <v>69</v>
      </c>
      <c r="M143" s="16" t="s">
        <v>69</v>
      </c>
      <c r="N143" s="16" t="s">
        <v>69</v>
      </c>
      <c r="O143" s="16" t="s">
        <v>69</v>
      </c>
      <c r="P143" s="16" t="s">
        <v>69</v>
      </c>
      <c r="Q143" s="16" t="s">
        <v>69</v>
      </c>
      <c r="R143" s="16" t="s">
        <v>69</v>
      </c>
      <c r="S143" s="16" t="s">
        <v>69</v>
      </c>
      <c r="T143" s="16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</row>
    <row r="144" spans="1:32" x14ac:dyDescent="0.25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  <c r="U144" s="16">
        <v>20</v>
      </c>
      <c r="V144" s="16">
        <v>34</v>
      </c>
      <c r="W144" s="16">
        <v>43</v>
      </c>
      <c r="X144" s="16">
        <v>27</v>
      </c>
      <c r="Y144" s="16">
        <v>11</v>
      </c>
      <c r="Z144" s="16">
        <v>15</v>
      </c>
      <c r="AA144" s="16">
        <v>5</v>
      </c>
      <c r="AB144" s="16">
        <v>17</v>
      </c>
      <c r="AC144" s="16">
        <v>10</v>
      </c>
      <c r="AD144" s="16">
        <v>10</v>
      </c>
      <c r="AE144" s="16">
        <v>35</v>
      </c>
      <c r="AF144" s="16">
        <v>24</v>
      </c>
    </row>
    <row r="145" spans="1:32" x14ac:dyDescent="0.25">
      <c r="A145" s="16">
        <v>139</v>
      </c>
      <c r="B145" s="4" t="s">
        <v>72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</row>
    <row r="146" spans="1:32" x14ac:dyDescent="0.25">
      <c r="A146" s="16">
        <v>140</v>
      </c>
      <c r="B146" s="4" t="s">
        <v>54</v>
      </c>
      <c r="C146" s="16" t="s">
        <v>69</v>
      </c>
      <c r="D146" s="16" t="s">
        <v>69</v>
      </c>
      <c r="E146" s="16" t="s">
        <v>69</v>
      </c>
      <c r="F146" s="16" t="s">
        <v>69</v>
      </c>
      <c r="G146" s="16" t="s">
        <v>69</v>
      </c>
      <c r="H146" s="16" t="s">
        <v>69</v>
      </c>
      <c r="I146" s="16" t="s">
        <v>69</v>
      </c>
      <c r="J146" s="16" t="s">
        <v>69</v>
      </c>
      <c r="K146" s="16" t="s">
        <v>69</v>
      </c>
      <c r="L146" s="16" t="s">
        <v>69</v>
      </c>
      <c r="M146" s="16" t="s">
        <v>69</v>
      </c>
      <c r="N146" s="16" t="s">
        <v>69</v>
      </c>
      <c r="O146" s="16" t="s">
        <v>69</v>
      </c>
      <c r="P146" s="16" t="s">
        <v>69</v>
      </c>
      <c r="Q146" s="16" t="s">
        <v>69</v>
      </c>
      <c r="R146" s="16" t="s">
        <v>69</v>
      </c>
      <c r="S146" s="16" t="s">
        <v>69</v>
      </c>
      <c r="T146" s="16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</row>
    <row r="147" spans="1:32" x14ac:dyDescent="0.25">
      <c r="A147" s="16">
        <v>141</v>
      </c>
      <c r="B147" s="4" t="s">
        <v>9</v>
      </c>
      <c r="C147" s="16" t="s">
        <v>69</v>
      </c>
      <c r="D147" s="16" t="s">
        <v>69</v>
      </c>
      <c r="E147" s="16" t="s">
        <v>69</v>
      </c>
      <c r="F147" s="16" t="s">
        <v>69</v>
      </c>
      <c r="G147" s="16" t="s">
        <v>69</v>
      </c>
      <c r="H147" s="16" t="s">
        <v>69</v>
      </c>
      <c r="I147" s="16" t="s">
        <v>69</v>
      </c>
      <c r="J147" s="16" t="s">
        <v>69</v>
      </c>
      <c r="K147" s="16" t="s">
        <v>69</v>
      </c>
      <c r="L147" s="16" t="s">
        <v>69</v>
      </c>
      <c r="M147" s="16" t="s">
        <v>69</v>
      </c>
      <c r="N147" s="16" t="s">
        <v>69</v>
      </c>
      <c r="O147" s="16" t="s">
        <v>69</v>
      </c>
      <c r="P147" s="16" t="s">
        <v>69</v>
      </c>
      <c r="Q147" s="16" t="s">
        <v>69</v>
      </c>
      <c r="R147" s="16" t="s">
        <v>69</v>
      </c>
      <c r="S147" s="16" t="s">
        <v>69</v>
      </c>
      <c r="T147" s="16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</row>
    <row r="148" spans="1:32" x14ac:dyDescent="0.25">
      <c r="A148" s="16">
        <v>142</v>
      </c>
      <c r="B148" s="11" t="s">
        <v>30</v>
      </c>
      <c r="C148" s="22">
        <f>SUM(C143:C147)</f>
        <v>5</v>
      </c>
      <c r="D148" s="22">
        <f t="shared" ref="D148" si="253">SUM(D143:D147)</f>
        <v>5</v>
      </c>
      <c r="E148" s="22">
        <f t="shared" ref="E148" si="254">SUM(E143:E147)</f>
        <v>8</v>
      </c>
      <c r="F148" s="22">
        <f t="shared" ref="F148" si="255">SUM(F143:F147)</f>
        <v>10</v>
      </c>
      <c r="G148" s="22">
        <f t="shared" ref="G148" si="256">SUM(G143:G147)</f>
        <v>10</v>
      </c>
      <c r="H148" s="22">
        <f t="shared" ref="H148" si="257">SUM(H143:H147)</f>
        <v>8</v>
      </c>
      <c r="I148" s="22">
        <f t="shared" ref="I148" si="258">SUM(I143:I147)</f>
        <v>21</v>
      </c>
      <c r="J148" s="22">
        <f t="shared" ref="J148" si="259">SUM(J143:J147)</f>
        <v>15</v>
      </c>
      <c r="K148" s="22">
        <f t="shared" ref="K148" si="260">SUM(K143:K147)</f>
        <v>22</v>
      </c>
      <c r="L148" s="22">
        <f t="shared" ref="L148" si="261">SUM(L143:L147)</f>
        <v>19</v>
      </c>
      <c r="M148" s="22">
        <f t="shared" ref="M148" si="262">SUM(M143:M147)</f>
        <v>21</v>
      </c>
      <c r="N148" s="22">
        <f t="shared" ref="N148" si="263">SUM(N143:N147)</f>
        <v>115</v>
      </c>
      <c r="O148" s="22">
        <f>SUM(O144:O147)</f>
        <v>12</v>
      </c>
      <c r="P148" s="22">
        <f t="shared" ref="P148:T148" si="264">SUM(P144:P147)</f>
        <v>4</v>
      </c>
      <c r="Q148" s="22">
        <f t="shared" si="264"/>
        <v>13</v>
      </c>
      <c r="R148" s="22">
        <f t="shared" si="264"/>
        <v>14</v>
      </c>
      <c r="S148" s="22">
        <f t="shared" si="264"/>
        <v>16</v>
      </c>
      <c r="T148" s="22">
        <f t="shared" si="264"/>
        <v>27</v>
      </c>
      <c r="U148" s="22">
        <f t="shared" ref="U148:W148" si="265">SUM(U144:U147)</f>
        <v>20</v>
      </c>
      <c r="V148" s="22">
        <f t="shared" si="265"/>
        <v>34</v>
      </c>
      <c r="W148" s="22">
        <f t="shared" si="265"/>
        <v>43</v>
      </c>
      <c r="X148" s="22">
        <f t="shared" ref="X148:Z148" si="266">SUM(X144:X147)</f>
        <v>27</v>
      </c>
      <c r="Y148" s="22">
        <f t="shared" si="266"/>
        <v>11</v>
      </c>
      <c r="Z148" s="22">
        <f t="shared" si="266"/>
        <v>15</v>
      </c>
      <c r="AA148" s="22">
        <f>SUM(AA144:AA147)</f>
        <v>5</v>
      </c>
      <c r="AB148" s="22">
        <f t="shared" ref="AB148:AC148" si="267">SUM(AB144:AB147)</f>
        <v>17</v>
      </c>
      <c r="AC148" s="22">
        <f t="shared" si="267"/>
        <v>10</v>
      </c>
      <c r="AD148" s="22">
        <f>SUM(AD144:AD147)</f>
        <v>10</v>
      </c>
      <c r="AE148" s="22">
        <f t="shared" ref="AE148:AF148" si="268">SUM(AE144:AE147)</f>
        <v>35</v>
      </c>
      <c r="AF148" s="22">
        <f t="shared" si="268"/>
        <v>24</v>
      </c>
    </row>
    <row r="149" spans="1:32" ht="50.25" customHeight="1" x14ac:dyDescent="0.25">
      <c r="A149" s="16">
        <v>143</v>
      </c>
      <c r="B149" s="9" t="s">
        <v>46</v>
      </c>
      <c r="C149" s="67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9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x14ac:dyDescent="0.25">
      <c r="A150" s="16">
        <v>144</v>
      </c>
      <c r="B150" s="4" t="s">
        <v>6</v>
      </c>
      <c r="C150" s="16" t="s">
        <v>69</v>
      </c>
      <c r="D150" s="16" t="s">
        <v>69</v>
      </c>
      <c r="E150" s="16" t="s">
        <v>69</v>
      </c>
      <c r="F150" s="16" t="s">
        <v>69</v>
      </c>
      <c r="G150" s="16" t="s">
        <v>69</v>
      </c>
      <c r="H150" s="16" t="s">
        <v>69</v>
      </c>
      <c r="I150" s="16" t="s">
        <v>69</v>
      </c>
      <c r="J150" s="16" t="s">
        <v>69</v>
      </c>
      <c r="K150" s="16" t="s">
        <v>69</v>
      </c>
      <c r="L150" s="16" t="s">
        <v>69</v>
      </c>
      <c r="M150" s="16" t="s">
        <v>69</v>
      </c>
      <c r="N150" s="16" t="s">
        <v>69</v>
      </c>
      <c r="O150" s="16" t="s">
        <v>69</v>
      </c>
      <c r="P150" s="16" t="s">
        <v>69</v>
      </c>
      <c r="Q150" s="16" t="s">
        <v>69</v>
      </c>
      <c r="R150" s="16" t="s">
        <v>69</v>
      </c>
      <c r="S150" s="16" t="s">
        <v>69</v>
      </c>
      <c r="T150" s="16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</row>
    <row r="151" spans="1:32" x14ac:dyDescent="0.25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  <c r="U151" s="16">
        <v>237</v>
      </c>
      <c r="V151" s="16">
        <v>115</v>
      </c>
      <c r="W151" s="16">
        <v>99</v>
      </c>
      <c r="X151" s="16">
        <v>69</v>
      </c>
      <c r="Y151" s="16">
        <v>43</v>
      </c>
      <c r="Z151" s="16">
        <v>55</v>
      </c>
      <c r="AA151" s="16">
        <v>32</v>
      </c>
      <c r="AB151" s="16">
        <v>67</v>
      </c>
      <c r="AC151" s="16">
        <v>70</v>
      </c>
      <c r="AD151" s="16">
        <v>75</v>
      </c>
      <c r="AE151" s="16">
        <v>202</v>
      </c>
      <c r="AF151" s="16">
        <v>88</v>
      </c>
    </row>
    <row r="152" spans="1:32" x14ac:dyDescent="0.25">
      <c r="A152" s="16">
        <v>146</v>
      </c>
      <c r="B152" s="4" t="s">
        <v>72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</row>
    <row r="153" spans="1:32" x14ac:dyDescent="0.25">
      <c r="A153" s="16">
        <v>147</v>
      </c>
      <c r="B153" s="4" t="s">
        <v>54</v>
      </c>
      <c r="C153" s="16" t="s">
        <v>69</v>
      </c>
      <c r="D153" s="16" t="s">
        <v>69</v>
      </c>
      <c r="E153" s="16" t="s">
        <v>69</v>
      </c>
      <c r="F153" s="16" t="s">
        <v>69</v>
      </c>
      <c r="G153" s="16" t="s">
        <v>69</v>
      </c>
      <c r="H153" s="16" t="s">
        <v>69</v>
      </c>
      <c r="I153" s="16" t="s">
        <v>69</v>
      </c>
      <c r="J153" s="16" t="s">
        <v>69</v>
      </c>
      <c r="K153" s="16" t="s">
        <v>69</v>
      </c>
      <c r="L153" s="16" t="s">
        <v>69</v>
      </c>
      <c r="M153" s="16" t="s">
        <v>69</v>
      </c>
      <c r="N153" s="16" t="s">
        <v>69</v>
      </c>
      <c r="O153" s="16" t="s">
        <v>69</v>
      </c>
      <c r="P153" s="16" t="s">
        <v>69</v>
      </c>
      <c r="Q153" s="16" t="s">
        <v>69</v>
      </c>
      <c r="R153" s="16" t="s">
        <v>69</v>
      </c>
      <c r="S153" s="16" t="s">
        <v>69</v>
      </c>
      <c r="T153" s="16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</row>
    <row r="154" spans="1:32" x14ac:dyDescent="0.25">
      <c r="A154" s="16">
        <v>148</v>
      </c>
      <c r="B154" s="4" t="s">
        <v>9</v>
      </c>
      <c r="C154" s="16" t="s">
        <v>69</v>
      </c>
      <c r="D154" s="16" t="s">
        <v>69</v>
      </c>
      <c r="E154" s="16" t="s">
        <v>69</v>
      </c>
      <c r="F154" s="16" t="s">
        <v>69</v>
      </c>
      <c r="G154" s="16" t="s">
        <v>69</v>
      </c>
      <c r="H154" s="16" t="s">
        <v>69</v>
      </c>
      <c r="I154" s="16" t="s">
        <v>69</v>
      </c>
      <c r="J154" s="16" t="s">
        <v>69</v>
      </c>
      <c r="K154" s="16" t="s">
        <v>69</v>
      </c>
      <c r="L154" s="16" t="s">
        <v>69</v>
      </c>
      <c r="M154" s="16" t="s">
        <v>69</v>
      </c>
      <c r="N154" s="16" t="s">
        <v>69</v>
      </c>
      <c r="O154" s="16" t="s">
        <v>69</v>
      </c>
      <c r="P154" s="16" t="s">
        <v>69</v>
      </c>
      <c r="Q154" s="16" t="s">
        <v>69</v>
      </c>
      <c r="R154" s="16" t="s">
        <v>69</v>
      </c>
      <c r="S154" s="16" t="s">
        <v>69</v>
      </c>
      <c r="T154" s="16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</row>
    <row r="155" spans="1:32" x14ac:dyDescent="0.25">
      <c r="A155" s="16">
        <v>149</v>
      </c>
      <c r="B155" s="11" t="s">
        <v>30</v>
      </c>
      <c r="C155" s="22">
        <f>SUM(C150:C154)</f>
        <v>31</v>
      </c>
      <c r="D155" s="22">
        <f t="shared" ref="D155" si="269">SUM(D150:D154)</f>
        <v>36</v>
      </c>
      <c r="E155" s="22">
        <f t="shared" ref="E155" si="270">SUM(E150:E154)</f>
        <v>58</v>
      </c>
      <c r="F155" s="22">
        <f t="shared" ref="F155" si="271">SUM(F150:F154)</f>
        <v>139</v>
      </c>
      <c r="G155" s="22">
        <f t="shared" ref="G155" si="272">SUM(G150:G154)</f>
        <v>123</v>
      </c>
      <c r="H155" s="22">
        <f t="shared" ref="H155" si="273">SUM(H150:H154)</f>
        <v>184</v>
      </c>
      <c r="I155" s="22">
        <f t="shared" ref="I155" si="274">SUM(I150:I154)</f>
        <v>185</v>
      </c>
      <c r="J155" s="22">
        <f t="shared" ref="J155" si="275">SUM(J150:J154)</f>
        <v>487</v>
      </c>
      <c r="K155" s="22">
        <f t="shared" ref="K155" si="276">SUM(K150:K154)</f>
        <v>232</v>
      </c>
      <c r="L155" s="22">
        <f t="shared" ref="L155" si="277">SUM(L150:L154)</f>
        <v>169</v>
      </c>
      <c r="M155" s="22">
        <f t="shared" ref="M155" si="278">SUM(M150:M154)</f>
        <v>71</v>
      </c>
      <c r="N155" s="22">
        <f t="shared" ref="N155" si="279">SUM(N150:N154)</f>
        <v>63</v>
      </c>
      <c r="O155" s="22">
        <f>SUM(O151:O154)</f>
        <v>69</v>
      </c>
      <c r="P155" s="22">
        <f t="shared" ref="P155:T155" si="280">SUM(P151:P154)</f>
        <v>89</v>
      </c>
      <c r="Q155" s="22">
        <f t="shared" si="280"/>
        <v>100</v>
      </c>
      <c r="R155" s="22">
        <f t="shared" si="280"/>
        <v>179</v>
      </c>
      <c r="S155" s="22">
        <f t="shared" si="280"/>
        <v>319</v>
      </c>
      <c r="T155" s="22">
        <f t="shared" si="280"/>
        <v>199</v>
      </c>
      <c r="U155" s="22">
        <f t="shared" ref="U155:W155" si="281">SUM(U151:U154)</f>
        <v>237</v>
      </c>
      <c r="V155" s="22">
        <f t="shared" si="281"/>
        <v>115</v>
      </c>
      <c r="W155" s="22">
        <f t="shared" si="281"/>
        <v>99</v>
      </c>
      <c r="X155" s="22">
        <f t="shared" ref="X155:Z155" si="282">SUM(X151:X154)</f>
        <v>69</v>
      </c>
      <c r="Y155" s="22">
        <f t="shared" si="282"/>
        <v>43</v>
      </c>
      <c r="Z155" s="22">
        <f t="shared" si="282"/>
        <v>55</v>
      </c>
      <c r="AA155" s="22">
        <f>SUM(AA151:AA154)</f>
        <v>32</v>
      </c>
      <c r="AB155" s="22">
        <f t="shared" ref="AB155:AC155" si="283">SUM(AB151:AB154)</f>
        <v>67</v>
      </c>
      <c r="AC155" s="22">
        <f t="shared" si="283"/>
        <v>70</v>
      </c>
      <c r="AD155" s="22">
        <f>SUM(AD151:AD154)</f>
        <v>75</v>
      </c>
      <c r="AE155" s="22">
        <f t="shared" ref="AE155:AF155" si="284">SUM(AE151:AE154)</f>
        <v>202</v>
      </c>
      <c r="AF155" s="22">
        <f t="shared" si="284"/>
        <v>88</v>
      </c>
    </row>
    <row r="156" spans="1:32" ht="30" x14ac:dyDescent="0.25">
      <c r="A156" s="16">
        <v>150</v>
      </c>
      <c r="B156" s="9" t="s">
        <v>43</v>
      </c>
      <c r="C156" s="67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9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x14ac:dyDescent="0.25">
      <c r="A157" s="16">
        <v>151</v>
      </c>
      <c r="B157" s="4" t="s">
        <v>6</v>
      </c>
      <c r="C157" s="16" t="s">
        <v>69</v>
      </c>
      <c r="D157" s="16" t="s">
        <v>69</v>
      </c>
      <c r="E157" s="16" t="s">
        <v>69</v>
      </c>
      <c r="F157" s="16" t="s">
        <v>69</v>
      </c>
      <c r="G157" s="16" t="s">
        <v>69</v>
      </c>
      <c r="H157" s="16" t="s">
        <v>69</v>
      </c>
      <c r="I157" s="16" t="s">
        <v>69</v>
      </c>
      <c r="J157" s="16" t="s">
        <v>69</v>
      </c>
      <c r="K157" s="16" t="s">
        <v>69</v>
      </c>
      <c r="L157" s="16" t="s">
        <v>69</v>
      </c>
      <c r="M157" s="16" t="s">
        <v>69</v>
      </c>
      <c r="N157" s="16" t="s">
        <v>69</v>
      </c>
      <c r="O157" s="16" t="s">
        <v>69</v>
      </c>
      <c r="P157" s="16" t="s">
        <v>69</v>
      </c>
      <c r="Q157" s="16" t="s">
        <v>69</v>
      </c>
      <c r="R157" s="16" t="s">
        <v>69</v>
      </c>
      <c r="S157" s="16" t="s">
        <v>69</v>
      </c>
      <c r="T157" s="16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</row>
    <row r="158" spans="1:32" x14ac:dyDescent="0.25">
      <c r="A158" s="16">
        <v>152</v>
      </c>
      <c r="B158" s="4" t="s">
        <v>7</v>
      </c>
      <c r="C158" s="16" t="s">
        <v>69</v>
      </c>
      <c r="D158" s="16" t="s">
        <v>69</v>
      </c>
      <c r="E158" s="16" t="s">
        <v>69</v>
      </c>
      <c r="F158" s="16" t="s">
        <v>69</v>
      </c>
      <c r="G158" s="16" t="s">
        <v>69</v>
      </c>
      <c r="H158" s="16" t="s">
        <v>69</v>
      </c>
      <c r="I158" s="16" t="s">
        <v>69</v>
      </c>
      <c r="J158" s="16" t="s">
        <v>69</v>
      </c>
      <c r="K158" s="16" t="s">
        <v>69</v>
      </c>
      <c r="L158" s="16" t="s">
        <v>69</v>
      </c>
      <c r="M158" s="16" t="s">
        <v>69</v>
      </c>
      <c r="N158" s="16" t="s">
        <v>69</v>
      </c>
      <c r="O158" s="16" t="s">
        <v>69</v>
      </c>
      <c r="P158" s="16" t="s">
        <v>69</v>
      </c>
      <c r="Q158" s="16" t="s">
        <v>69</v>
      </c>
      <c r="R158" s="16" t="s">
        <v>69</v>
      </c>
      <c r="S158" s="16" t="s">
        <v>69</v>
      </c>
      <c r="T158" s="16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</row>
    <row r="159" spans="1:32" x14ac:dyDescent="0.25">
      <c r="A159" s="16">
        <v>153</v>
      </c>
      <c r="B159" s="4" t="s">
        <v>8</v>
      </c>
      <c r="C159" s="16" t="s">
        <v>69</v>
      </c>
      <c r="D159" s="16" t="s">
        <v>69</v>
      </c>
      <c r="E159" s="16" t="s">
        <v>69</v>
      </c>
      <c r="F159" s="16" t="s">
        <v>69</v>
      </c>
      <c r="G159" s="16" t="s">
        <v>69</v>
      </c>
      <c r="H159" s="16" t="s">
        <v>69</v>
      </c>
      <c r="I159" s="16" t="s">
        <v>69</v>
      </c>
      <c r="J159" s="16" t="s">
        <v>69</v>
      </c>
      <c r="K159" s="16" t="s">
        <v>69</v>
      </c>
      <c r="L159" s="16" t="s">
        <v>69</v>
      </c>
      <c r="M159" s="16" t="s">
        <v>69</v>
      </c>
      <c r="N159" s="16" t="s">
        <v>69</v>
      </c>
      <c r="O159" s="16" t="s">
        <v>69</v>
      </c>
      <c r="P159" s="16" t="s">
        <v>69</v>
      </c>
      <c r="Q159" s="16" t="s">
        <v>69</v>
      </c>
      <c r="R159" s="16" t="s">
        <v>69</v>
      </c>
      <c r="S159" s="16" t="s">
        <v>69</v>
      </c>
      <c r="T159" s="16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</row>
    <row r="160" spans="1:32" x14ac:dyDescent="0.25">
      <c r="A160" s="16">
        <v>154</v>
      </c>
      <c r="B160" s="4" t="s">
        <v>54</v>
      </c>
      <c r="C160" s="16" t="s">
        <v>69</v>
      </c>
      <c r="D160" s="16" t="s">
        <v>69</v>
      </c>
      <c r="E160" s="16" t="s">
        <v>69</v>
      </c>
      <c r="F160" s="16" t="s">
        <v>69</v>
      </c>
      <c r="G160" s="16" t="s">
        <v>69</v>
      </c>
      <c r="H160" s="16" t="s">
        <v>69</v>
      </c>
      <c r="I160" s="16" t="s">
        <v>69</v>
      </c>
      <c r="J160" s="16" t="s">
        <v>69</v>
      </c>
      <c r="K160" s="16" t="s">
        <v>69</v>
      </c>
      <c r="L160" s="16" t="s">
        <v>69</v>
      </c>
      <c r="M160" s="16" t="s">
        <v>69</v>
      </c>
      <c r="N160" s="16" t="s">
        <v>69</v>
      </c>
      <c r="O160" s="16" t="s">
        <v>69</v>
      </c>
      <c r="P160" s="16" t="s">
        <v>69</v>
      </c>
      <c r="Q160" s="16" t="s">
        <v>69</v>
      </c>
      <c r="R160" s="16" t="s">
        <v>69</v>
      </c>
      <c r="S160" s="16" t="s">
        <v>69</v>
      </c>
      <c r="T160" s="16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</row>
    <row r="161" spans="1:32" x14ac:dyDescent="0.25">
      <c r="A161" s="16">
        <v>155</v>
      </c>
      <c r="B161" s="4" t="s">
        <v>9</v>
      </c>
      <c r="C161" s="16" t="s">
        <v>69</v>
      </c>
      <c r="D161" s="16" t="s">
        <v>69</v>
      </c>
      <c r="E161" s="16" t="s">
        <v>69</v>
      </c>
      <c r="F161" s="16" t="s">
        <v>69</v>
      </c>
      <c r="G161" s="16" t="s">
        <v>69</v>
      </c>
      <c r="H161" s="16" t="s">
        <v>69</v>
      </c>
      <c r="I161" s="16" t="s">
        <v>69</v>
      </c>
      <c r="J161" s="16" t="s">
        <v>69</v>
      </c>
      <c r="K161" s="16" t="s">
        <v>69</v>
      </c>
      <c r="L161" s="16" t="s">
        <v>69</v>
      </c>
      <c r="M161" s="16" t="s">
        <v>69</v>
      </c>
      <c r="N161" s="16" t="s">
        <v>69</v>
      </c>
      <c r="O161" s="16" t="s">
        <v>69</v>
      </c>
      <c r="P161" s="16" t="s">
        <v>69</v>
      </c>
      <c r="Q161" s="16" t="s">
        <v>69</v>
      </c>
      <c r="R161" s="16" t="s">
        <v>69</v>
      </c>
      <c r="S161" s="16" t="s">
        <v>69</v>
      </c>
      <c r="T161" s="16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</row>
    <row r="162" spans="1:32" x14ac:dyDescent="0.25">
      <c r="A162" s="16">
        <v>156</v>
      </c>
      <c r="B162" s="11" t="s">
        <v>30</v>
      </c>
      <c r="C162" s="16" t="s">
        <v>69</v>
      </c>
      <c r="D162" s="16" t="s">
        <v>69</v>
      </c>
      <c r="E162" s="16" t="s">
        <v>69</v>
      </c>
      <c r="F162" s="16" t="s">
        <v>69</v>
      </c>
      <c r="G162" s="16" t="s">
        <v>69</v>
      </c>
      <c r="H162" s="16" t="s">
        <v>69</v>
      </c>
      <c r="I162" s="16" t="s">
        <v>69</v>
      </c>
      <c r="J162" s="16" t="s">
        <v>69</v>
      </c>
      <c r="K162" s="16" t="s">
        <v>69</v>
      </c>
      <c r="L162" s="16" t="s">
        <v>69</v>
      </c>
      <c r="M162" s="16" t="s">
        <v>69</v>
      </c>
      <c r="N162" s="16" t="s">
        <v>69</v>
      </c>
      <c r="O162" s="16" t="s">
        <v>69</v>
      </c>
      <c r="P162" s="16" t="s">
        <v>69</v>
      </c>
      <c r="Q162" s="16" t="s">
        <v>69</v>
      </c>
      <c r="R162" s="16" t="s">
        <v>69</v>
      </c>
      <c r="S162" s="16" t="s">
        <v>69</v>
      </c>
      <c r="T162" s="16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</row>
    <row r="163" spans="1:32" ht="30" x14ac:dyDescent="0.25">
      <c r="A163" s="16">
        <v>157</v>
      </c>
      <c r="B163" s="9" t="s">
        <v>44</v>
      </c>
      <c r="C163" s="67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9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1:32" x14ac:dyDescent="0.25">
      <c r="A164" s="16">
        <v>158</v>
      </c>
      <c r="B164" s="3" t="s">
        <v>6</v>
      </c>
      <c r="C164" s="16" t="s">
        <v>69</v>
      </c>
      <c r="D164" s="16" t="s">
        <v>69</v>
      </c>
      <c r="E164" s="16" t="s">
        <v>69</v>
      </c>
      <c r="F164" s="16" t="s">
        <v>69</v>
      </c>
      <c r="G164" s="16" t="s">
        <v>69</v>
      </c>
      <c r="H164" s="16" t="s">
        <v>69</v>
      </c>
      <c r="I164" s="16" t="s">
        <v>69</v>
      </c>
      <c r="J164" s="16" t="s">
        <v>69</v>
      </c>
      <c r="K164" s="16" t="s">
        <v>69</v>
      </c>
      <c r="L164" s="16" t="s">
        <v>69</v>
      </c>
      <c r="M164" s="16" t="s">
        <v>69</v>
      </c>
      <c r="N164" s="16" t="s">
        <v>69</v>
      </c>
      <c r="O164" s="16" t="s">
        <v>69</v>
      </c>
      <c r="P164" s="16" t="s">
        <v>69</v>
      </c>
      <c r="Q164" s="16" t="s">
        <v>69</v>
      </c>
      <c r="R164" s="16" t="s">
        <v>69</v>
      </c>
      <c r="S164" s="16" t="s">
        <v>69</v>
      </c>
      <c r="T164" s="16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</row>
    <row r="165" spans="1:32" x14ac:dyDescent="0.25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143</v>
      </c>
      <c r="U165" s="16">
        <v>158</v>
      </c>
      <c r="V165" s="16">
        <v>210</v>
      </c>
      <c r="W165" s="38">
        <v>221</v>
      </c>
      <c r="X165" s="16">
        <v>151</v>
      </c>
      <c r="Y165" s="16">
        <v>150</v>
      </c>
      <c r="Z165" s="38">
        <v>174</v>
      </c>
      <c r="AA165" s="16">
        <v>123</v>
      </c>
      <c r="AB165" s="16">
        <v>33</v>
      </c>
      <c r="AC165" s="38">
        <v>93</v>
      </c>
      <c r="AD165" s="16">
        <v>102</v>
      </c>
      <c r="AE165" s="16">
        <v>52</v>
      </c>
      <c r="AF165" s="38">
        <v>55</v>
      </c>
    </row>
    <row r="166" spans="1:32" x14ac:dyDescent="0.25">
      <c r="A166" s="16">
        <v>160</v>
      </c>
      <c r="B166" s="3" t="s">
        <v>72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</row>
    <row r="167" spans="1:32" x14ac:dyDescent="0.25">
      <c r="A167" s="16">
        <v>161</v>
      </c>
      <c r="B167" s="3" t="s">
        <v>54</v>
      </c>
      <c r="C167" s="16" t="s">
        <v>69</v>
      </c>
      <c r="D167" s="16" t="s">
        <v>69</v>
      </c>
      <c r="E167" s="16" t="s">
        <v>69</v>
      </c>
      <c r="F167" s="16" t="s">
        <v>69</v>
      </c>
      <c r="G167" s="16" t="s">
        <v>69</v>
      </c>
      <c r="H167" s="16" t="s">
        <v>69</v>
      </c>
      <c r="I167" s="16" t="s">
        <v>69</v>
      </c>
      <c r="J167" s="16" t="s">
        <v>69</v>
      </c>
      <c r="K167" s="16" t="s">
        <v>69</v>
      </c>
      <c r="L167" s="16" t="s">
        <v>69</v>
      </c>
      <c r="M167" s="16" t="s">
        <v>69</v>
      </c>
      <c r="N167" s="16" t="s">
        <v>69</v>
      </c>
      <c r="O167" s="16" t="s">
        <v>69</v>
      </c>
      <c r="P167" s="16" t="s">
        <v>69</v>
      </c>
      <c r="Q167" s="16" t="s">
        <v>69</v>
      </c>
      <c r="R167" s="16" t="s">
        <v>69</v>
      </c>
      <c r="S167" s="16" t="s">
        <v>69</v>
      </c>
      <c r="T167" s="16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</row>
    <row r="168" spans="1:32" x14ac:dyDescent="0.25">
      <c r="A168" s="16">
        <v>162</v>
      </c>
      <c r="B168" s="3" t="s">
        <v>9</v>
      </c>
      <c r="C168" s="16" t="s">
        <v>69</v>
      </c>
      <c r="D168" s="16" t="s">
        <v>69</v>
      </c>
      <c r="E168" s="16" t="s">
        <v>69</v>
      </c>
      <c r="F168" s="16" t="s">
        <v>69</v>
      </c>
      <c r="G168" s="16" t="s">
        <v>69</v>
      </c>
      <c r="H168" s="16" t="s">
        <v>69</v>
      </c>
      <c r="I168" s="16" t="s">
        <v>69</v>
      </c>
      <c r="J168" s="16" t="s">
        <v>69</v>
      </c>
      <c r="K168" s="16" t="s">
        <v>69</v>
      </c>
      <c r="L168" s="16" t="s">
        <v>69</v>
      </c>
      <c r="M168" s="16" t="s">
        <v>69</v>
      </c>
      <c r="N168" s="16" t="s">
        <v>69</v>
      </c>
      <c r="O168" s="16" t="s">
        <v>69</v>
      </c>
      <c r="P168" s="16" t="s">
        <v>69</v>
      </c>
      <c r="Q168" s="16" t="s">
        <v>69</v>
      </c>
      <c r="R168" s="16" t="s">
        <v>69</v>
      </c>
      <c r="S168" s="16" t="s">
        <v>69</v>
      </c>
      <c r="T168" s="16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</row>
    <row r="169" spans="1:32" x14ac:dyDescent="0.25">
      <c r="A169" s="16">
        <v>163</v>
      </c>
      <c r="B169" s="1" t="s">
        <v>30</v>
      </c>
      <c r="C169" s="22">
        <f>SUM(C164:C168)</f>
        <v>32</v>
      </c>
      <c r="D169" s="22">
        <f t="shared" ref="D169:N169" si="285">SUM(D164:D168)</f>
        <v>14</v>
      </c>
      <c r="E169" s="22">
        <f t="shared" si="285"/>
        <v>16</v>
      </c>
      <c r="F169" s="22">
        <f t="shared" si="285"/>
        <v>16</v>
      </c>
      <c r="G169" s="22">
        <f t="shared" si="285"/>
        <v>21</v>
      </c>
      <c r="H169" s="22">
        <f t="shared" si="285"/>
        <v>115</v>
      </c>
      <c r="I169" s="22">
        <f t="shared" si="285"/>
        <v>61</v>
      </c>
      <c r="J169" s="22">
        <f t="shared" si="285"/>
        <v>30</v>
      </c>
      <c r="K169" s="22">
        <f t="shared" si="285"/>
        <v>105</v>
      </c>
      <c r="L169" s="22">
        <f t="shared" si="285"/>
        <v>74</v>
      </c>
      <c r="M169" s="22">
        <f t="shared" si="285"/>
        <v>139</v>
      </c>
      <c r="N169" s="22">
        <f t="shared" si="285"/>
        <v>283</v>
      </c>
      <c r="O169" s="22">
        <f>SUM(O165:O168)</f>
        <v>116</v>
      </c>
      <c r="P169" s="22">
        <f t="shared" ref="P169:Q169" si="286">SUM(P165:P168)</f>
        <v>81</v>
      </c>
      <c r="Q169" s="22">
        <f t="shared" si="286"/>
        <v>85</v>
      </c>
      <c r="R169" s="22">
        <f>SUM(R164:R168)</f>
        <v>38</v>
      </c>
      <c r="S169" s="22">
        <f t="shared" ref="S169:T169" si="287">SUM(S164:S168)</f>
        <v>121</v>
      </c>
      <c r="T169" s="22">
        <f t="shared" si="287"/>
        <v>143</v>
      </c>
      <c r="U169" s="22">
        <f>SUM(U164:U168)</f>
        <v>158</v>
      </c>
      <c r="V169" s="22">
        <f t="shared" ref="V169:W169" si="288">SUM(V164:V168)</f>
        <v>210</v>
      </c>
      <c r="W169" s="22">
        <f t="shared" si="288"/>
        <v>221</v>
      </c>
      <c r="X169" s="22">
        <f>SUM(X164:X168)</f>
        <v>151</v>
      </c>
      <c r="Y169" s="22">
        <f t="shared" ref="Y169:Z169" si="289">SUM(Y164:Y168)</f>
        <v>150</v>
      </c>
      <c r="Z169" s="22">
        <f t="shared" si="289"/>
        <v>174</v>
      </c>
      <c r="AA169" s="22">
        <f>SUM(AA165:AA168)</f>
        <v>123</v>
      </c>
      <c r="AB169" s="22">
        <f t="shared" ref="AB169:AC169" si="290">SUM(AB165:AB168)</f>
        <v>33</v>
      </c>
      <c r="AC169" s="22">
        <f t="shared" si="290"/>
        <v>93</v>
      </c>
      <c r="AD169" s="22">
        <f>SUM(AD165:AD168)</f>
        <v>102</v>
      </c>
      <c r="AE169" s="22">
        <f t="shared" ref="AE169:AF169" si="291">SUM(AE165:AE168)</f>
        <v>52</v>
      </c>
      <c r="AF169" s="22">
        <f t="shared" si="291"/>
        <v>55</v>
      </c>
    </row>
    <row r="170" spans="1:32" ht="30" x14ac:dyDescent="0.25">
      <c r="A170" s="16">
        <v>164</v>
      </c>
      <c r="B170" s="9" t="s">
        <v>42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  <c r="U170" s="22">
        <v>372</v>
      </c>
      <c r="V170" s="22">
        <v>227</v>
      </c>
      <c r="W170" s="22">
        <v>249</v>
      </c>
      <c r="X170" s="22">
        <v>190</v>
      </c>
      <c r="Y170" s="22">
        <v>265</v>
      </c>
      <c r="Z170" s="22">
        <v>147</v>
      </c>
      <c r="AA170" s="22">
        <v>281</v>
      </c>
      <c r="AB170" s="22">
        <v>307</v>
      </c>
      <c r="AC170" s="22">
        <v>196</v>
      </c>
      <c r="AD170" s="22">
        <v>374</v>
      </c>
      <c r="AE170" s="22">
        <v>192</v>
      </c>
      <c r="AF170" s="22">
        <v>180</v>
      </c>
    </row>
    <row r="171" spans="1:32" ht="30" x14ac:dyDescent="0.25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  <c r="U171" s="22">
        <v>196</v>
      </c>
      <c r="V171" s="22">
        <v>205</v>
      </c>
      <c r="W171" s="22">
        <v>208</v>
      </c>
      <c r="X171" s="22">
        <v>218</v>
      </c>
      <c r="Y171" s="22">
        <v>168</v>
      </c>
      <c r="Z171" s="22">
        <v>158</v>
      </c>
      <c r="AA171" s="22">
        <v>170</v>
      </c>
      <c r="AB171" s="22">
        <v>152</v>
      </c>
      <c r="AC171" s="22">
        <v>175</v>
      </c>
      <c r="AD171" s="22">
        <v>180</v>
      </c>
      <c r="AE171" s="22">
        <v>404</v>
      </c>
      <c r="AF171" s="22">
        <v>385</v>
      </c>
    </row>
    <row r="172" spans="1:32" ht="30" x14ac:dyDescent="0.25">
      <c r="A172" s="16">
        <v>166</v>
      </c>
      <c r="B172" s="9" t="s">
        <v>39</v>
      </c>
      <c r="C172" s="67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9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:32" x14ac:dyDescent="0.25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</row>
    <row r="174" spans="1:32" x14ac:dyDescent="0.25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</row>
    <row r="175" spans="1:32" x14ac:dyDescent="0.25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  <c r="U175" s="16">
        <v>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2</v>
      </c>
      <c r="AD175" s="16">
        <v>0</v>
      </c>
      <c r="AE175" s="16">
        <v>0</v>
      </c>
      <c r="AF175" s="16">
        <v>0</v>
      </c>
    </row>
    <row r="176" spans="1:32" x14ac:dyDescent="0.25">
      <c r="A176" s="16">
        <v>170</v>
      </c>
      <c r="B176" s="3" t="s">
        <v>54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  <c r="U176" s="16">
        <v>0</v>
      </c>
      <c r="V176" s="16">
        <v>0</v>
      </c>
      <c r="W176" s="16">
        <v>1</v>
      </c>
      <c r="X176" s="16">
        <v>1</v>
      </c>
      <c r="Y176" s="16">
        <v>1</v>
      </c>
      <c r="Z176" s="16">
        <v>0</v>
      </c>
      <c r="AA176" s="16">
        <v>1</v>
      </c>
      <c r="AB176" s="16">
        <v>0</v>
      </c>
      <c r="AC176" s="16">
        <v>3</v>
      </c>
      <c r="AD176" s="16">
        <v>1</v>
      </c>
      <c r="AE176" s="16">
        <v>1</v>
      </c>
      <c r="AF176" s="16">
        <v>0</v>
      </c>
    </row>
    <row r="177" spans="1:32" x14ac:dyDescent="0.25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</row>
    <row r="178" spans="1:32" x14ac:dyDescent="0.25">
      <c r="A178" s="16">
        <v>172</v>
      </c>
      <c r="B178" s="1" t="s">
        <v>30</v>
      </c>
      <c r="C178" s="22">
        <f t="shared" ref="C178:D178" si="292">SUM(C173:C177)</f>
        <v>8</v>
      </c>
      <c r="D178" s="22">
        <f t="shared" si="292"/>
        <v>9</v>
      </c>
      <c r="E178" s="22">
        <f>SUM(E173:E177)</f>
        <v>9</v>
      </c>
      <c r="F178" s="22">
        <f t="shared" ref="F178:N178" si="293">SUM(F173:F177)</f>
        <v>5</v>
      </c>
      <c r="G178" s="22">
        <f t="shared" si="293"/>
        <v>6</v>
      </c>
      <c r="H178" s="22">
        <f t="shared" si="293"/>
        <v>5</v>
      </c>
      <c r="I178" s="22">
        <f t="shared" si="293"/>
        <v>4</v>
      </c>
      <c r="J178" s="22">
        <f t="shared" si="293"/>
        <v>2</v>
      </c>
      <c r="K178" s="22">
        <f t="shared" si="293"/>
        <v>2</v>
      </c>
      <c r="L178" s="22">
        <f t="shared" si="293"/>
        <v>5</v>
      </c>
      <c r="M178" s="22">
        <f t="shared" si="293"/>
        <v>2</v>
      </c>
      <c r="N178" s="22">
        <f t="shared" si="293"/>
        <v>2</v>
      </c>
      <c r="O178" s="22">
        <f>SUM(O173:O177)</f>
        <v>3</v>
      </c>
      <c r="P178" s="22">
        <f t="shared" ref="P178:Q178" si="294">SUM(P173:P177)</f>
        <v>2</v>
      </c>
      <c r="Q178" s="22">
        <f t="shared" si="294"/>
        <v>1</v>
      </c>
      <c r="R178" s="22">
        <f>SUM(R173:R177)</f>
        <v>5</v>
      </c>
      <c r="S178" s="22">
        <f t="shared" ref="S178:T178" si="295">SUM(S173:S177)</f>
        <v>7</v>
      </c>
      <c r="T178" s="22">
        <f t="shared" si="295"/>
        <v>6</v>
      </c>
      <c r="U178" s="22">
        <f>SUM(U173:U177)</f>
        <v>1</v>
      </c>
      <c r="V178" s="22">
        <f t="shared" ref="V178:W178" si="296">SUM(V173:V177)</f>
        <v>0</v>
      </c>
      <c r="W178" s="22">
        <f t="shared" si="296"/>
        <v>1</v>
      </c>
      <c r="X178" s="22">
        <f>SUM(X173:X177)</f>
        <v>1</v>
      </c>
      <c r="Y178" s="22">
        <f t="shared" ref="Y178:Z178" si="297">SUM(Y173:Y177)</f>
        <v>1</v>
      </c>
      <c r="Z178" s="22">
        <f t="shared" si="297"/>
        <v>0</v>
      </c>
      <c r="AA178" s="22">
        <f>SUM(AA173:AA177)</f>
        <v>1</v>
      </c>
      <c r="AB178" s="22">
        <f t="shared" ref="AB178:AC178" si="298">SUM(AB173:AB177)</f>
        <v>0</v>
      </c>
      <c r="AC178" s="22">
        <f t="shared" si="298"/>
        <v>5</v>
      </c>
      <c r="AD178" s="22">
        <f>SUM(AD173:AD177)</f>
        <v>1</v>
      </c>
      <c r="AE178" s="22">
        <f t="shared" ref="AE178:AF178" si="299">SUM(AE173:AE177)</f>
        <v>1</v>
      </c>
      <c r="AF178" s="22">
        <f t="shared" si="299"/>
        <v>0</v>
      </c>
    </row>
    <row r="179" spans="1:32" ht="30" x14ac:dyDescent="0.25">
      <c r="A179" s="16">
        <v>173</v>
      </c>
      <c r="B179" s="9" t="s">
        <v>40</v>
      </c>
      <c r="C179" s="67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9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:32" x14ac:dyDescent="0.25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</row>
    <row r="181" spans="1:32" x14ac:dyDescent="0.25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</row>
    <row r="182" spans="1:32" x14ac:dyDescent="0.25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1</v>
      </c>
      <c r="AA182" s="16">
        <v>0</v>
      </c>
      <c r="AB182" s="16">
        <v>0</v>
      </c>
      <c r="AC182" s="16">
        <v>1</v>
      </c>
      <c r="AD182" s="16">
        <v>1</v>
      </c>
      <c r="AE182" s="16">
        <v>4</v>
      </c>
      <c r="AF182" s="16">
        <v>1</v>
      </c>
    </row>
    <row r="183" spans="1:32" x14ac:dyDescent="0.25">
      <c r="A183" s="16">
        <v>177</v>
      </c>
      <c r="B183" s="3" t="s">
        <v>54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1</v>
      </c>
      <c r="AA183" s="16">
        <v>0</v>
      </c>
      <c r="AB183" s="16">
        <v>0</v>
      </c>
      <c r="AC183" s="16">
        <v>2</v>
      </c>
      <c r="AD183" s="16">
        <v>1</v>
      </c>
      <c r="AE183" s="16">
        <v>4</v>
      </c>
      <c r="AF183" s="16">
        <v>4</v>
      </c>
    </row>
    <row r="184" spans="1:32" x14ac:dyDescent="0.25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</row>
    <row r="185" spans="1:32" x14ac:dyDescent="0.25">
      <c r="A185" s="16">
        <v>179</v>
      </c>
      <c r="B185" s="1" t="s">
        <v>30</v>
      </c>
      <c r="C185" s="22">
        <f>SUM(C180:C184)</f>
        <v>4</v>
      </c>
      <c r="D185" s="22">
        <f t="shared" ref="D185:N185" si="300">SUM(D180:D184)</f>
        <v>2</v>
      </c>
      <c r="E185" s="22">
        <f t="shared" si="300"/>
        <v>5</v>
      </c>
      <c r="F185" s="22">
        <f t="shared" si="300"/>
        <v>0</v>
      </c>
      <c r="G185" s="22">
        <f t="shared" si="300"/>
        <v>2</v>
      </c>
      <c r="H185" s="22">
        <f t="shared" si="300"/>
        <v>3</v>
      </c>
      <c r="I185" s="22">
        <f t="shared" si="300"/>
        <v>1</v>
      </c>
      <c r="J185" s="22">
        <f t="shared" si="300"/>
        <v>2</v>
      </c>
      <c r="K185" s="22">
        <f t="shared" si="300"/>
        <v>0</v>
      </c>
      <c r="L185" s="22">
        <f t="shared" si="300"/>
        <v>3</v>
      </c>
      <c r="M185" s="22">
        <f t="shared" si="300"/>
        <v>2</v>
      </c>
      <c r="N185" s="22">
        <f t="shared" si="300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301">SUM(S180:S184)</f>
        <v>1</v>
      </c>
      <c r="T185" s="22">
        <f t="shared" si="301"/>
        <v>1</v>
      </c>
      <c r="U185" s="22">
        <f>SUM(U180:U184)</f>
        <v>0</v>
      </c>
      <c r="V185" s="22">
        <f t="shared" ref="V185:W185" si="302">SUM(V180:V184)</f>
        <v>2</v>
      </c>
      <c r="W185" s="22">
        <f t="shared" si="302"/>
        <v>0</v>
      </c>
      <c r="X185" s="22">
        <f>SUM(X180:X184)</f>
        <v>0</v>
      </c>
      <c r="Y185" s="22">
        <f t="shared" ref="Y185:Z185" si="303">SUM(Y180:Y184)</f>
        <v>0</v>
      </c>
      <c r="Z185" s="22">
        <f t="shared" si="303"/>
        <v>2</v>
      </c>
      <c r="AA185" s="22">
        <f>SUM(AA180:AA184)</f>
        <v>0</v>
      </c>
      <c r="AB185" s="22">
        <f>SUM(AB180:AB184)</f>
        <v>0</v>
      </c>
      <c r="AC185" s="22">
        <f>SUM(AC180:AC184)</f>
        <v>3</v>
      </c>
      <c r="AD185" s="22">
        <f t="shared" ref="AD185:AF185" si="304">SUM(AD180:AD184)</f>
        <v>2</v>
      </c>
      <c r="AE185" s="22">
        <f t="shared" si="304"/>
        <v>8</v>
      </c>
      <c r="AF185" s="22">
        <f t="shared" si="304"/>
        <v>5</v>
      </c>
    </row>
    <row r="186" spans="1:32" ht="30" x14ac:dyDescent="0.25">
      <c r="A186" s="16">
        <v>180</v>
      </c>
      <c r="B186" s="9" t="s">
        <v>89</v>
      </c>
      <c r="C186" s="67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9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:32" x14ac:dyDescent="0.25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</row>
    <row r="188" spans="1:32" x14ac:dyDescent="0.25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</row>
    <row r="189" spans="1:32" x14ac:dyDescent="0.25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  <c r="U189" s="16">
        <v>1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1</v>
      </c>
      <c r="AF189" s="16">
        <v>3</v>
      </c>
    </row>
    <row r="190" spans="1:32" x14ac:dyDescent="0.25">
      <c r="A190" s="16">
        <v>184</v>
      </c>
      <c r="B190" s="3" t="s">
        <v>54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  <c r="U190" s="16">
        <v>0</v>
      </c>
      <c r="V190" s="16">
        <v>0</v>
      </c>
      <c r="W190" s="16">
        <v>0</v>
      </c>
      <c r="X190" s="16">
        <v>2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1</v>
      </c>
      <c r="AE190" s="16">
        <v>0</v>
      </c>
      <c r="AF190" s="16">
        <v>1</v>
      </c>
    </row>
    <row r="191" spans="1:32" x14ac:dyDescent="0.25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</row>
    <row r="192" spans="1:32" x14ac:dyDescent="0.25">
      <c r="A192" s="16">
        <v>186</v>
      </c>
      <c r="B192" s="1" t="s">
        <v>30</v>
      </c>
      <c r="C192" s="22">
        <f>SUM(C187:C191)</f>
        <v>0</v>
      </c>
      <c r="D192" s="22">
        <f t="shared" ref="D192:N192" si="305">SUM(D187:D191)</f>
        <v>1</v>
      </c>
      <c r="E192" s="22">
        <f t="shared" si="305"/>
        <v>1</v>
      </c>
      <c r="F192" s="22">
        <f t="shared" si="305"/>
        <v>0</v>
      </c>
      <c r="G192" s="22">
        <f t="shared" si="305"/>
        <v>0</v>
      </c>
      <c r="H192" s="22">
        <f t="shared" si="305"/>
        <v>1</v>
      </c>
      <c r="I192" s="22">
        <f t="shared" si="305"/>
        <v>1</v>
      </c>
      <c r="J192" s="22">
        <f t="shared" si="305"/>
        <v>1</v>
      </c>
      <c r="K192" s="22">
        <f t="shared" si="305"/>
        <v>1</v>
      </c>
      <c r="L192" s="22">
        <f t="shared" si="305"/>
        <v>1</v>
      </c>
      <c r="M192" s="22">
        <f t="shared" si="305"/>
        <v>0</v>
      </c>
      <c r="N192" s="22">
        <f t="shared" si="305"/>
        <v>1</v>
      </c>
      <c r="O192" s="22">
        <f>SUM(O187:O191)</f>
        <v>0</v>
      </c>
      <c r="P192" s="22">
        <f t="shared" ref="P192:Q192" si="306">SUM(P187:P191)</f>
        <v>0</v>
      </c>
      <c r="Q192" s="22">
        <f t="shared" si="306"/>
        <v>1</v>
      </c>
      <c r="R192" s="22">
        <f>SUM(R187:R191)</f>
        <v>0</v>
      </c>
      <c r="S192" s="22">
        <f t="shared" ref="S192:T192" si="307">SUM(S187:S191)</f>
        <v>4</v>
      </c>
      <c r="T192" s="22">
        <f t="shared" si="307"/>
        <v>4</v>
      </c>
      <c r="U192" s="22">
        <f>SUM(U187:U191)</f>
        <v>1</v>
      </c>
      <c r="V192" s="22">
        <f t="shared" ref="V192:W192" si="308">SUM(V187:V191)</f>
        <v>0</v>
      </c>
      <c r="W192" s="22">
        <f t="shared" si="308"/>
        <v>0</v>
      </c>
      <c r="X192" s="22">
        <f>SUM(X187:X191)</f>
        <v>3</v>
      </c>
      <c r="Y192" s="22">
        <f t="shared" ref="Y192:Z192" si="309">SUM(Y187:Y191)</f>
        <v>0</v>
      </c>
      <c r="Z192" s="22">
        <f t="shared" si="309"/>
        <v>0</v>
      </c>
      <c r="AA192" s="22">
        <f>SUM(AA187:AA191)</f>
        <v>0</v>
      </c>
      <c r="AB192" s="22">
        <f t="shared" ref="AB192:AC192" si="310">SUM(AB187:AB191)</f>
        <v>0</v>
      </c>
      <c r="AC192" s="22">
        <f t="shared" si="310"/>
        <v>0</v>
      </c>
      <c r="AD192" s="22">
        <f>SUM(AD187:AD191)</f>
        <v>1</v>
      </c>
      <c r="AE192" s="22">
        <f t="shared" ref="AE192:AF192" si="311">SUM(AE187:AE191)</f>
        <v>1</v>
      </c>
      <c r="AF192" s="22">
        <f t="shared" si="311"/>
        <v>4</v>
      </c>
    </row>
    <row r="193" spans="1:32" ht="30" x14ac:dyDescent="0.25">
      <c r="A193" s="16">
        <v>187</v>
      </c>
      <c r="B193" s="9" t="s">
        <v>41</v>
      </c>
      <c r="C193" s="67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9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:32" x14ac:dyDescent="0.25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</row>
    <row r="195" spans="1:32" x14ac:dyDescent="0.25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</row>
    <row r="196" spans="1:32" x14ac:dyDescent="0.25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2</v>
      </c>
      <c r="X196" s="16">
        <v>1</v>
      </c>
      <c r="Y196" s="16">
        <v>1</v>
      </c>
      <c r="Z196" s="16">
        <v>0</v>
      </c>
      <c r="AA196" s="16">
        <v>0</v>
      </c>
      <c r="AB196" s="16">
        <v>0</v>
      </c>
      <c r="AC196" s="16">
        <v>1</v>
      </c>
      <c r="AD196" s="16">
        <v>0</v>
      </c>
      <c r="AE196" s="16">
        <v>1</v>
      </c>
      <c r="AF196" s="16">
        <v>0</v>
      </c>
    </row>
    <row r="197" spans="1:32" x14ac:dyDescent="0.25">
      <c r="A197" s="16">
        <v>191</v>
      </c>
      <c r="B197" s="3" t="s">
        <v>54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  <c r="U197" s="16">
        <v>0</v>
      </c>
      <c r="V197" s="16">
        <v>1</v>
      </c>
      <c r="W197" s="16">
        <v>1</v>
      </c>
      <c r="X197" s="16">
        <v>5</v>
      </c>
      <c r="Y197" s="16">
        <v>1</v>
      </c>
      <c r="Z197" s="16">
        <v>3</v>
      </c>
      <c r="AA197" s="16">
        <v>2</v>
      </c>
      <c r="AB197" s="16">
        <v>2</v>
      </c>
      <c r="AC197" s="16">
        <v>2</v>
      </c>
      <c r="AD197" s="16">
        <v>0</v>
      </c>
      <c r="AE197" s="16">
        <v>1</v>
      </c>
      <c r="AF197" s="16">
        <v>6</v>
      </c>
    </row>
    <row r="198" spans="1:32" x14ac:dyDescent="0.25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</row>
    <row r="199" spans="1:32" x14ac:dyDescent="0.25">
      <c r="A199" s="16">
        <v>193</v>
      </c>
      <c r="B199" s="1" t="s">
        <v>30</v>
      </c>
      <c r="C199" s="22">
        <f t="shared" ref="C199:D199" si="312">SUM(C194:C198)</f>
        <v>1</v>
      </c>
      <c r="D199" s="22">
        <f t="shared" si="312"/>
        <v>2</v>
      </c>
      <c r="E199" s="22">
        <f>SUM(E194:E198)</f>
        <v>1</v>
      </c>
      <c r="F199" s="22">
        <f t="shared" ref="F199:N199" si="313">SUM(F194:F198)</f>
        <v>3</v>
      </c>
      <c r="G199" s="22">
        <f t="shared" si="313"/>
        <v>0</v>
      </c>
      <c r="H199" s="22">
        <f t="shared" si="313"/>
        <v>1</v>
      </c>
      <c r="I199" s="22">
        <f t="shared" si="313"/>
        <v>1</v>
      </c>
      <c r="J199" s="22">
        <f t="shared" si="313"/>
        <v>4</v>
      </c>
      <c r="K199" s="22">
        <f t="shared" si="313"/>
        <v>0</v>
      </c>
      <c r="L199" s="22">
        <f t="shared" si="313"/>
        <v>13</v>
      </c>
      <c r="M199" s="22">
        <f t="shared" si="313"/>
        <v>2</v>
      </c>
      <c r="N199" s="22">
        <f t="shared" si="313"/>
        <v>6</v>
      </c>
      <c r="O199" s="22">
        <f>SUM(O194:O198)</f>
        <v>0</v>
      </c>
      <c r="P199" s="22">
        <f t="shared" ref="P199:Q199" si="314">SUM(P194:P198)</f>
        <v>2</v>
      </c>
      <c r="Q199" s="22">
        <f t="shared" si="314"/>
        <v>1</v>
      </c>
      <c r="R199" s="22">
        <f>SUM(R194:R198)</f>
        <v>2</v>
      </c>
      <c r="S199" s="22">
        <f t="shared" ref="S199:T199" si="315">SUM(S194:S198)</f>
        <v>2</v>
      </c>
      <c r="T199" s="22">
        <f t="shared" si="315"/>
        <v>2</v>
      </c>
      <c r="U199" s="22">
        <f>SUM(U194:U198)</f>
        <v>0</v>
      </c>
      <c r="V199" s="22">
        <f t="shared" ref="V199:W199" si="316">SUM(V194:V198)</f>
        <v>1</v>
      </c>
      <c r="W199" s="22">
        <f t="shared" si="316"/>
        <v>3</v>
      </c>
      <c r="X199" s="22">
        <f>SUM(X194:X198)</f>
        <v>6</v>
      </c>
      <c r="Y199" s="22">
        <f t="shared" ref="Y199:Z199" si="317">SUM(Y194:Y198)</f>
        <v>2</v>
      </c>
      <c r="Z199" s="22">
        <f t="shared" si="317"/>
        <v>3</v>
      </c>
      <c r="AA199" s="22">
        <f>SUM(AA194:AA198)</f>
        <v>2</v>
      </c>
      <c r="AB199" s="22">
        <f t="shared" ref="AB199:AC199" si="318">SUM(AB194:AB198)</f>
        <v>2</v>
      </c>
      <c r="AC199" s="22">
        <f t="shared" si="318"/>
        <v>3</v>
      </c>
      <c r="AD199" s="22">
        <f>SUM(AD194:AD198)</f>
        <v>0</v>
      </c>
      <c r="AE199" s="22">
        <f t="shared" ref="AE199:AF199" si="319">SUM(AE194:AE198)</f>
        <v>2</v>
      </c>
      <c r="AF199" s="22">
        <f t="shared" si="319"/>
        <v>6</v>
      </c>
    </row>
  </sheetData>
  <mergeCells count="117">
    <mergeCell ref="AD66:AD67"/>
    <mergeCell ref="AE66:AE67"/>
    <mergeCell ref="AF66:AF67"/>
    <mergeCell ref="A1:AF1"/>
    <mergeCell ref="A2:AF2"/>
    <mergeCell ref="A3:AF3"/>
    <mergeCell ref="AD38:AF41"/>
    <mergeCell ref="O38:Q41"/>
    <mergeCell ref="R38:T41"/>
    <mergeCell ref="U38:W41"/>
    <mergeCell ref="X38:Z41"/>
    <mergeCell ref="AD52:AD53"/>
    <mergeCell ref="AE52:AE53"/>
    <mergeCell ref="AF52:AF53"/>
    <mergeCell ref="AD59:AD60"/>
    <mergeCell ref="AE59:AE60"/>
    <mergeCell ref="AF59:AF60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U66:U67"/>
    <mergeCell ref="V66:V67"/>
    <mergeCell ref="W66:W67"/>
    <mergeCell ref="U52:U53"/>
    <mergeCell ref="V52:V53"/>
    <mergeCell ref="W52:W53"/>
    <mergeCell ref="U59:U60"/>
    <mergeCell ref="V59:V60"/>
    <mergeCell ref="W59:W60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59:C60"/>
    <mergeCell ref="N61:N63"/>
    <mergeCell ref="L59:L60"/>
    <mergeCell ref="M59:M60"/>
    <mergeCell ref="E59:E60"/>
    <mergeCell ref="F59:F60"/>
    <mergeCell ref="G59:G60"/>
    <mergeCell ref="H59:H60"/>
    <mergeCell ref="I59:I60"/>
    <mergeCell ref="J59:J60"/>
    <mergeCell ref="K59:K60"/>
    <mergeCell ref="C128:N128"/>
    <mergeCell ref="C135:N135"/>
    <mergeCell ref="C61:C63"/>
    <mergeCell ref="D59:D60"/>
    <mergeCell ref="D61:D63"/>
    <mergeCell ref="N59:N60"/>
    <mergeCell ref="C93:N93"/>
    <mergeCell ref="C79:N79"/>
    <mergeCell ref="C86:N86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C142:N142"/>
    <mergeCell ref="C149:N149"/>
    <mergeCell ref="E61:E63"/>
    <mergeCell ref="O66:O67"/>
    <mergeCell ref="P66:P67"/>
    <mergeCell ref="Q66:Q67"/>
    <mergeCell ref="M52:M53"/>
    <mergeCell ref="N52:N53"/>
    <mergeCell ref="O52:O53"/>
    <mergeCell ref="P52:P53"/>
    <mergeCell ref="Q52:Q53"/>
    <mergeCell ref="L61:L63"/>
    <mergeCell ref="M61:M63"/>
    <mergeCell ref="O59:O60"/>
    <mergeCell ref="P59:P60"/>
    <mergeCell ref="Q59:Q60"/>
    <mergeCell ref="AA66:AA67"/>
    <mergeCell ref="AB66:AB67"/>
    <mergeCell ref="AC66:AC67"/>
    <mergeCell ref="AA38:AC41"/>
    <mergeCell ref="AA52:AA53"/>
    <mergeCell ref="AB52:AB53"/>
    <mergeCell ref="AC52:AC53"/>
    <mergeCell ref="AA59:AA60"/>
    <mergeCell ref="AB59:AB60"/>
    <mergeCell ref="AC59:AC60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M66:M67"/>
    <mergeCell ref="N66:N67"/>
  </mergeCells>
  <pageMargins left="0.7" right="0.7" top="0.75" bottom="0.75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99"/>
  <sheetViews>
    <sheetView view="pageBreakPreview" zoomScale="85" zoomScaleNormal="90" zoomScaleSheetLayoutView="85" workbookViewId="0">
      <pane ySplit="6" topLeftCell="A7" activePane="bottomLeft" state="frozen"/>
      <selection activeCell="AC18" sqref="AC18"/>
      <selection pane="bottomLeft" activeCell="AJ14" sqref="AJ14"/>
    </sheetView>
  </sheetViews>
  <sheetFormatPr defaultColWidth="9.140625" defaultRowHeight="15" outlineLevelCol="1" x14ac:dyDescent="0.25"/>
  <cols>
    <col min="1" max="1" width="8.7109375" style="2" bestFit="1" customWidth="1"/>
    <col min="2" max="2" width="60.28515625" style="2" customWidth="1"/>
    <col min="3" max="3" width="12.140625" style="34" hidden="1" customWidth="1" outlineLevel="1"/>
    <col min="4" max="13" width="10.5703125" style="34" hidden="1" customWidth="1" outlineLevel="1"/>
    <col min="14" max="14" width="0.140625" style="34" hidden="1" customWidth="1" outlineLevel="1"/>
    <col min="15" max="15" width="15.140625" style="27" hidden="1" customWidth="1" outlineLevel="1"/>
    <col min="16" max="16" width="14.85546875" style="27" hidden="1" customWidth="1" outlineLevel="1"/>
    <col min="17" max="17" width="13.42578125" style="27" hidden="1" customWidth="1" outlineLevel="1"/>
    <col min="18" max="18" width="13.140625" style="27" hidden="1" customWidth="1" outlineLevel="1"/>
    <col min="19" max="19" width="13.42578125" style="27" hidden="1" customWidth="1" outlineLevel="1"/>
    <col min="20" max="21" width="13.140625" style="27" hidden="1" customWidth="1" outlineLevel="1"/>
    <col min="22" max="22" width="13.42578125" style="27" hidden="1" customWidth="1" outlineLevel="1"/>
    <col min="23" max="23" width="17.140625" style="27" hidden="1" customWidth="1" outlineLevel="1"/>
    <col min="24" max="24" width="13.7109375" style="2" hidden="1" customWidth="1" outlineLevel="1"/>
    <col min="25" max="25" width="15.7109375" style="2" hidden="1" customWidth="1" outlineLevel="1"/>
    <col min="26" max="26" width="15.42578125" style="2" hidden="1" customWidth="1" outlineLevel="1"/>
    <col min="27" max="27" width="15.140625" style="2" bestFit="1" customWidth="1" collapsed="1"/>
    <col min="28" max="28" width="16.5703125" style="2" bestFit="1" customWidth="1"/>
    <col min="29" max="29" width="15.140625" style="2" bestFit="1" customWidth="1"/>
    <col min="30" max="32" width="14.5703125" style="2" customWidth="1"/>
    <col min="33" max="16384" width="9.140625" style="2"/>
  </cols>
  <sheetData>
    <row r="1" spans="1:32" s="32" customFormat="1" ht="15.75" x14ac:dyDescent="0.25">
      <c r="A1" s="61" t="s">
        <v>74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s="32" customFormat="1" ht="15.75" x14ac:dyDescent="0.25">
      <c r="A2" s="61" t="s">
        <v>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s="32" customFormat="1" ht="15.75" x14ac:dyDescent="0.25">
      <c r="A3" s="61" t="s">
        <v>53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5" spans="1:32" x14ac:dyDescent="0.25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</row>
    <row r="6" spans="1:32" x14ac:dyDescent="0.25">
      <c r="A6" s="23" t="s">
        <v>50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</row>
    <row r="7" spans="1:32" x14ac:dyDescent="0.25">
      <c r="A7" s="16">
        <v>1</v>
      </c>
      <c r="B7" s="25" t="s">
        <v>71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x14ac:dyDescent="0.25">
      <c r="A8" s="16">
        <v>2</v>
      </c>
      <c r="B8" s="19" t="s">
        <v>55</v>
      </c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3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x14ac:dyDescent="0.25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  <c r="U9" s="15">
        <v>477098.09000024729</v>
      </c>
      <c r="V9" s="15">
        <v>474898.31000024732</v>
      </c>
      <c r="W9" s="15">
        <v>506845.87000024738</v>
      </c>
      <c r="X9" s="15">
        <v>814223.22000024747</v>
      </c>
      <c r="Y9" s="15">
        <v>1325962.5000002473</v>
      </c>
      <c r="Z9" s="15">
        <v>2890697.6600002469</v>
      </c>
      <c r="AA9" s="15">
        <v>3808457.4400002472</v>
      </c>
      <c r="AB9" s="15">
        <v>3699300.1300002472</v>
      </c>
      <c r="AC9" s="15">
        <v>3232251.4400002472</v>
      </c>
      <c r="AD9" s="15">
        <v>2059645.2700002471</v>
      </c>
      <c r="AE9" s="15">
        <v>1042668.2800002473</v>
      </c>
      <c r="AF9" s="15">
        <v>499928.74000024726</v>
      </c>
    </row>
    <row r="10" spans="1:32" x14ac:dyDescent="0.25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  <c r="U10" s="15">
        <v>174345.79000000004</v>
      </c>
      <c r="V10" s="15">
        <v>122440.39</v>
      </c>
      <c r="W10" s="15">
        <v>126237.54999999999</v>
      </c>
      <c r="X10" s="15">
        <v>186501.51</v>
      </c>
      <c r="Y10" s="15">
        <v>299343.83999999997</v>
      </c>
      <c r="Z10" s="15">
        <v>668456.82999999996</v>
      </c>
      <c r="AA10" s="15">
        <v>935996.89999999991</v>
      </c>
      <c r="AB10" s="15">
        <v>962753.2799999998</v>
      </c>
      <c r="AC10" s="15">
        <v>894975.2</v>
      </c>
      <c r="AD10" s="15">
        <v>645431.87</v>
      </c>
      <c r="AE10" s="15">
        <v>370527.23999999993</v>
      </c>
      <c r="AF10" s="15">
        <v>225123.98000000004</v>
      </c>
    </row>
    <row r="11" spans="1:32" x14ac:dyDescent="0.25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  <c r="U11" s="15">
        <v>130722.06999999998</v>
      </c>
      <c r="V11" s="15">
        <v>124980.27000000002</v>
      </c>
      <c r="W11" s="15">
        <v>130564.70000000003</v>
      </c>
      <c r="X11" s="15">
        <v>205223.86</v>
      </c>
      <c r="Y11" s="15">
        <v>340188.75</v>
      </c>
      <c r="Z11" s="15">
        <v>817326.21</v>
      </c>
      <c r="AA11" s="15">
        <v>1044209.43</v>
      </c>
      <c r="AB11" s="15">
        <v>1032444.9300000002</v>
      </c>
      <c r="AC11" s="15">
        <v>922905.66</v>
      </c>
      <c r="AD11" s="15">
        <v>522439.59999999992</v>
      </c>
      <c r="AE11" s="15">
        <v>264995.38999999996</v>
      </c>
      <c r="AF11" s="15">
        <v>140367.26</v>
      </c>
    </row>
    <row r="12" spans="1:32" x14ac:dyDescent="0.25">
      <c r="A12" s="16">
        <v>6</v>
      </c>
      <c r="B12" s="3" t="s">
        <v>54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  <c r="U12" s="15">
        <v>190829.02</v>
      </c>
      <c r="V12" s="15">
        <v>168200.7</v>
      </c>
      <c r="W12" s="15">
        <v>187246.99</v>
      </c>
      <c r="X12" s="15">
        <v>405736.23000000004</v>
      </c>
      <c r="Y12" s="15">
        <v>387515.17000000016</v>
      </c>
      <c r="Z12" s="15">
        <v>988799.81999999983</v>
      </c>
      <c r="AA12" s="15">
        <v>1300521.6799999997</v>
      </c>
      <c r="AB12" s="15">
        <v>1286756.0699999998</v>
      </c>
      <c r="AC12" s="15">
        <v>1210612.3999999999</v>
      </c>
      <c r="AD12" s="15">
        <v>710026.55000000016</v>
      </c>
      <c r="AE12" s="15">
        <v>372095.92</v>
      </c>
      <c r="AF12" s="15">
        <v>208005.75999999998</v>
      </c>
    </row>
    <row r="13" spans="1:32" x14ac:dyDescent="0.25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  <c r="U13" s="15">
        <v>311828.56</v>
      </c>
      <c r="V13" s="15">
        <v>295341.68999999994</v>
      </c>
      <c r="W13" s="15">
        <v>336703.27000000014</v>
      </c>
      <c r="X13" s="15">
        <v>394180.87000000005</v>
      </c>
      <c r="Y13" s="15">
        <v>437068.99999999988</v>
      </c>
      <c r="Z13" s="15">
        <v>569036.63000000012</v>
      </c>
      <c r="AA13" s="15">
        <v>671490.41999999993</v>
      </c>
      <c r="AB13" s="15">
        <v>614503.17999999993</v>
      </c>
      <c r="AC13" s="15">
        <v>567133.99</v>
      </c>
      <c r="AD13" s="15">
        <v>408700.31000000006</v>
      </c>
      <c r="AE13" s="15">
        <v>348813.67</v>
      </c>
      <c r="AF13" s="15">
        <v>295382.65999999997</v>
      </c>
    </row>
    <row r="14" spans="1:32" x14ac:dyDescent="0.25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  <c r="U14" s="6">
        <f>SUM(U9:U13)</f>
        <v>1284823.5300002473</v>
      </c>
      <c r="V14" s="6">
        <f>SUM(V9:V13)</f>
        <v>1185861.3600002474</v>
      </c>
      <c r="W14" s="6">
        <f>SUM(W9:W13)</f>
        <v>1287598.3800002476</v>
      </c>
      <c r="X14" s="6">
        <f t="shared" ref="X14:Z14" si="2">SUM(X9:X13)</f>
        <v>2005865.6900002477</v>
      </c>
      <c r="Y14" s="6">
        <f t="shared" si="2"/>
        <v>2790079.2600002475</v>
      </c>
      <c r="Z14" s="6">
        <f t="shared" si="2"/>
        <v>5934317.1500002472</v>
      </c>
      <c r="AA14" s="6">
        <v>7760675.8700002469</v>
      </c>
      <c r="AB14" s="6">
        <v>7595757.5900002476</v>
      </c>
      <c r="AC14" s="6">
        <f t="shared" ref="AC14" si="3">SUM(AC9:AC13)</f>
        <v>6827878.6900002472</v>
      </c>
      <c r="AD14" s="6">
        <f>SUM(AD9:AD13)</f>
        <v>4346243.6000002474</v>
      </c>
      <c r="AE14" s="6">
        <f t="shared" ref="AE14:AF14" si="4">SUM(AE9:AE13)</f>
        <v>2399100.5000002473</v>
      </c>
      <c r="AF14" s="6">
        <f t="shared" si="4"/>
        <v>1368808.4000002472</v>
      </c>
    </row>
    <row r="15" spans="1:32" x14ac:dyDescent="0.25">
      <c r="A15" s="16">
        <v>9</v>
      </c>
      <c r="B15" s="19" t="s">
        <v>1</v>
      </c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x14ac:dyDescent="0.25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  <c r="U16" s="15">
        <v>1944935.9499999969</v>
      </c>
      <c r="V16" s="15">
        <v>1613279.849999998</v>
      </c>
      <c r="W16" s="15">
        <v>1363839.1499999987</v>
      </c>
      <c r="X16" s="15">
        <v>1230243.3600000003</v>
      </c>
      <c r="Y16" s="15">
        <v>1145543.1400000008</v>
      </c>
      <c r="Z16" s="15">
        <v>924279.07999999949</v>
      </c>
      <c r="AA16" s="15">
        <v>1493730.5200000005</v>
      </c>
      <c r="AB16" s="15">
        <v>1972118.8299999991</v>
      </c>
      <c r="AC16" s="15">
        <v>2319350.3799999994</v>
      </c>
      <c r="AD16" s="15">
        <v>2554186.1299999994</v>
      </c>
      <c r="AE16" s="15">
        <v>2436310.7000000034</v>
      </c>
      <c r="AF16" s="15">
        <v>2227458</v>
      </c>
    </row>
    <row r="17" spans="1:32" x14ac:dyDescent="0.25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  <c r="U17" s="15">
        <v>3764628.4800000074</v>
      </c>
      <c r="V17" s="15">
        <v>3612426.9999999986</v>
      </c>
      <c r="W17" s="15">
        <v>3351895.7699999982</v>
      </c>
      <c r="X17" s="15">
        <v>3082600.880000005</v>
      </c>
      <c r="Y17" s="15">
        <v>2994402.6700000023</v>
      </c>
      <c r="Z17" s="15">
        <v>2652596.2199999983</v>
      </c>
      <c r="AA17" s="15">
        <v>3287864.3099999973</v>
      </c>
      <c r="AB17" s="15">
        <v>3780689.5</v>
      </c>
      <c r="AC17" s="15">
        <v>4263137.080000001</v>
      </c>
      <c r="AD17" s="15">
        <v>4509468.5100000035</v>
      </c>
      <c r="AE17" s="15">
        <v>4409136.7699999968</v>
      </c>
      <c r="AF17" s="15">
        <v>4049593</v>
      </c>
    </row>
    <row r="18" spans="1:32" x14ac:dyDescent="0.25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  <c r="U18" s="15">
        <v>118431.99000000005</v>
      </c>
      <c r="V18" s="15">
        <v>86788.459999999977</v>
      </c>
      <c r="W18" s="15">
        <v>73990.73000000001</v>
      </c>
      <c r="X18" s="15">
        <v>78737.72</v>
      </c>
      <c r="Y18" s="15">
        <v>80874.61</v>
      </c>
      <c r="Z18" s="15">
        <v>53684.110000000015</v>
      </c>
      <c r="AA18" s="15">
        <v>146339.45000000001</v>
      </c>
      <c r="AB18" s="15">
        <v>238729.57999999984</v>
      </c>
      <c r="AC18" s="15">
        <v>261300.22999999998</v>
      </c>
      <c r="AD18" s="15">
        <v>291266.46999999997</v>
      </c>
      <c r="AE18" s="15">
        <v>243083.06000000006</v>
      </c>
      <c r="AF18" s="15">
        <v>209634</v>
      </c>
    </row>
    <row r="19" spans="1:32" x14ac:dyDescent="0.25">
      <c r="A19" s="16">
        <v>13</v>
      </c>
      <c r="B19" s="3" t="s">
        <v>54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  <c r="U19" s="15">
        <v>53645.85</v>
      </c>
      <c r="V19" s="15">
        <v>47923.28</v>
      </c>
      <c r="W19" s="15">
        <v>20755.940000000002</v>
      </c>
      <c r="X19" s="15">
        <v>28498.94</v>
      </c>
      <c r="Y19" s="15">
        <v>47928.489999999991</v>
      </c>
      <c r="Z19" s="15">
        <v>-11206.680000000002</v>
      </c>
      <c r="AA19" s="15">
        <v>147953.12999999995</v>
      </c>
      <c r="AB19" s="15">
        <v>191746.19000000003</v>
      </c>
      <c r="AC19" s="15">
        <v>149119.97</v>
      </c>
      <c r="AD19" s="15">
        <v>169415.5</v>
      </c>
      <c r="AE19" s="15">
        <v>104570.08000000002</v>
      </c>
      <c r="AF19" s="15">
        <v>112059</v>
      </c>
    </row>
    <row r="20" spans="1:32" x14ac:dyDescent="0.25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  <c r="U20" s="15">
        <v>120438.95000000001</v>
      </c>
      <c r="V20" s="15">
        <v>48257.94</v>
      </c>
      <c r="W20" s="15">
        <v>41497.35</v>
      </c>
      <c r="X20" s="15">
        <v>57852.32</v>
      </c>
      <c r="Y20" s="15">
        <v>99788.22</v>
      </c>
      <c r="Z20" s="15">
        <v>31376.83</v>
      </c>
      <c r="AA20" s="15">
        <v>164868.53</v>
      </c>
      <c r="AB20" s="15">
        <v>270563.94</v>
      </c>
      <c r="AC20" s="15">
        <v>213185.22000000003</v>
      </c>
      <c r="AD20" s="15">
        <v>171903.57</v>
      </c>
      <c r="AE20" s="15">
        <v>90952.91</v>
      </c>
      <c r="AF20" s="15">
        <v>108675</v>
      </c>
    </row>
    <row r="21" spans="1:32" x14ac:dyDescent="0.25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5">SUM(F16:F20)</f>
        <v>8007420.2400000039</v>
      </c>
      <c r="G21" s="6">
        <f t="shared" si="5"/>
        <v>8085649.3300000047</v>
      </c>
      <c r="H21" s="6">
        <f t="shared" si="5"/>
        <v>7488706.1500000125</v>
      </c>
      <c r="I21" s="6">
        <f t="shared" si="5"/>
        <v>6725779.9699999997</v>
      </c>
      <c r="J21" s="6">
        <f t="shared" si="5"/>
        <v>6250273.0200000014</v>
      </c>
      <c r="K21" s="6">
        <f t="shared" si="5"/>
        <v>5804200.0300000031</v>
      </c>
      <c r="L21" s="6">
        <f t="shared" si="5"/>
        <v>5286283.4499999927</v>
      </c>
      <c r="M21" s="6">
        <f t="shared" si="5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6">SUM(S16:S20)</f>
        <v>7189266.1899999948</v>
      </c>
      <c r="T21" s="6">
        <f t="shared" si="6"/>
        <v>6719527.3699999964</v>
      </c>
      <c r="U21" s="6">
        <f>SUM(U16:U20)</f>
        <v>6002081.2200000044</v>
      </c>
      <c r="V21" s="6">
        <f t="shared" ref="V21:W21" si="7">SUM(V16:V20)</f>
        <v>5408676.5299999975</v>
      </c>
      <c r="W21" s="6">
        <f t="shared" si="7"/>
        <v>4851978.9399999976</v>
      </c>
      <c r="X21" s="6">
        <f>SUM(X16:X20)</f>
        <v>4477933.2200000063</v>
      </c>
      <c r="Y21" s="6">
        <f t="shared" ref="Y21:Z21" si="8">SUM(Y16:Y20)</f>
        <v>4368537.1300000036</v>
      </c>
      <c r="Z21" s="6">
        <f t="shared" si="8"/>
        <v>3650729.5599999977</v>
      </c>
      <c r="AA21" s="6">
        <v>5240755.9399999985</v>
      </c>
      <c r="AB21" s="6">
        <v>6453848.04</v>
      </c>
      <c r="AC21" s="6">
        <f t="shared" ref="AC21" si="9">SUM(AC16:AC20)</f>
        <v>7206092.8800000008</v>
      </c>
      <c r="AD21" s="6">
        <f>SUM(AD16:AD20)</f>
        <v>7696240.1800000025</v>
      </c>
      <c r="AE21" s="6">
        <f t="shared" ref="AE21:AF21" si="10">SUM(AE16:AE20)</f>
        <v>7284053.5200000014</v>
      </c>
      <c r="AF21" s="6">
        <f t="shared" si="10"/>
        <v>6707419</v>
      </c>
    </row>
    <row r="22" spans="1:32" x14ac:dyDescent="0.25">
      <c r="A22" s="16">
        <v>16</v>
      </c>
      <c r="B22" s="19" t="s">
        <v>3</v>
      </c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x14ac:dyDescent="0.25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  <c r="U23" s="15">
        <v>52403.540000000008</v>
      </c>
      <c r="V23" s="15">
        <v>81504.789999999994</v>
      </c>
      <c r="W23" s="15">
        <v>130143.51999999999</v>
      </c>
      <c r="X23" s="15">
        <v>22291.83</v>
      </c>
      <c r="Y23" s="15">
        <v>54949.67</v>
      </c>
      <c r="Z23" s="15">
        <v>46877.679999999993</v>
      </c>
      <c r="AA23" s="15">
        <v>52322.069999999992</v>
      </c>
      <c r="AB23" s="15">
        <v>67148.62</v>
      </c>
      <c r="AC23" s="15">
        <v>30556.170000000002</v>
      </c>
      <c r="AD23" s="15">
        <v>29544.29</v>
      </c>
      <c r="AE23" s="15">
        <v>47404.049999999996</v>
      </c>
      <c r="AF23" s="15">
        <v>55062.2</v>
      </c>
    </row>
    <row r="24" spans="1:32" x14ac:dyDescent="0.25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  <c r="U24" s="15">
        <f>26890.5+69439</f>
        <v>96329.5</v>
      </c>
      <c r="V24" s="15">
        <f>51573.16+85914</f>
        <v>137487.16</v>
      </c>
      <c r="W24" s="15">
        <f>63031.27+224955</f>
        <v>287986.27</v>
      </c>
      <c r="X24" s="15">
        <f>38356.26+76205</f>
        <v>114561.26000000001</v>
      </c>
      <c r="Y24" s="15">
        <f>87843+58054</f>
        <v>145897</v>
      </c>
      <c r="Z24" s="15">
        <f>51989.93+58778</f>
        <v>110767.93</v>
      </c>
      <c r="AA24" s="15">
        <f>75469.17+40057</f>
        <v>115526.17</v>
      </c>
      <c r="AB24" s="15">
        <f>47507.63+39552</f>
        <v>87059.63</v>
      </c>
      <c r="AC24" s="15">
        <f>34309.31+55079</f>
        <v>89388.31</v>
      </c>
      <c r="AD24" s="15">
        <f>33358.16+45214</f>
        <v>78572.160000000003</v>
      </c>
      <c r="AE24" s="15">
        <f>17624.21+72462</f>
        <v>90086.209999999992</v>
      </c>
      <c r="AF24" s="15">
        <f>50904+39597.89</f>
        <v>90501.89</v>
      </c>
    </row>
    <row r="25" spans="1:32" x14ac:dyDescent="0.25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  <c r="U25" s="15">
        <v>619.95000000000005</v>
      </c>
      <c r="V25" s="15">
        <v>18457.18</v>
      </c>
      <c r="W25" s="15">
        <v>707.07999999999993</v>
      </c>
      <c r="X25" s="15">
        <v>265.45999999999998</v>
      </c>
      <c r="Y25" s="15">
        <v>1008.2</v>
      </c>
      <c r="Z25" s="15">
        <v>1419.27</v>
      </c>
      <c r="AA25" s="15">
        <v>2834.94</v>
      </c>
      <c r="AB25" s="15">
        <v>6139.35</v>
      </c>
      <c r="AC25" s="15">
        <v>5222.03</v>
      </c>
      <c r="AD25" s="15">
        <v>2657.8</v>
      </c>
      <c r="AE25" s="15">
        <v>6440.3899999999994</v>
      </c>
      <c r="AF25" s="15">
        <v>1476.11</v>
      </c>
    </row>
    <row r="26" spans="1:32" x14ac:dyDescent="0.25">
      <c r="A26" s="16">
        <v>20</v>
      </c>
      <c r="B26" s="3" t="s">
        <v>54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5156.04</v>
      </c>
      <c r="Z26" s="15">
        <v>0</v>
      </c>
      <c r="AA26" s="15">
        <v>0</v>
      </c>
      <c r="AB26" s="15">
        <v>0</v>
      </c>
      <c r="AC26" s="15">
        <v>142.47</v>
      </c>
      <c r="AD26" s="15">
        <v>0</v>
      </c>
      <c r="AE26" s="15">
        <v>535.29999999999995</v>
      </c>
      <c r="AF26" s="15">
        <v>0</v>
      </c>
    </row>
    <row r="27" spans="1:32" x14ac:dyDescent="0.25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</row>
    <row r="28" spans="1:32" x14ac:dyDescent="0.25">
      <c r="A28" s="16">
        <v>22</v>
      </c>
      <c r="B28" s="1" t="s">
        <v>31</v>
      </c>
      <c r="C28" s="6">
        <f>SUM(C23:C27)</f>
        <v>70400.53</v>
      </c>
      <c r="D28" s="6">
        <f t="shared" ref="D28:N28" si="11">SUM(D23:D27)</f>
        <v>32717.98</v>
      </c>
      <c r="E28" s="6">
        <f t="shared" si="11"/>
        <v>74930.37000000001</v>
      </c>
      <c r="F28" s="6">
        <f t="shared" si="11"/>
        <v>53347.69</v>
      </c>
      <c r="G28" s="6">
        <f t="shared" si="11"/>
        <v>88199.99</v>
      </c>
      <c r="H28" s="6">
        <f t="shared" si="11"/>
        <v>113397.64000000001</v>
      </c>
      <c r="I28" s="6">
        <f t="shared" si="11"/>
        <v>207955.43</v>
      </c>
      <c r="J28" s="6">
        <f>SUM(J23:J27)</f>
        <v>115863.18000000001</v>
      </c>
      <c r="K28" s="6">
        <f t="shared" si="11"/>
        <v>194580.35</v>
      </c>
      <c r="L28" s="6">
        <f t="shared" si="11"/>
        <v>237786.63</v>
      </c>
      <c r="M28" s="6">
        <f t="shared" si="11"/>
        <v>248313.12000000002</v>
      </c>
      <c r="N28" s="6">
        <f t="shared" si="11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12">SUM(S23:S27)</f>
        <v>143973.5</v>
      </c>
      <c r="T28" s="6">
        <f t="shared" si="12"/>
        <v>180049.52</v>
      </c>
      <c r="U28" s="6">
        <f>SUM(U23:U27)</f>
        <v>149352.99000000002</v>
      </c>
      <c r="V28" s="6">
        <f t="shared" ref="V28:W28" si="13">SUM(V23:V27)</f>
        <v>237449.13</v>
      </c>
      <c r="W28" s="6">
        <f t="shared" si="13"/>
        <v>418836.87000000005</v>
      </c>
      <c r="X28" s="6">
        <f>SUM(X23:X27)</f>
        <v>137118.55000000002</v>
      </c>
      <c r="Y28" s="6">
        <f t="shared" ref="Y28:Z28" si="14">SUM(Y23:Y27)</f>
        <v>207010.91</v>
      </c>
      <c r="Z28" s="6">
        <f t="shared" si="14"/>
        <v>159064.87999999998</v>
      </c>
      <c r="AA28" s="6">
        <f>SUM(AA23:AA27)</f>
        <v>170683.18</v>
      </c>
      <c r="AB28" s="6">
        <f t="shared" ref="AB28:AC28" si="15">SUM(AB23:AB27)</f>
        <v>160347.6</v>
      </c>
      <c r="AC28" s="6">
        <f t="shared" si="15"/>
        <v>125308.98</v>
      </c>
      <c r="AD28" s="6">
        <f>SUM(AD23:AD27)</f>
        <v>110774.25000000001</v>
      </c>
      <c r="AE28" s="6">
        <f t="shared" ref="AE28:AF28" si="16">SUM(AE23:AE27)</f>
        <v>144465.94999999995</v>
      </c>
      <c r="AF28" s="6">
        <f t="shared" si="16"/>
        <v>147040.19999999998</v>
      </c>
    </row>
    <row r="29" spans="1:32" x14ac:dyDescent="0.25">
      <c r="A29" s="16">
        <v>23</v>
      </c>
      <c r="B29" s="19" t="s">
        <v>4</v>
      </c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x14ac:dyDescent="0.25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  <c r="U30" s="15">
        <v>5711.2899999999991</v>
      </c>
      <c r="V30" s="15">
        <v>4881.55</v>
      </c>
      <c r="W30" s="15">
        <v>3782.04</v>
      </c>
      <c r="X30" s="15">
        <v>4748.7</v>
      </c>
      <c r="Y30" s="15">
        <v>9485.4599999999991</v>
      </c>
      <c r="Z30" s="15">
        <v>3118.48</v>
      </c>
      <c r="AA30" s="15">
        <v>7688.4</v>
      </c>
      <c r="AB30" s="15">
        <v>4731.5200000000004</v>
      </c>
      <c r="AC30" s="15">
        <v>3338.9</v>
      </c>
      <c r="AD30" s="15">
        <v>4206.2</v>
      </c>
      <c r="AE30" s="15">
        <v>4437.6099999999997</v>
      </c>
      <c r="AF30" s="15">
        <v>4807.3999999999996</v>
      </c>
    </row>
    <row r="31" spans="1:32" x14ac:dyDescent="0.25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  <c r="U31" s="15">
        <v>2314.2599999999998</v>
      </c>
      <c r="V31" s="15">
        <v>1576.35</v>
      </c>
      <c r="W31" s="15">
        <v>208</v>
      </c>
      <c r="X31" s="15">
        <v>3476.5</v>
      </c>
      <c r="Y31" s="15">
        <v>553.86</v>
      </c>
      <c r="Z31" s="15">
        <v>253.14</v>
      </c>
      <c r="AA31" s="15">
        <v>764.98</v>
      </c>
      <c r="AB31" s="15">
        <v>630.73</v>
      </c>
      <c r="AC31" s="15">
        <v>3974.02</v>
      </c>
      <c r="AD31" s="15">
        <v>3113.5</v>
      </c>
      <c r="AE31" s="15">
        <v>2896.78</v>
      </c>
      <c r="AF31" s="15">
        <v>322.79000000000002</v>
      </c>
    </row>
    <row r="32" spans="1:32" x14ac:dyDescent="0.25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  <c r="U32" s="15">
        <v>1080.74</v>
      </c>
      <c r="V32" s="15">
        <v>493.28</v>
      </c>
      <c r="W32" s="15">
        <v>130.96</v>
      </c>
      <c r="X32" s="15">
        <v>17.34</v>
      </c>
      <c r="Y32" s="15">
        <v>315.48</v>
      </c>
      <c r="Z32" s="15">
        <v>183.57</v>
      </c>
      <c r="AA32" s="15">
        <v>211.44</v>
      </c>
      <c r="AB32" s="15">
        <v>198.42</v>
      </c>
      <c r="AC32" s="15">
        <v>135.59</v>
      </c>
      <c r="AD32" s="15">
        <v>0</v>
      </c>
      <c r="AE32" s="15">
        <v>693.29</v>
      </c>
      <c r="AF32" s="15">
        <v>165.73</v>
      </c>
    </row>
    <row r="33" spans="1:32" x14ac:dyDescent="0.25">
      <c r="A33" s="16">
        <v>27</v>
      </c>
      <c r="B33" s="3" t="s">
        <v>54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242.59</v>
      </c>
    </row>
    <row r="34" spans="1:32" x14ac:dyDescent="0.25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</row>
    <row r="35" spans="1:32" x14ac:dyDescent="0.25">
      <c r="A35" s="16">
        <v>29</v>
      </c>
      <c r="B35" s="1" t="s">
        <v>56</v>
      </c>
      <c r="C35" s="6">
        <f>SUM(C30:C34)</f>
        <v>7042.15</v>
      </c>
      <c r="D35" s="6">
        <f t="shared" ref="D35:N35" si="17">SUM(D30:D34)</f>
        <v>5798.1299999999992</v>
      </c>
      <c r="E35" s="6">
        <f t="shared" si="17"/>
        <v>11070.1</v>
      </c>
      <c r="F35" s="6">
        <f t="shared" si="17"/>
        <v>16861.21</v>
      </c>
      <c r="G35" s="6">
        <f t="shared" si="17"/>
        <v>15064.060000000001</v>
      </c>
      <c r="H35" s="6">
        <f t="shared" si="17"/>
        <v>16624.02</v>
      </c>
      <c r="I35" s="6">
        <f t="shared" si="17"/>
        <v>14338.93</v>
      </c>
      <c r="J35" s="6">
        <f t="shared" si="17"/>
        <v>15065.43</v>
      </c>
      <c r="K35" s="6">
        <f t="shared" si="17"/>
        <v>14715.74</v>
      </c>
      <c r="L35" s="6">
        <f t="shared" si="17"/>
        <v>23601.97</v>
      </c>
      <c r="M35" s="6">
        <f t="shared" si="17"/>
        <v>11396.67</v>
      </c>
      <c r="N35" s="6">
        <f t="shared" si="17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18">SUM(S30:S34)</f>
        <v>11384.68</v>
      </c>
      <c r="T35" s="6">
        <f t="shared" si="18"/>
        <v>7207.17</v>
      </c>
      <c r="U35" s="6">
        <f>SUM(U30:U34)</f>
        <v>9106.2899999999991</v>
      </c>
      <c r="V35" s="6">
        <f t="shared" ref="V35:W35" si="19">SUM(V30:V34)</f>
        <v>6951.1799999999994</v>
      </c>
      <c r="W35" s="6">
        <f t="shared" si="19"/>
        <v>4121</v>
      </c>
      <c r="X35" s="6">
        <f>SUM(X30:X34)</f>
        <v>8242.5400000000009</v>
      </c>
      <c r="Y35" s="6">
        <f t="shared" ref="Y35:Z35" si="20">SUM(Y30:Y34)</f>
        <v>10354.799999999999</v>
      </c>
      <c r="Z35" s="6">
        <f t="shared" si="20"/>
        <v>3555.19</v>
      </c>
      <c r="AA35" s="6">
        <f>SUM(AA30:AA34)</f>
        <v>8664.82</v>
      </c>
      <c r="AB35" s="6">
        <f t="shared" ref="AB35:AC35" si="21">SUM(AB30:AB34)</f>
        <v>5560.67</v>
      </c>
      <c r="AC35" s="6">
        <f t="shared" si="21"/>
        <v>7448.51</v>
      </c>
      <c r="AD35" s="6">
        <f>SUM(AD30:AD34)</f>
        <v>7319.7</v>
      </c>
      <c r="AE35" s="6">
        <f t="shared" ref="AE35:AF35" si="22">SUM(AE30:AE34)</f>
        <v>8027.6799999999994</v>
      </c>
      <c r="AF35" s="6">
        <f t="shared" si="22"/>
        <v>5538.5099999999993</v>
      </c>
    </row>
    <row r="36" spans="1:32" x14ac:dyDescent="0.25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x14ac:dyDescent="0.25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x14ac:dyDescent="0.25">
      <c r="A38" s="16">
        <v>32</v>
      </c>
      <c r="B38" s="19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52" t="s">
        <v>84</v>
      </c>
      <c r="P38" s="53"/>
      <c r="Q38" s="54"/>
      <c r="R38" s="52" t="s">
        <v>85</v>
      </c>
      <c r="S38" s="53"/>
      <c r="T38" s="54"/>
      <c r="U38" s="52" t="s">
        <v>86</v>
      </c>
      <c r="V38" s="53"/>
      <c r="W38" s="54"/>
      <c r="X38" s="52" t="s">
        <v>87</v>
      </c>
      <c r="Y38" s="53"/>
      <c r="Z38" s="54"/>
      <c r="AA38" s="52" t="s">
        <v>88</v>
      </c>
      <c r="AB38" s="53"/>
      <c r="AC38" s="54"/>
      <c r="AD38" s="52" t="s">
        <v>90</v>
      </c>
      <c r="AE38" s="53"/>
      <c r="AF38" s="54"/>
    </row>
    <row r="39" spans="1:32" ht="31.5" customHeight="1" x14ac:dyDescent="0.25">
      <c r="A39" s="16">
        <v>33</v>
      </c>
      <c r="B39" s="9" t="s">
        <v>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55"/>
      <c r="P39" s="56"/>
      <c r="Q39" s="57"/>
      <c r="R39" s="55"/>
      <c r="S39" s="56"/>
      <c r="T39" s="57"/>
      <c r="U39" s="55"/>
      <c r="V39" s="56"/>
      <c r="W39" s="57"/>
      <c r="X39" s="55"/>
      <c r="Y39" s="56"/>
      <c r="Z39" s="57"/>
      <c r="AA39" s="55"/>
      <c r="AB39" s="56"/>
      <c r="AC39" s="57"/>
      <c r="AD39" s="55"/>
      <c r="AE39" s="56"/>
      <c r="AF39" s="57"/>
    </row>
    <row r="40" spans="1:32" x14ac:dyDescent="0.25">
      <c r="A40" s="16">
        <v>34</v>
      </c>
      <c r="B40" s="19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55"/>
      <c r="P40" s="56"/>
      <c r="Q40" s="57"/>
      <c r="R40" s="55"/>
      <c r="S40" s="56"/>
      <c r="T40" s="57"/>
      <c r="U40" s="55"/>
      <c r="V40" s="56"/>
      <c r="W40" s="57"/>
      <c r="X40" s="55"/>
      <c r="Y40" s="56"/>
      <c r="Z40" s="57"/>
      <c r="AA40" s="55"/>
      <c r="AB40" s="56"/>
      <c r="AC40" s="57"/>
      <c r="AD40" s="55"/>
      <c r="AE40" s="56"/>
      <c r="AF40" s="57"/>
    </row>
    <row r="41" spans="1:32" x14ac:dyDescent="0.25">
      <c r="A41" s="16">
        <v>35</v>
      </c>
      <c r="B41" s="19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8"/>
      <c r="P41" s="59"/>
      <c r="Q41" s="60"/>
      <c r="R41" s="58"/>
      <c r="S41" s="59"/>
      <c r="T41" s="60"/>
      <c r="U41" s="58"/>
      <c r="V41" s="59"/>
      <c r="W41" s="60"/>
      <c r="X41" s="58"/>
      <c r="Y41" s="59"/>
      <c r="Z41" s="60"/>
      <c r="AA41" s="58"/>
      <c r="AB41" s="59"/>
      <c r="AC41" s="60"/>
      <c r="AD41" s="58"/>
      <c r="AE41" s="59"/>
      <c r="AF41" s="60"/>
    </row>
    <row r="42" spans="1:32" x14ac:dyDescent="0.25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 x14ac:dyDescent="0.25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x14ac:dyDescent="0.25">
      <c r="A44" s="16">
        <v>38</v>
      </c>
      <c r="B44" s="9" t="s">
        <v>0</v>
      </c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2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x14ac:dyDescent="0.25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  <c r="U45" s="13">
        <v>11170</v>
      </c>
      <c r="V45" s="13">
        <v>11174</v>
      </c>
      <c r="W45" s="13">
        <v>11196</v>
      </c>
      <c r="X45" s="13">
        <v>11233</v>
      </c>
      <c r="Y45" s="13">
        <v>11211</v>
      </c>
      <c r="Z45" s="13">
        <v>11262</v>
      </c>
      <c r="AA45" s="13">
        <v>11194</v>
      </c>
      <c r="AB45" s="13">
        <v>11064</v>
      </c>
      <c r="AC45" s="13">
        <v>11057</v>
      </c>
      <c r="AD45" s="13">
        <v>10922</v>
      </c>
      <c r="AE45" s="13">
        <v>10889</v>
      </c>
      <c r="AF45" s="13">
        <v>11051</v>
      </c>
    </row>
    <row r="46" spans="1:32" x14ac:dyDescent="0.25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  <c r="U46" s="13">
        <v>3362</v>
      </c>
      <c r="V46" s="13">
        <v>3357</v>
      </c>
      <c r="W46" s="13">
        <v>3360</v>
      </c>
      <c r="X46" s="13">
        <v>3357</v>
      </c>
      <c r="Y46" s="13">
        <v>3424</v>
      </c>
      <c r="Z46" s="13">
        <v>3414</v>
      </c>
      <c r="AA46" s="13">
        <v>3504</v>
      </c>
      <c r="AB46" s="13">
        <v>3632</v>
      </c>
      <c r="AC46" s="13">
        <v>3640</v>
      </c>
      <c r="AD46" s="13">
        <v>3738</v>
      </c>
      <c r="AE46" s="13">
        <v>3723</v>
      </c>
      <c r="AF46" s="13">
        <v>3564</v>
      </c>
    </row>
    <row r="47" spans="1:32" x14ac:dyDescent="0.25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  <c r="U47" s="13">
        <v>1424</v>
      </c>
      <c r="V47" s="13">
        <v>1424</v>
      </c>
      <c r="W47" s="13">
        <v>1427</v>
      </c>
      <c r="X47" s="13">
        <v>1440</v>
      </c>
      <c r="Y47" s="13">
        <v>1448</v>
      </c>
      <c r="Z47" s="13">
        <v>1452</v>
      </c>
      <c r="AA47" s="13">
        <v>1453</v>
      </c>
      <c r="AB47" s="13">
        <v>1455</v>
      </c>
      <c r="AC47" s="13">
        <v>1458</v>
      </c>
      <c r="AD47" s="13">
        <v>1454</v>
      </c>
      <c r="AE47" s="13">
        <v>1443</v>
      </c>
      <c r="AF47" s="13">
        <v>1447</v>
      </c>
    </row>
    <row r="48" spans="1:32" x14ac:dyDescent="0.25">
      <c r="A48" s="16">
        <v>42</v>
      </c>
      <c r="B48" s="4" t="s">
        <v>54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  <c r="U48" s="13">
        <v>256</v>
      </c>
      <c r="V48" s="13">
        <v>256</v>
      </c>
      <c r="W48" s="13">
        <v>257</v>
      </c>
      <c r="X48" s="13">
        <v>260</v>
      </c>
      <c r="Y48" s="13">
        <v>261</v>
      </c>
      <c r="Z48" s="13">
        <v>262</v>
      </c>
      <c r="AA48" s="13">
        <v>263</v>
      </c>
      <c r="AB48" s="13">
        <v>262</v>
      </c>
      <c r="AC48" s="13">
        <v>263</v>
      </c>
      <c r="AD48" s="13">
        <v>262</v>
      </c>
      <c r="AE48" s="13">
        <v>263</v>
      </c>
      <c r="AF48" s="13">
        <v>255</v>
      </c>
    </row>
    <row r="49" spans="1:32" x14ac:dyDescent="0.25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  <c r="U49" s="13">
        <v>28</v>
      </c>
      <c r="V49" s="13">
        <v>29</v>
      </c>
      <c r="W49" s="13">
        <v>27</v>
      </c>
      <c r="X49" s="13">
        <v>27</v>
      </c>
      <c r="Y49" s="13">
        <v>27</v>
      </c>
      <c r="Z49" s="13">
        <v>27</v>
      </c>
      <c r="AA49" s="13">
        <v>27</v>
      </c>
      <c r="AB49" s="13">
        <v>27</v>
      </c>
      <c r="AC49" s="13">
        <v>27</v>
      </c>
      <c r="AD49" s="13">
        <v>27</v>
      </c>
      <c r="AE49" s="13">
        <v>27</v>
      </c>
      <c r="AF49" s="13">
        <v>27</v>
      </c>
    </row>
    <row r="50" spans="1:32" x14ac:dyDescent="0.25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23">SUM(F45:F49)</f>
        <v>16273</v>
      </c>
      <c r="G50" s="14">
        <f t="shared" si="23"/>
        <v>16248</v>
      </c>
      <c r="H50" s="14">
        <f t="shared" si="23"/>
        <v>16214</v>
      </c>
      <c r="I50" s="14">
        <f t="shared" si="23"/>
        <v>16228</v>
      </c>
      <c r="J50" s="14">
        <f t="shared" si="23"/>
        <v>16213</v>
      </c>
      <c r="K50" s="14">
        <f t="shared" si="23"/>
        <v>16196</v>
      </c>
      <c r="L50" s="14">
        <f t="shared" si="23"/>
        <v>16218</v>
      </c>
      <c r="M50" s="14">
        <f t="shared" si="23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24">SUM(S45:S49)</f>
        <v>16262</v>
      </c>
      <c r="T50" s="14">
        <f t="shared" si="24"/>
        <v>16231</v>
      </c>
      <c r="U50" s="14">
        <f>SUM(U45:U49)</f>
        <v>16240</v>
      </c>
      <c r="V50" s="14">
        <f t="shared" ref="V50:W50" si="25">SUM(V45:V49)</f>
        <v>16240</v>
      </c>
      <c r="W50" s="14">
        <f t="shared" si="25"/>
        <v>16267</v>
      </c>
      <c r="X50" s="14">
        <f>SUM(X45:X49)</f>
        <v>16317</v>
      </c>
      <c r="Y50" s="14">
        <f t="shared" ref="Y50:Z50" si="26">SUM(Y45:Y49)</f>
        <v>16371</v>
      </c>
      <c r="Z50" s="14">
        <f t="shared" si="26"/>
        <v>16417</v>
      </c>
      <c r="AA50" s="14">
        <v>16441</v>
      </c>
      <c r="AB50" s="14">
        <v>16440</v>
      </c>
      <c r="AC50" s="14">
        <f t="shared" ref="AC50:AF50" si="27">SUM(AC45:AC49)</f>
        <v>16445</v>
      </c>
      <c r="AD50" s="14">
        <f t="shared" si="27"/>
        <v>16403</v>
      </c>
      <c r="AE50" s="14">
        <f t="shared" si="27"/>
        <v>16345</v>
      </c>
      <c r="AF50" s="14">
        <f t="shared" si="27"/>
        <v>16344</v>
      </c>
    </row>
    <row r="51" spans="1:32" ht="30" x14ac:dyDescent="0.25">
      <c r="A51" s="16">
        <v>45</v>
      </c>
      <c r="B51" s="9" t="s">
        <v>57</v>
      </c>
      <c r="C51" s="80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3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x14ac:dyDescent="0.25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77">
        <v>1</v>
      </c>
      <c r="N52" s="77">
        <v>1</v>
      </c>
      <c r="O52" s="50">
        <v>9</v>
      </c>
      <c r="P52" s="50">
        <v>21</v>
      </c>
      <c r="Q52" s="50">
        <v>15</v>
      </c>
      <c r="R52" s="62">
        <v>32</v>
      </c>
      <c r="S52" s="62">
        <v>42</v>
      </c>
      <c r="T52" s="62">
        <v>38</v>
      </c>
      <c r="U52" s="62">
        <v>40</v>
      </c>
      <c r="V52" s="62">
        <v>25</v>
      </c>
      <c r="W52" s="62">
        <v>14</v>
      </c>
      <c r="X52" s="62">
        <v>11</v>
      </c>
      <c r="Y52" s="62">
        <v>8</v>
      </c>
      <c r="Z52" s="62">
        <v>8</v>
      </c>
      <c r="AA52" s="62">
        <v>14</v>
      </c>
      <c r="AB52" s="62">
        <v>44</v>
      </c>
      <c r="AC52" s="62">
        <v>2</v>
      </c>
      <c r="AD52" s="62">
        <v>37</v>
      </c>
      <c r="AE52" s="62">
        <v>37</v>
      </c>
      <c r="AF52" s="62">
        <v>40</v>
      </c>
    </row>
    <row r="53" spans="1:32" x14ac:dyDescent="0.25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78"/>
      <c r="N53" s="78"/>
      <c r="O53" s="51"/>
      <c r="P53" s="51"/>
      <c r="Q53" s="51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</row>
    <row r="54" spans="1:32" x14ac:dyDescent="0.25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  <c r="U54" s="36">
        <v>2</v>
      </c>
      <c r="V54" s="36">
        <v>1</v>
      </c>
      <c r="W54" s="36">
        <v>1</v>
      </c>
      <c r="X54" s="36">
        <v>1</v>
      </c>
      <c r="Y54" s="36">
        <v>1</v>
      </c>
      <c r="Z54" s="36">
        <v>1</v>
      </c>
      <c r="AA54" s="36">
        <v>3</v>
      </c>
      <c r="AB54" s="36">
        <v>2</v>
      </c>
      <c r="AC54" s="36">
        <v>3</v>
      </c>
      <c r="AD54" s="36">
        <v>2</v>
      </c>
      <c r="AE54" s="36">
        <v>5</v>
      </c>
      <c r="AF54" s="36">
        <v>9</v>
      </c>
    </row>
    <row r="55" spans="1:32" x14ac:dyDescent="0.25">
      <c r="A55" s="16">
        <v>49</v>
      </c>
      <c r="B55" s="4" t="s">
        <v>54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1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1</v>
      </c>
      <c r="AE55" s="36">
        <v>0</v>
      </c>
      <c r="AF55" s="36">
        <v>1</v>
      </c>
    </row>
    <row r="56" spans="1:32" x14ac:dyDescent="0.25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</row>
    <row r="57" spans="1:32" s="42" customFormat="1" x14ac:dyDescent="0.25">
      <c r="A57" s="22">
        <v>51</v>
      </c>
      <c r="B57" s="11" t="s">
        <v>31</v>
      </c>
      <c r="C57" s="12">
        <v>0</v>
      </c>
      <c r="D57" s="12">
        <f t="shared" ref="D57:N57" si="28">SUM(D52:D56)</f>
        <v>0</v>
      </c>
      <c r="E57" s="12">
        <f t="shared" si="28"/>
        <v>2</v>
      </c>
      <c r="F57" s="12">
        <f t="shared" si="28"/>
        <v>2</v>
      </c>
      <c r="G57" s="12">
        <f t="shared" si="28"/>
        <v>2</v>
      </c>
      <c r="H57" s="12">
        <f t="shared" si="28"/>
        <v>1</v>
      </c>
      <c r="I57" s="12">
        <f t="shared" si="28"/>
        <v>35</v>
      </c>
      <c r="J57" s="12">
        <f t="shared" si="28"/>
        <v>27</v>
      </c>
      <c r="K57" s="12">
        <f t="shared" si="28"/>
        <v>13</v>
      </c>
      <c r="L57" s="12">
        <f t="shared" si="28"/>
        <v>43</v>
      </c>
      <c r="M57" s="12">
        <f t="shared" si="28"/>
        <v>1</v>
      </c>
      <c r="N57" s="12">
        <f t="shared" si="28"/>
        <v>1</v>
      </c>
      <c r="O57" s="37">
        <f t="shared" ref="O57:Q57" si="29">SUM(O52:O56)</f>
        <v>9</v>
      </c>
      <c r="P57" s="37">
        <f t="shared" si="29"/>
        <v>25</v>
      </c>
      <c r="Q57" s="37">
        <f t="shared" si="29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  <c r="U57" s="37">
        <f>SUM(U52:U56)</f>
        <v>42</v>
      </c>
      <c r="V57" s="37">
        <f t="shared" ref="V57:W57" si="30">SUM(V52:V56)</f>
        <v>26</v>
      </c>
      <c r="W57" s="37">
        <f t="shared" si="30"/>
        <v>15</v>
      </c>
      <c r="X57" s="37">
        <f>SUM(X52:X56)</f>
        <v>13</v>
      </c>
      <c r="Y57" s="37">
        <f t="shared" ref="Y57:Z57" si="31">SUM(Y52:Y56)</f>
        <v>9</v>
      </c>
      <c r="Z57" s="37">
        <f t="shared" si="31"/>
        <v>9</v>
      </c>
      <c r="AA57" s="14">
        <v>17</v>
      </c>
      <c r="AB57" s="14">
        <v>46</v>
      </c>
      <c r="AC57" s="14">
        <f t="shared" ref="AC57" si="32">SUM(AC52:AC56)</f>
        <v>5</v>
      </c>
      <c r="AD57" s="14">
        <f>SUM(AD52:AD56)</f>
        <v>40</v>
      </c>
      <c r="AE57" s="14">
        <f t="shared" ref="AE57:AF57" si="33">SUM(AE52:AE56)</f>
        <v>42</v>
      </c>
      <c r="AF57" s="14">
        <f t="shared" si="33"/>
        <v>50</v>
      </c>
    </row>
    <row r="58" spans="1:32" ht="30" x14ac:dyDescent="0.25">
      <c r="A58" s="16">
        <v>52</v>
      </c>
      <c r="B58" s="9" t="s">
        <v>29</v>
      </c>
      <c r="C58" s="71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 x14ac:dyDescent="0.25">
      <c r="A59" s="16">
        <v>53</v>
      </c>
      <c r="B59" s="4" t="s">
        <v>6</v>
      </c>
      <c r="C59" s="83">
        <v>0</v>
      </c>
      <c r="D59" s="77">
        <v>0</v>
      </c>
      <c r="E59" s="77">
        <v>0</v>
      </c>
      <c r="F59" s="77">
        <v>0</v>
      </c>
      <c r="G59" s="77">
        <v>0</v>
      </c>
      <c r="H59" s="77">
        <v>4</v>
      </c>
      <c r="I59" s="77">
        <v>156</v>
      </c>
      <c r="J59" s="77">
        <v>127</v>
      </c>
      <c r="K59" s="77">
        <v>89</v>
      </c>
      <c r="L59" s="77">
        <v>32</v>
      </c>
      <c r="M59" s="77">
        <v>29</v>
      </c>
      <c r="N59" s="77">
        <v>40</v>
      </c>
      <c r="O59" s="50">
        <v>98</v>
      </c>
      <c r="P59" s="50">
        <v>97</v>
      </c>
      <c r="Q59" s="50">
        <v>114</v>
      </c>
      <c r="R59" s="64">
        <v>192</v>
      </c>
      <c r="S59" s="64">
        <v>302</v>
      </c>
      <c r="T59" s="64">
        <v>222</v>
      </c>
      <c r="U59" s="64">
        <v>187</v>
      </c>
      <c r="V59" s="64">
        <v>135</v>
      </c>
      <c r="W59" s="64">
        <v>117</v>
      </c>
      <c r="X59" s="64">
        <v>122</v>
      </c>
      <c r="Y59" s="64">
        <v>56</v>
      </c>
      <c r="Z59" s="64">
        <v>97</v>
      </c>
      <c r="AA59" s="64">
        <v>129</v>
      </c>
      <c r="AB59" s="64">
        <v>197</v>
      </c>
      <c r="AC59" s="64">
        <v>183</v>
      </c>
      <c r="AD59" s="64">
        <v>279</v>
      </c>
      <c r="AE59" s="64">
        <v>372</v>
      </c>
      <c r="AF59" s="64">
        <v>297</v>
      </c>
    </row>
    <row r="60" spans="1:32" x14ac:dyDescent="0.25">
      <c r="A60" s="16">
        <v>54</v>
      </c>
      <c r="B60" s="4" t="s">
        <v>7</v>
      </c>
      <c r="C60" s="83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51"/>
      <c r="P60" s="51"/>
      <c r="Q60" s="51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</row>
    <row r="61" spans="1:32" x14ac:dyDescent="0.25">
      <c r="A61" s="16">
        <v>55</v>
      </c>
      <c r="B61" s="4" t="s">
        <v>8</v>
      </c>
      <c r="C61" s="83">
        <v>21</v>
      </c>
      <c r="D61" s="77">
        <v>20</v>
      </c>
      <c r="E61" s="77">
        <v>18</v>
      </c>
      <c r="F61" s="77">
        <v>22</v>
      </c>
      <c r="G61" s="77">
        <v>20</v>
      </c>
      <c r="H61" s="77">
        <v>15</v>
      </c>
      <c r="I61" s="77">
        <v>2</v>
      </c>
      <c r="J61" s="77">
        <v>9</v>
      </c>
      <c r="K61" s="77">
        <v>8</v>
      </c>
      <c r="L61" s="77">
        <v>8</v>
      </c>
      <c r="M61" s="77">
        <v>7</v>
      </c>
      <c r="N61" s="77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  <c r="U61" s="13">
        <v>18</v>
      </c>
      <c r="V61" s="13">
        <v>3</v>
      </c>
      <c r="W61" s="13">
        <v>7</v>
      </c>
      <c r="X61" s="13">
        <v>7</v>
      </c>
      <c r="Y61" s="13">
        <v>7</v>
      </c>
      <c r="Z61" s="13">
        <v>9</v>
      </c>
      <c r="AA61" s="13">
        <v>11</v>
      </c>
      <c r="AB61" s="13">
        <v>20</v>
      </c>
      <c r="AC61" s="13">
        <v>24</v>
      </c>
      <c r="AD61" s="13">
        <v>25</v>
      </c>
      <c r="AE61" s="13">
        <v>29</v>
      </c>
      <c r="AF61" s="13">
        <v>21</v>
      </c>
    </row>
    <row r="62" spans="1:32" x14ac:dyDescent="0.25">
      <c r="A62" s="16">
        <v>56</v>
      </c>
      <c r="B62" s="4" t="s">
        <v>54</v>
      </c>
      <c r="C62" s="83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  <c r="U62" s="13">
        <v>7</v>
      </c>
      <c r="V62" s="13">
        <v>0</v>
      </c>
      <c r="W62" s="13">
        <v>3</v>
      </c>
      <c r="X62" s="13">
        <v>2</v>
      </c>
      <c r="Y62" s="13">
        <v>3</v>
      </c>
      <c r="Z62" s="13">
        <v>2</v>
      </c>
      <c r="AA62" s="13">
        <v>3</v>
      </c>
      <c r="AB62" s="13">
        <v>1</v>
      </c>
      <c r="AC62" s="13">
        <v>3</v>
      </c>
      <c r="AD62" s="13">
        <v>4</v>
      </c>
      <c r="AE62" s="13">
        <v>3</v>
      </c>
      <c r="AF62" s="13">
        <v>5</v>
      </c>
    </row>
    <row r="63" spans="1:32" x14ac:dyDescent="0.25">
      <c r="A63" s="16">
        <v>57</v>
      </c>
      <c r="B63" s="4" t="s">
        <v>9</v>
      </c>
      <c r="C63" s="83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</row>
    <row r="64" spans="1:32" s="42" customFormat="1" x14ac:dyDescent="0.25">
      <c r="A64" s="22">
        <v>58</v>
      </c>
      <c r="B64" s="11" t="s">
        <v>58</v>
      </c>
      <c r="C64" s="12">
        <f>SUM(C59:C63)</f>
        <v>21</v>
      </c>
      <c r="D64" s="12">
        <f t="shared" ref="D64:N64" si="34">SUM(D59:D63)</f>
        <v>20</v>
      </c>
      <c r="E64" s="12">
        <f t="shared" si="34"/>
        <v>18</v>
      </c>
      <c r="F64" s="12">
        <f t="shared" si="34"/>
        <v>22</v>
      </c>
      <c r="G64" s="12">
        <f t="shared" si="34"/>
        <v>20</v>
      </c>
      <c r="H64" s="12">
        <f t="shared" si="34"/>
        <v>19</v>
      </c>
      <c r="I64" s="12">
        <f t="shared" si="34"/>
        <v>158</v>
      </c>
      <c r="J64" s="12">
        <f t="shared" si="34"/>
        <v>136</v>
      </c>
      <c r="K64" s="12">
        <f t="shared" si="34"/>
        <v>97</v>
      </c>
      <c r="L64" s="12">
        <f t="shared" si="34"/>
        <v>40</v>
      </c>
      <c r="M64" s="12">
        <f t="shared" si="34"/>
        <v>36</v>
      </c>
      <c r="N64" s="12">
        <f t="shared" si="34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35">SUM(S59:S63)</f>
        <v>335</v>
      </c>
      <c r="T64" s="14">
        <f t="shared" si="35"/>
        <v>247</v>
      </c>
      <c r="U64" s="14">
        <f>SUM(U59:U63)</f>
        <v>212</v>
      </c>
      <c r="V64" s="14">
        <f t="shared" ref="V64:W64" si="36">SUM(V59:V63)</f>
        <v>138</v>
      </c>
      <c r="W64" s="14">
        <f t="shared" si="36"/>
        <v>127</v>
      </c>
      <c r="X64" s="14">
        <f>SUM(X59:X63)</f>
        <v>131</v>
      </c>
      <c r="Y64" s="14">
        <f t="shared" ref="Y64:Z64" si="37">SUM(Y59:Y63)</f>
        <v>66</v>
      </c>
      <c r="Z64" s="14">
        <f t="shared" si="37"/>
        <v>109</v>
      </c>
      <c r="AA64" s="14">
        <v>143</v>
      </c>
      <c r="AB64" s="14">
        <v>218</v>
      </c>
      <c r="AC64" s="14">
        <f t="shared" ref="AC64" si="38">SUM(AC59:AC63)</f>
        <v>210</v>
      </c>
      <c r="AD64" s="14">
        <f>SUM(AD59:AD63)</f>
        <v>308</v>
      </c>
      <c r="AE64" s="14">
        <f t="shared" ref="AE64:AF64" si="39">SUM(AE59:AE63)</f>
        <v>404</v>
      </c>
      <c r="AF64" s="14">
        <f t="shared" si="39"/>
        <v>323</v>
      </c>
    </row>
    <row r="65" spans="1:32" ht="30" x14ac:dyDescent="0.25">
      <c r="A65" s="16">
        <v>59</v>
      </c>
      <c r="B65" s="9" t="s">
        <v>32</v>
      </c>
      <c r="C65" s="71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3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x14ac:dyDescent="0.25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77">
        <v>7</v>
      </c>
      <c r="N66" s="77">
        <v>1</v>
      </c>
      <c r="O66" s="50">
        <v>7</v>
      </c>
      <c r="P66" s="50">
        <v>11</v>
      </c>
      <c r="Q66" s="50">
        <v>9</v>
      </c>
      <c r="R66" s="50">
        <v>21</v>
      </c>
      <c r="S66" s="50">
        <v>17</v>
      </c>
      <c r="T66" s="50">
        <v>14</v>
      </c>
      <c r="U66" s="50">
        <v>21</v>
      </c>
      <c r="V66" s="50">
        <v>5</v>
      </c>
      <c r="W66" s="50">
        <v>13</v>
      </c>
      <c r="X66" s="50">
        <v>5</v>
      </c>
      <c r="Y66" s="50">
        <v>7</v>
      </c>
      <c r="Z66" s="50">
        <v>5</v>
      </c>
      <c r="AA66" s="50">
        <v>12</v>
      </c>
      <c r="AB66" s="50">
        <v>41</v>
      </c>
      <c r="AC66" s="50">
        <v>2</v>
      </c>
      <c r="AD66" s="50">
        <v>19</v>
      </c>
      <c r="AE66" s="50">
        <v>17</v>
      </c>
      <c r="AF66" s="50">
        <v>24</v>
      </c>
    </row>
    <row r="67" spans="1:32" x14ac:dyDescent="0.25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78"/>
      <c r="N67" s="78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</row>
    <row r="68" spans="1:32" x14ac:dyDescent="0.25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0</v>
      </c>
      <c r="Z68" s="16">
        <v>0</v>
      </c>
      <c r="AA68" s="16">
        <v>2</v>
      </c>
      <c r="AB68" s="16">
        <v>1</v>
      </c>
      <c r="AC68" s="16">
        <v>0</v>
      </c>
      <c r="AD68" s="16">
        <v>0</v>
      </c>
      <c r="AE68" s="16">
        <v>1</v>
      </c>
      <c r="AF68" s="16">
        <v>1</v>
      </c>
    </row>
    <row r="69" spans="1:32" x14ac:dyDescent="0.25">
      <c r="A69" s="16">
        <v>63</v>
      </c>
      <c r="B69" s="4" t="s">
        <v>54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1</v>
      </c>
      <c r="AE69" s="16">
        <v>0</v>
      </c>
      <c r="AF69" s="16">
        <v>0</v>
      </c>
    </row>
    <row r="70" spans="1:32" x14ac:dyDescent="0.25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</row>
    <row r="71" spans="1:32" s="42" customFormat="1" x14ac:dyDescent="0.25">
      <c r="A71" s="22">
        <v>65</v>
      </c>
      <c r="B71" s="11" t="s">
        <v>58</v>
      </c>
      <c r="C71" s="12">
        <f>SUM(C66:C70)</f>
        <v>0</v>
      </c>
      <c r="D71" s="12">
        <f t="shared" ref="D71:N71" si="40">SUM(D66:D70)</f>
        <v>0</v>
      </c>
      <c r="E71" s="12">
        <f t="shared" si="40"/>
        <v>1</v>
      </c>
      <c r="F71" s="12">
        <f t="shared" si="40"/>
        <v>0</v>
      </c>
      <c r="G71" s="12">
        <f t="shared" si="40"/>
        <v>0</v>
      </c>
      <c r="H71" s="12">
        <f t="shared" si="40"/>
        <v>1</v>
      </c>
      <c r="I71" s="12">
        <f t="shared" si="40"/>
        <v>10</v>
      </c>
      <c r="J71" s="12">
        <f t="shared" si="40"/>
        <v>15</v>
      </c>
      <c r="K71" s="12">
        <f t="shared" si="40"/>
        <v>5</v>
      </c>
      <c r="L71" s="12">
        <f t="shared" si="40"/>
        <v>18</v>
      </c>
      <c r="M71" s="12">
        <f t="shared" si="40"/>
        <v>7</v>
      </c>
      <c r="N71" s="12">
        <f t="shared" si="40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  <c r="U71" s="22">
        <f>SUM(U66:U70)</f>
        <v>21</v>
      </c>
      <c r="V71" s="22">
        <f t="shared" ref="V71:W71" si="41">SUM(V66:V70)</f>
        <v>5</v>
      </c>
      <c r="W71" s="22">
        <f t="shared" si="41"/>
        <v>13</v>
      </c>
      <c r="X71" s="22">
        <f>SUM(X66:X70)</f>
        <v>6</v>
      </c>
      <c r="Y71" s="22">
        <f t="shared" ref="Y71:Z71" si="42">SUM(Y66:Y70)</f>
        <v>7</v>
      </c>
      <c r="Z71" s="22">
        <f t="shared" si="42"/>
        <v>5</v>
      </c>
      <c r="AA71" s="22">
        <v>14</v>
      </c>
      <c r="AB71" s="22">
        <v>42</v>
      </c>
      <c r="AC71" s="22">
        <f t="shared" ref="AC71" si="43">SUM(AC66:AC70)</f>
        <v>2</v>
      </c>
      <c r="AD71" s="22">
        <f>SUM(AD66:AD70)</f>
        <v>20</v>
      </c>
      <c r="AE71" s="22">
        <f t="shared" ref="AE71:AF71" si="44">SUM(AE66:AE70)</f>
        <v>18</v>
      </c>
      <c r="AF71" s="22">
        <f t="shared" si="44"/>
        <v>25</v>
      </c>
    </row>
    <row r="72" spans="1:32" ht="30" x14ac:dyDescent="0.25">
      <c r="A72" s="16">
        <v>66</v>
      </c>
      <c r="B72" s="9" t="s">
        <v>59</v>
      </c>
      <c r="C72" s="71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3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x14ac:dyDescent="0.25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  <c r="U73" s="16">
        <v>15</v>
      </c>
      <c r="V73" s="16">
        <v>5</v>
      </c>
      <c r="W73" s="16">
        <v>8</v>
      </c>
      <c r="X73" s="16">
        <v>4</v>
      </c>
      <c r="Y73" s="16">
        <v>5</v>
      </c>
      <c r="Z73" s="16">
        <v>3</v>
      </c>
      <c r="AA73" s="16">
        <v>13</v>
      </c>
      <c r="AB73" s="16">
        <v>19</v>
      </c>
      <c r="AC73" s="16">
        <v>25</v>
      </c>
      <c r="AD73" s="16">
        <v>16</v>
      </c>
      <c r="AE73" s="16">
        <v>9</v>
      </c>
      <c r="AF73" s="16">
        <v>22</v>
      </c>
    </row>
    <row r="74" spans="1:32" x14ac:dyDescent="0.25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  <c r="U74" s="16">
        <v>7</v>
      </c>
      <c r="V74" s="16">
        <v>6</v>
      </c>
      <c r="W74" s="16">
        <v>2</v>
      </c>
      <c r="X74" s="16">
        <v>2</v>
      </c>
      <c r="Y74" s="16">
        <v>2</v>
      </c>
      <c r="Z74" s="16">
        <v>1</v>
      </c>
      <c r="AA74" s="16">
        <v>2</v>
      </c>
      <c r="AB74" s="16">
        <v>2</v>
      </c>
      <c r="AC74" s="16">
        <v>1</v>
      </c>
      <c r="AD74" s="16">
        <v>3</v>
      </c>
      <c r="AE74" s="16">
        <v>10</v>
      </c>
      <c r="AF74" s="16">
        <v>7</v>
      </c>
    </row>
    <row r="75" spans="1:32" x14ac:dyDescent="0.25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  <c r="U75" s="16">
        <v>0</v>
      </c>
      <c r="V75" s="16">
        <v>1</v>
      </c>
      <c r="W75" s="16">
        <v>0</v>
      </c>
      <c r="X75" s="16">
        <v>0</v>
      </c>
      <c r="Y75" s="16">
        <v>1</v>
      </c>
      <c r="Z75" s="16">
        <v>0</v>
      </c>
      <c r="AA75" s="16">
        <v>1</v>
      </c>
      <c r="AB75" s="16">
        <v>1</v>
      </c>
      <c r="AC75" s="16">
        <v>0</v>
      </c>
      <c r="AD75" s="16">
        <v>0</v>
      </c>
      <c r="AE75" s="16">
        <v>0</v>
      </c>
      <c r="AF75" s="16">
        <v>1</v>
      </c>
    </row>
    <row r="76" spans="1:32" x14ac:dyDescent="0.25">
      <c r="A76" s="16">
        <v>70</v>
      </c>
      <c r="B76" s="4" t="s">
        <v>54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1</v>
      </c>
      <c r="AE76" s="16">
        <v>0</v>
      </c>
      <c r="AF76" s="16">
        <v>0</v>
      </c>
    </row>
    <row r="77" spans="1:32" x14ac:dyDescent="0.25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</row>
    <row r="78" spans="1:32" s="42" customFormat="1" x14ac:dyDescent="0.25">
      <c r="A78" s="22">
        <v>72</v>
      </c>
      <c r="B78" s="11" t="s">
        <v>30</v>
      </c>
      <c r="C78" s="12">
        <v>0</v>
      </c>
      <c r="D78" s="12">
        <f t="shared" ref="D78:N78" si="45">SUM(D73:D77)</f>
        <v>0</v>
      </c>
      <c r="E78" s="12">
        <f t="shared" si="45"/>
        <v>0</v>
      </c>
      <c r="F78" s="12">
        <f t="shared" si="45"/>
        <v>0</v>
      </c>
      <c r="G78" s="12">
        <f t="shared" si="45"/>
        <v>0</v>
      </c>
      <c r="H78" s="12">
        <f t="shared" si="45"/>
        <v>1</v>
      </c>
      <c r="I78" s="12">
        <f t="shared" si="45"/>
        <v>1</v>
      </c>
      <c r="J78" s="12">
        <f t="shared" si="45"/>
        <v>23</v>
      </c>
      <c r="K78" s="12">
        <f t="shared" si="45"/>
        <v>15</v>
      </c>
      <c r="L78" s="12">
        <f t="shared" si="45"/>
        <v>17</v>
      </c>
      <c r="M78" s="12">
        <f t="shared" si="45"/>
        <v>25</v>
      </c>
      <c r="N78" s="12">
        <f t="shared" si="45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46">SUM(S73:S77)</f>
        <v>22</v>
      </c>
      <c r="T78" s="22">
        <f t="shared" si="46"/>
        <v>13</v>
      </c>
      <c r="U78" s="22">
        <f>SUM(U73:U77)</f>
        <v>22</v>
      </c>
      <c r="V78" s="22">
        <f>SUM(V73:V77)</f>
        <v>12</v>
      </c>
      <c r="W78" s="22">
        <f>SUM(W73:W77)</f>
        <v>11</v>
      </c>
      <c r="X78" s="22">
        <f t="shared" ref="X78:Z78" si="47">SUM(X73:X77)</f>
        <v>6</v>
      </c>
      <c r="Y78" s="22">
        <f t="shared" si="47"/>
        <v>8</v>
      </c>
      <c r="Z78" s="22">
        <f t="shared" si="47"/>
        <v>4</v>
      </c>
      <c r="AA78" s="22">
        <f>SUM(AA73:AA77)</f>
        <v>16</v>
      </c>
      <c r="AB78" s="22">
        <f t="shared" ref="AB78:AC78" si="48">SUM(AB73:AB77)</f>
        <v>22</v>
      </c>
      <c r="AC78" s="22">
        <f t="shared" si="48"/>
        <v>26</v>
      </c>
      <c r="AD78" s="22">
        <f>SUM(AD73:AD77)</f>
        <v>20</v>
      </c>
      <c r="AE78" s="22">
        <f t="shared" ref="AE78:AF78" si="49">SUM(AE73:AE77)</f>
        <v>19</v>
      </c>
      <c r="AF78" s="22">
        <f t="shared" si="49"/>
        <v>30</v>
      </c>
    </row>
    <row r="79" spans="1:32" ht="30" x14ac:dyDescent="0.25">
      <c r="A79" s="16">
        <v>73</v>
      </c>
      <c r="B79" s="9" t="s">
        <v>34</v>
      </c>
      <c r="C79" s="71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3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x14ac:dyDescent="0.25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</row>
    <row r="81" spans="1:32" x14ac:dyDescent="0.25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</row>
    <row r="82" spans="1:32" x14ac:dyDescent="0.25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</row>
    <row r="83" spans="1:32" x14ac:dyDescent="0.25">
      <c r="A83" s="16">
        <v>77</v>
      </c>
      <c r="B83" s="4" t="s">
        <v>54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</row>
    <row r="84" spans="1:32" x14ac:dyDescent="0.25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</row>
    <row r="85" spans="1:32" s="42" customFormat="1" x14ac:dyDescent="0.25">
      <c r="A85" s="22">
        <v>79</v>
      </c>
      <c r="B85" s="11" t="s">
        <v>30</v>
      </c>
      <c r="C85" s="14">
        <f>SUM(C80:C84)</f>
        <v>0</v>
      </c>
      <c r="D85" s="14">
        <f t="shared" ref="D85:N85" si="50">SUM(D80:D84)</f>
        <v>0</v>
      </c>
      <c r="E85" s="14">
        <f t="shared" si="50"/>
        <v>0</v>
      </c>
      <c r="F85" s="14">
        <f t="shared" si="50"/>
        <v>0</v>
      </c>
      <c r="G85" s="14">
        <f t="shared" si="50"/>
        <v>0</v>
      </c>
      <c r="H85" s="14">
        <f t="shared" si="50"/>
        <v>0</v>
      </c>
      <c r="I85" s="14">
        <f t="shared" si="50"/>
        <v>0</v>
      </c>
      <c r="J85" s="14">
        <f t="shared" si="50"/>
        <v>0</v>
      </c>
      <c r="K85" s="14">
        <f t="shared" si="50"/>
        <v>0</v>
      </c>
      <c r="L85" s="14">
        <f t="shared" si="50"/>
        <v>0</v>
      </c>
      <c r="M85" s="14">
        <f t="shared" si="50"/>
        <v>0</v>
      </c>
      <c r="N85" s="14">
        <f t="shared" si="50"/>
        <v>0</v>
      </c>
      <c r="O85" s="22">
        <f>SUM(O80:O84)</f>
        <v>0</v>
      </c>
      <c r="P85" s="22">
        <f t="shared" ref="P85:Q85" si="51">SUM(P80:P84)</f>
        <v>0</v>
      </c>
      <c r="Q85" s="22">
        <f t="shared" si="51"/>
        <v>0</v>
      </c>
      <c r="R85" s="22">
        <f>SUM(R80:R84)</f>
        <v>0</v>
      </c>
      <c r="S85" s="22">
        <f t="shared" ref="S85:T85" si="52">SUM(S80:S84)</f>
        <v>0</v>
      </c>
      <c r="T85" s="22">
        <f t="shared" si="52"/>
        <v>0</v>
      </c>
      <c r="U85" s="22">
        <f>SUM(U80:U84)</f>
        <v>0</v>
      </c>
      <c r="V85" s="22">
        <f t="shared" ref="V85:W85" si="53">SUM(V80:V84)</f>
        <v>0</v>
      </c>
      <c r="W85" s="22">
        <f t="shared" si="53"/>
        <v>0</v>
      </c>
      <c r="X85" s="22">
        <f>SUM(X80:X84)</f>
        <v>0</v>
      </c>
      <c r="Y85" s="22">
        <f t="shared" ref="Y85:AC85" si="54">SUM(Y80:Y84)</f>
        <v>0</v>
      </c>
      <c r="Z85" s="22">
        <f t="shared" si="54"/>
        <v>0</v>
      </c>
      <c r="AA85" s="22">
        <f t="shared" si="54"/>
        <v>0</v>
      </c>
      <c r="AB85" s="22">
        <f t="shared" si="54"/>
        <v>0</v>
      </c>
      <c r="AC85" s="22">
        <f t="shared" si="54"/>
        <v>0</v>
      </c>
      <c r="AD85" s="22">
        <f>SUM(AD80:AD84)</f>
        <v>0</v>
      </c>
      <c r="AE85" s="22">
        <f t="shared" ref="AE85:AF85" si="55">SUM(AE80:AE84)</f>
        <v>0</v>
      </c>
      <c r="AF85" s="22">
        <f t="shared" si="55"/>
        <v>0</v>
      </c>
    </row>
    <row r="86" spans="1:32" ht="30" x14ac:dyDescent="0.25">
      <c r="A86" s="16">
        <v>80</v>
      </c>
      <c r="B86" s="9" t="s">
        <v>62</v>
      </c>
      <c r="C86" s="71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3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x14ac:dyDescent="0.25">
      <c r="A87" s="16">
        <v>81</v>
      </c>
      <c r="B87" s="4" t="s">
        <v>61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</row>
    <row r="88" spans="1:32" x14ac:dyDescent="0.25">
      <c r="A88" s="16">
        <v>82</v>
      </c>
      <c r="B88" s="4" t="s">
        <v>60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</row>
    <row r="89" spans="1:32" x14ac:dyDescent="0.25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  <c r="U89" s="16">
        <v>146</v>
      </c>
      <c r="V89" s="16">
        <f>153+39+2</f>
        <v>194</v>
      </c>
      <c r="W89" s="16">
        <f>128+28+3</f>
        <v>159</v>
      </c>
      <c r="X89" s="16">
        <v>202</v>
      </c>
      <c r="Y89" s="16">
        <v>170</v>
      </c>
      <c r="Z89" s="16">
        <v>196</v>
      </c>
      <c r="AA89" s="16">
        <v>184</v>
      </c>
      <c r="AB89" s="16">
        <f>168+51</f>
        <v>219</v>
      </c>
      <c r="AC89" s="16">
        <v>226</v>
      </c>
      <c r="AD89" s="16">
        <v>190</v>
      </c>
      <c r="AE89" s="16">
        <v>264</v>
      </c>
      <c r="AF89" s="16">
        <v>193</v>
      </c>
    </row>
    <row r="90" spans="1:32" x14ac:dyDescent="0.25">
      <c r="A90" s="16">
        <v>84</v>
      </c>
      <c r="B90" s="4" t="s">
        <v>54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  <c r="U90" s="16">
        <v>15</v>
      </c>
      <c r="V90" s="16">
        <f>12+6</f>
        <v>18</v>
      </c>
      <c r="W90" s="16">
        <f>20+4</f>
        <v>24</v>
      </c>
      <c r="X90" s="16">
        <v>23</v>
      </c>
      <c r="Y90" s="16">
        <v>27</v>
      </c>
      <c r="Z90" s="16">
        <v>33</v>
      </c>
      <c r="AA90" s="16">
        <v>28</v>
      </c>
      <c r="AB90" s="16">
        <f>28+6</f>
        <v>34</v>
      </c>
      <c r="AC90" s="16">
        <v>25</v>
      </c>
      <c r="AD90" s="16">
        <v>25</v>
      </c>
      <c r="AE90" s="16">
        <v>34</v>
      </c>
      <c r="AF90" s="16">
        <v>23</v>
      </c>
    </row>
    <row r="91" spans="1:32" x14ac:dyDescent="0.25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  <c r="U91" s="16">
        <v>5</v>
      </c>
      <c r="V91" s="16">
        <f>2+2</f>
        <v>4</v>
      </c>
      <c r="W91" s="16">
        <f>2+2</f>
        <v>4</v>
      </c>
      <c r="X91" s="16">
        <v>2</v>
      </c>
      <c r="Y91" s="16">
        <v>5</v>
      </c>
      <c r="Z91" s="16">
        <v>6</v>
      </c>
      <c r="AA91" s="16">
        <v>4</v>
      </c>
      <c r="AB91" s="16">
        <f>2+1</f>
        <v>3</v>
      </c>
      <c r="AC91" s="16">
        <v>3</v>
      </c>
      <c r="AD91" s="16">
        <v>4</v>
      </c>
      <c r="AE91" s="16">
        <v>3</v>
      </c>
      <c r="AF91" s="16">
        <v>3</v>
      </c>
    </row>
    <row r="92" spans="1:32" x14ac:dyDescent="0.25">
      <c r="A92" s="16">
        <v>86</v>
      </c>
      <c r="B92" s="11" t="s">
        <v>30</v>
      </c>
      <c r="C92" s="14">
        <f>SUM(C87:C91)</f>
        <v>0</v>
      </c>
      <c r="D92" s="14">
        <f t="shared" ref="D92:N92" si="56">SUM(D87:D91)</f>
        <v>0</v>
      </c>
      <c r="E92" s="14">
        <f t="shared" si="56"/>
        <v>0</v>
      </c>
      <c r="F92" s="14">
        <f t="shared" si="56"/>
        <v>0</v>
      </c>
      <c r="G92" s="14">
        <f t="shared" si="56"/>
        <v>0</v>
      </c>
      <c r="H92" s="14">
        <f t="shared" si="56"/>
        <v>0</v>
      </c>
      <c r="I92" s="14">
        <f t="shared" si="56"/>
        <v>0</v>
      </c>
      <c r="J92" s="14">
        <f t="shared" si="56"/>
        <v>0</v>
      </c>
      <c r="K92" s="14">
        <f t="shared" si="56"/>
        <v>0</v>
      </c>
      <c r="L92" s="14">
        <f t="shared" si="56"/>
        <v>0</v>
      </c>
      <c r="M92" s="14">
        <f t="shared" si="56"/>
        <v>0</v>
      </c>
      <c r="N92" s="14">
        <f t="shared" si="56"/>
        <v>0</v>
      </c>
      <c r="O92" s="14">
        <f>SUM(O87:O91)</f>
        <v>211</v>
      </c>
      <c r="P92" s="14">
        <f t="shared" ref="P92:Q92" si="57">SUM(P87:P91)</f>
        <v>255</v>
      </c>
      <c r="Q92" s="14">
        <f t="shared" si="57"/>
        <v>240</v>
      </c>
      <c r="R92" s="22">
        <f>SUM(R87:R91)</f>
        <v>169</v>
      </c>
      <c r="S92" s="22">
        <f t="shared" ref="S92:T92" si="58">SUM(S87:S91)</f>
        <v>229</v>
      </c>
      <c r="T92" s="22">
        <f t="shared" si="58"/>
        <v>160</v>
      </c>
      <c r="U92" s="22">
        <f>SUM(U87:U91)</f>
        <v>166</v>
      </c>
      <c r="V92" s="22">
        <f t="shared" ref="V92:W92" si="59">SUM(V87:V91)</f>
        <v>216</v>
      </c>
      <c r="W92" s="22">
        <f t="shared" si="59"/>
        <v>187</v>
      </c>
      <c r="X92" s="22">
        <f>SUM(X87:X91)</f>
        <v>227</v>
      </c>
      <c r="Y92" s="22">
        <f t="shared" ref="Y92:Z92" si="60">SUM(Y87:Y91)</f>
        <v>202</v>
      </c>
      <c r="Z92" s="22">
        <f t="shared" si="60"/>
        <v>235</v>
      </c>
      <c r="AA92" s="22">
        <f>SUM(AA87:AA91)</f>
        <v>216</v>
      </c>
      <c r="AB92" s="22">
        <f t="shared" ref="AB92:AC92" si="61">SUM(AB87:AB91)</f>
        <v>256</v>
      </c>
      <c r="AC92" s="22">
        <f t="shared" si="61"/>
        <v>254</v>
      </c>
      <c r="AD92" s="22">
        <f>SUM(AD87:AD91)</f>
        <v>219</v>
      </c>
      <c r="AE92" s="22">
        <f t="shared" ref="AE92:AF92" si="62">SUM(AE87:AE91)</f>
        <v>301</v>
      </c>
      <c r="AF92" s="22">
        <f t="shared" si="62"/>
        <v>219</v>
      </c>
    </row>
    <row r="93" spans="1:32" ht="45" x14ac:dyDescent="0.25">
      <c r="A93" s="16">
        <v>87</v>
      </c>
      <c r="B93" s="9" t="s">
        <v>82</v>
      </c>
      <c r="C93" s="71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3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 x14ac:dyDescent="0.25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  <c r="U94" s="16">
        <v>693</v>
      </c>
      <c r="V94" s="16">
        <v>652</v>
      </c>
      <c r="W94" s="16">
        <v>617</v>
      </c>
      <c r="X94" s="16">
        <v>577</v>
      </c>
      <c r="Y94" s="16">
        <v>507</v>
      </c>
      <c r="Z94" s="16">
        <v>456</v>
      </c>
      <c r="AA94" s="16">
        <v>487</v>
      </c>
      <c r="AB94" s="16">
        <v>534</v>
      </c>
      <c r="AC94" s="16">
        <v>611</v>
      </c>
      <c r="AD94" s="16">
        <v>690</v>
      </c>
      <c r="AE94" s="16">
        <v>700</v>
      </c>
      <c r="AF94" s="16">
        <v>715</v>
      </c>
    </row>
    <row r="95" spans="1:32" x14ac:dyDescent="0.25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  <c r="U95" s="16">
        <v>1177</v>
      </c>
      <c r="V95" s="16">
        <v>1054</v>
      </c>
      <c r="W95" s="16">
        <v>936</v>
      </c>
      <c r="X95" s="16">
        <v>855</v>
      </c>
      <c r="Y95" s="16">
        <v>716</v>
      </c>
      <c r="Z95" s="16">
        <v>567</v>
      </c>
      <c r="AA95" s="16">
        <v>541</v>
      </c>
      <c r="AB95" s="16">
        <v>602</v>
      </c>
      <c r="AC95" s="16">
        <v>643</v>
      </c>
      <c r="AD95" s="16">
        <v>656</v>
      </c>
      <c r="AE95" s="16">
        <v>958</v>
      </c>
      <c r="AF95" s="16">
        <v>955</v>
      </c>
    </row>
    <row r="96" spans="1:32" x14ac:dyDescent="0.25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  <c r="U96" s="16">
        <v>38</v>
      </c>
      <c r="V96" s="16">
        <v>37</v>
      </c>
      <c r="W96" s="16">
        <v>29</v>
      </c>
      <c r="X96" s="16">
        <v>22</v>
      </c>
      <c r="Y96" s="16">
        <v>17</v>
      </c>
      <c r="Z96" s="16">
        <v>11</v>
      </c>
      <c r="AA96" s="49">
        <v>17</v>
      </c>
      <c r="AB96" s="49">
        <v>16</v>
      </c>
      <c r="AC96" s="16">
        <v>16</v>
      </c>
      <c r="AD96" s="16">
        <v>23</v>
      </c>
      <c r="AE96" s="16">
        <v>27</v>
      </c>
      <c r="AF96" s="16">
        <v>26</v>
      </c>
    </row>
    <row r="97" spans="1:32" x14ac:dyDescent="0.25">
      <c r="A97" s="16">
        <v>91</v>
      </c>
      <c r="B97" s="4" t="s">
        <v>54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  <c r="U97" s="16">
        <v>2</v>
      </c>
      <c r="V97" s="16">
        <v>2</v>
      </c>
      <c r="W97" s="16">
        <v>1</v>
      </c>
      <c r="X97" s="16">
        <v>2</v>
      </c>
      <c r="Y97" s="16">
        <v>3</v>
      </c>
      <c r="Z97" s="16">
        <v>1</v>
      </c>
      <c r="AA97" s="49">
        <v>1</v>
      </c>
      <c r="AB97" s="49">
        <v>4</v>
      </c>
      <c r="AC97" s="16">
        <v>3</v>
      </c>
      <c r="AD97" s="16">
        <v>2</v>
      </c>
      <c r="AE97" s="16">
        <v>2</v>
      </c>
      <c r="AF97" s="16">
        <v>1</v>
      </c>
    </row>
    <row r="98" spans="1:32" x14ac:dyDescent="0.25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49">
        <v>0</v>
      </c>
      <c r="AB98" s="49">
        <v>0</v>
      </c>
      <c r="AC98" s="16">
        <v>0</v>
      </c>
      <c r="AD98" s="16">
        <v>0</v>
      </c>
      <c r="AE98" s="16">
        <v>0</v>
      </c>
      <c r="AF98" s="16">
        <v>0</v>
      </c>
    </row>
    <row r="99" spans="1:32" x14ac:dyDescent="0.25">
      <c r="A99" s="16">
        <v>93</v>
      </c>
      <c r="B99" s="11" t="s">
        <v>30</v>
      </c>
      <c r="C99" s="12">
        <f t="shared" ref="C99" si="63">SUM(C94:C98)</f>
        <v>518</v>
      </c>
      <c r="D99" s="12">
        <v>396</v>
      </c>
      <c r="E99" s="12">
        <v>432</v>
      </c>
      <c r="F99" s="12">
        <f t="shared" ref="F99:N99" si="64">SUM(F94:F98)</f>
        <v>751</v>
      </c>
      <c r="G99" s="12">
        <f t="shared" si="64"/>
        <v>887</v>
      </c>
      <c r="H99" s="12">
        <f t="shared" si="64"/>
        <v>1057</v>
      </c>
      <c r="I99" s="12">
        <f t="shared" si="64"/>
        <v>1577</v>
      </c>
      <c r="J99" s="12">
        <f t="shared" si="64"/>
        <v>1939</v>
      </c>
      <c r="K99" s="12">
        <f t="shared" si="64"/>
        <v>1857</v>
      </c>
      <c r="L99" s="12">
        <f t="shared" si="64"/>
        <v>1834</v>
      </c>
      <c r="M99" s="12">
        <f t="shared" si="64"/>
        <v>1683</v>
      </c>
      <c r="N99" s="12">
        <f t="shared" si="64"/>
        <v>1305</v>
      </c>
      <c r="O99" s="22">
        <f>SUM(O94:O98)</f>
        <v>1219</v>
      </c>
      <c r="P99" s="22">
        <f t="shared" ref="P99:Q99" si="65">SUM(P94:P98)</f>
        <v>1362</v>
      </c>
      <c r="Q99" s="22">
        <f t="shared" si="65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  <c r="U99" s="22">
        <f>SUM(U94:U98)</f>
        <v>1910</v>
      </c>
      <c r="V99" s="22">
        <f t="shared" ref="V99:W99" si="66">SUM(V94:V98)</f>
        <v>1745</v>
      </c>
      <c r="W99" s="22">
        <f t="shared" si="66"/>
        <v>1583</v>
      </c>
      <c r="X99" s="22">
        <f>SUM(X94:X98)</f>
        <v>1456</v>
      </c>
      <c r="Y99" s="22">
        <f t="shared" ref="Y99:AF99" si="67">SUM(Y94:Y98)</f>
        <v>1243</v>
      </c>
      <c r="Z99" s="22">
        <f t="shared" si="67"/>
        <v>1035</v>
      </c>
      <c r="AA99" s="22">
        <f t="shared" si="67"/>
        <v>1046</v>
      </c>
      <c r="AB99" s="22">
        <f t="shared" si="67"/>
        <v>1156</v>
      </c>
      <c r="AC99" s="22">
        <f t="shared" si="67"/>
        <v>1273</v>
      </c>
      <c r="AD99" s="22">
        <f t="shared" si="67"/>
        <v>1371</v>
      </c>
      <c r="AE99" s="22">
        <f t="shared" si="67"/>
        <v>1687</v>
      </c>
      <c r="AF99" s="22">
        <f t="shared" si="67"/>
        <v>1697</v>
      </c>
    </row>
    <row r="100" spans="1:32" ht="30" x14ac:dyDescent="0.25">
      <c r="A100" s="16">
        <v>94</v>
      </c>
      <c r="B100" s="9" t="s">
        <v>67</v>
      </c>
      <c r="C100" s="80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3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 x14ac:dyDescent="0.25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  <c r="U101" s="16">
        <v>17</v>
      </c>
      <c r="V101" s="16">
        <v>16</v>
      </c>
      <c r="W101" s="16">
        <v>14</v>
      </c>
      <c r="X101" s="16">
        <v>22</v>
      </c>
      <c r="Y101" s="16">
        <v>16</v>
      </c>
      <c r="Z101" s="16">
        <v>7</v>
      </c>
      <c r="AA101" s="16">
        <v>12</v>
      </c>
      <c r="AB101" s="16">
        <v>5</v>
      </c>
      <c r="AC101" s="16">
        <v>12</v>
      </c>
      <c r="AD101" s="16">
        <v>9</v>
      </c>
      <c r="AE101" s="16">
        <v>6</v>
      </c>
      <c r="AF101" s="16">
        <v>7</v>
      </c>
    </row>
    <row r="102" spans="1:32" x14ac:dyDescent="0.25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  <c r="U102" s="16">
        <v>2</v>
      </c>
      <c r="V102" s="16">
        <v>2</v>
      </c>
      <c r="W102" s="16">
        <v>3</v>
      </c>
      <c r="X102" s="16">
        <v>6</v>
      </c>
      <c r="Y102" s="16">
        <v>5</v>
      </c>
      <c r="Z102" s="16">
        <v>7</v>
      </c>
      <c r="AA102" s="16">
        <v>2</v>
      </c>
      <c r="AB102" s="16">
        <v>4</v>
      </c>
      <c r="AC102" s="16">
        <v>3</v>
      </c>
      <c r="AD102" s="16">
        <v>6</v>
      </c>
      <c r="AE102" s="16">
        <v>9</v>
      </c>
      <c r="AF102" s="16">
        <v>8</v>
      </c>
    </row>
    <row r="103" spans="1:32" x14ac:dyDescent="0.25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  <c r="U103" s="16">
        <v>0</v>
      </c>
      <c r="V103" s="16">
        <v>0</v>
      </c>
      <c r="W103" s="16">
        <v>0</v>
      </c>
      <c r="X103" s="16">
        <v>2</v>
      </c>
      <c r="Y103" s="16">
        <v>3</v>
      </c>
      <c r="Z103" s="16">
        <v>0</v>
      </c>
      <c r="AA103" s="16">
        <v>0</v>
      </c>
      <c r="AB103" s="16">
        <v>0</v>
      </c>
      <c r="AC103" s="16">
        <v>2</v>
      </c>
      <c r="AD103" s="16">
        <v>2</v>
      </c>
      <c r="AE103" s="16">
        <v>0</v>
      </c>
      <c r="AF103" s="16">
        <v>2</v>
      </c>
    </row>
    <row r="104" spans="1:32" x14ac:dyDescent="0.25">
      <c r="A104" s="16">
        <v>98</v>
      </c>
      <c r="B104" s="4" t="s">
        <v>54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</row>
    <row r="105" spans="1:32" x14ac:dyDescent="0.25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</row>
    <row r="106" spans="1:32" x14ac:dyDescent="0.25">
      <c r="A106" s="16">
        <v>100</v>
      </c>
      <c r="B106" s="11" t="s">
        <v>30</v>
      </c>
      <c r="C106" s="12">
        <f t="shared" ref="C106:N106" si="68">SUM(C101:C105)</f>
        <v>11</v>
      </c>
      <c r="D106" s="12">
        <f t="shared" si="68"/>
        <v>7</v>
      </c>
      <c r="E106" s="12">
        <f t="shared" si="68"/>
        <v>14</v>
      </c>
      <c r="F106" s="12">
        <f t="shared" si="68"/>
        <v>5</v>
      </c>
      <c r="G106" s="12">
        <f t="shared" si="68"/>
        <v>6</v>
      </c>
      <c r="H106" s="12">
        <f t="shared" si="68"/>
        <v>9</v>
      </c>
      <c r="I106" s="12">
        <f t="shared" si="68"/>
        <v>13</v>
      </c>
      <c r="J106" s="12">
        <f t="shared" si="68"/>
        <v>13</v>
      </c>
      <c r="K106" s="12">
        <f t="shared" si="68"/>
        <v>12</v>
      </c>
      <c r="L106" s="12">
        <f t="shared" si="68"/>
        <v>17</v>
      </c>
      <c r="M106" s="12">
        <f t="shared" si="68"/>
        <v>22</v>
      </c>
      <c r="N106" s="12">
        <f t="shared" si="68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69">SUM(S101:S105)</f>
        <v>19</v>
      </c>
      <c r="T106" s="22">
        <f t="shared" si="69"/>
        <v>31</v>
      </c>
      <c r="U106" s="22">
        <f>SUM(U101:U105)</f>
        <v>19</v>
      </c>
      <c r="V106" s="22">
        <f t="shared" ref="V106:W106" si="70">SUM(V101:V105)</f>
        <v>18</v>
      </c>
      <c r="W106" s="22">
        <f t="shared" si="70"/>
        <v>17</v>
      </c>
      <c r="X106" s="22">
        <f>SUM(X101:X105)</f>
        <v>30</v>
      </c>
      <c r="Y106" s="22">
        <f t="shared" ref="Y106:Z106" si="71">SUM(Y101:Y105)</f>
        <v>24</v>
      </c>
      <c r="Z106" s="22">
        <f t="shared" si="71"/>
        <v>14</v>
      </c>
      <c r="AA106" s="22">
        <f>SUM(AA101:AA105)</f>
        <v>14</v>
      </c>
      <c r="AB106" s="22">
        <f t="shared" ref="AB106:AC106" si="72">SUM(AB101:AB105)</f>
        <v>9</v>
      </c>
      <c r="AC106" s="22">
        <f t="shared" si="72"/>
        <v>17</v>
      </c>
      <c r="AD106" s="22">
        <f>SUM(AD101:AD105)</f>
        <v>17</v>
      </c>
      <c r="AE106" s="22">
        <f t="shared" ref="AE106:AF106" si="73">SUM(AE101:AE105)</f>
        <v>15</v>
      </c>
      <c r="AF106" s="22">
        <f t="shared" si="73"/>
        <v>17</v>
      </c>
    </row>
    <row r="107" spans="1:32" ht="30" x14ac:dyDescent="0.25">
      <c r="A107" s="16">
        <v>101</v>
      </c>
      <c r="B107" s="9" t="s">
        <v>37</v>
      </c>
      <c r="C107" s="71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x14ac:dyDescent="0.25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  <c r="U108" s="16">
        <v>288</v>
      </c>
      <c r="V108" s="16">
        <v>304</v>
      </c>
      <c r="W108" s="16">
        <v>263</v>
      </c>
      <c r="X108" s="16">
        <v>224</v>
      </c>
      <c r="Y108" s="16">
        <v>203</v>
      </c>
      <c r="Z108" s="16">
        <v>222</v>
      </c>
      <c r="AA108" s="16">
        <v>268</v>
      </c>
      <c r="AB108" s="16">
        <v>312</v>
      </c>
      <c r="AC108" s="16">
        <v>293</v>
      </c>
      <c r="AD108" s="16">
        <v>386</v>
      </c>
      <c r="AE108" s="16">
        <v>293</v>
      </c>
      <c r="AF108" s="16">
        <v>326</v>
      </c>
    </row>
    <row r="109" spans="1:32" x14ac:dyDescent="0.25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  <c r="U109" s="16">
        <v>126</v>
      </c>
      <c r="V109" s="16">
        <v>77</v>
      </c>
      <c r="W109" s="16">
        <v>75</v>
      </c>
      <c r="X109" s="16">
        <v>87</v>
      </c>
      <c r="Y109" s="16">
        <v>69</v>
      </c>
      <c r="Z109" s="16">
        <v>27</v>
      </c>
      <c r="AA109" s="16">
        <v>70</v>
      </c>
      <c r="AB109" s="16">
        <v>70</v>
      </c>
      <c r="AC109" s="16">
        <v>91</v>
      </c>
      <c r="AD109" s="16">
        <v>98</v>
      </c>
      <c r="AE109" s="16">
        <v>264</v>
      </c>
      <c r="AF109" s="16">
        <v>178</v>
      </c>
    </row>
    <row r="110" spans="1:32" x14ac:dyDescent="0.25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  <c r="U110" s="16">
        <v>17</v>
      </c>
      <c r="V110" s="16">
        <v>23</v>
      </c>
      <c r="W110" s="16">
        <v>12</v>
      </c>
      <c r="X110" s="16">
        <v>7</v>
      </c>
      <c r="Y110" s="16">
        <v>12</v>
      </c>
      <c r="Z110" s="16">
        <v>7</v>
      </c>
      <c r="AA110" s="16">
        <v>12</v>
      </c>
      <c r="AB110" s="16">
        <v>10</v>
      </c>
      <c r="AC110" s="16">
        <v>22</v>
      </c>
      <c r="AD110" s="16">
        <v>26</v>
      </c>
      <c r="AE110" s="16">
        <v>13</v>
      </c>
      <c r="AF110" s="16">
        <v>18</v>
      </c>
    </row>
    <row r="111" spans="1:32" x14ac:dyDescent="0.25">
      <c r="A111" s="16">
        <v>105</v>
      </c>
      <c r="B111" s="4" t="s">
        <v>54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  <c r="U111" s="16">
        <v>2</v>
      </c>
      <c r="V111" s="16">
        <v>1</v>
      </c>
      <c r="W111" s="16">
        <v>0</v>
      </c>
      <c r="X111" s="16">
        <v>1</v>
      </c>
      <c r="Y111" s="16">
        <v>2</v>
      </c>
      <c r="Z111" s="16">
        <v>0</v>
      </c>
      <c r="AA111" s="16">
        <v>1</v>
      </c>
      <c r="AB111" s="16">
        <v>4</v>
      </c>
      <c r="AC111" s="16">
        <v>1</v>
      </c>
      <c r="AD111" s="16">
        <v>4</v>
      </c>
      <c r="AE111" s="16">
        <v>1</v>
      </c>
      <c r="AF111" s="16">
        <v>0</v>
      </c>
    </row>
    <row r="112" spans="1:32" x14ac:dyDescent="0.25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</row>
    <row r="113" spans="1:32" x14ac:dyDescent="0.25">
      <c r="A113" s="16">
        <v>107</v>
      </c>
      <c r="B113" s="11" t="s">
        <v>30</v>
      </c>
      <c r="C113" s="12">
        <f>SUM(C108:C112)</f>
        <v>157</v>
      </c>
      <c r="D113" s="12">
        <f t="shared" ref="D113:O113" si="74">SUM(D108:D112)</f>
        <v>172</v>
      </c>
      <c r="E113" s="12">
        <f t="shared" si="74"/>
        <v>225</v>
      </c>
      <c r="F113" s="12">
        <f t="shared" si="74"/>
        <v>215</v>
      </c>
      <c r="G113" s="12">
        <f t="shared" si="74"/>
        <v>222</v>
      </c>
      <c r="H113" s="12">
        <f t="shared" si="74"/>
        <v>370</v>
      </c>
      <c r="I113" s="12">
        <f t="shared" si="74"/>
        <v>656</v>
      </c>
      <c r="J113" s="12">
        <f t="shared" si="74"/>
        <v>347</v>
      </c>
      <c r="K113" s="12">
        <f t="shared" si="74"/>
        <v>291</v>
      </c>
      <c r="L113" s="12">
        <f t="shared" si="74"/>
        <v>364</v>
      </c>
      <c r="M113" s="12">
        <f t="shared" si="74"/>
        <v>284</v>
      </c>
      <c r="N113" s="12">
        <f t="shared" si="74"/>
        <v>220</v>
      </c>
      <c r="O113" s="12">
        <f t="shared" si="74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75">SUM(S108:S112)</f>
        <v>541</v>
      </c>
      <c r="T113" s="22">
        <f t="shared" si="75"/>
        <v>475</v>
      </c>
      <c r="U113" s="22">
        <f>SUM(U108:U112)</f>
        <v>433</v>
      </c>
      <c r="V113" s="22">
        <f t="shared" ref="V113:W113" si="76">SUM(V108:V112)</f>
        <v>405</v>
      </c>
      <c r="W113" s="22">
        <f t="shared" si="76"/>
        <v>350</v>
      </c>
      <c r="X113" s="22">
        <f>SUM(X108:X112)</f>
        <v>319</v>
      </c>
      <c r="Y113" s="22">
        <f t="shared" ref="Y113:Z113" si="77">SUM(Y108:Y112)</f>
        <v>286</v>
      </c>
      <c r="Z113" s="22">
        <f t="shared" si="77"/>
        <v>256</v>
      </c>
      <c r="AA113" s="22">
        <f>SUM(AA108:AA112)</f>
        <v>351</v>
      </c>
      <c r="AB113" s="22">
        <f t="shared" ref="AB113:AC113" si="78">SUM(AB108:AB112)</f>
        <v>396</v>
      </c>
      <c r="AC113" s="22">
        <f t="shared" si="78"/>
        <v>407</v>
      </c>
      <c r="AD113" s="22">
        <f>SUM(AD108:AD112)</f>
        <v>514</v>
      </c>
      <c r="AE113" s="22">
        <f t="shared" ref="AE113:AF113" si="79">SUM(AE108:AE112)</f>
        <v>571</v>
      </c>
      <c r="AF113" s="22">
        <f t="shared" si="79"/>
        <v>522</v>
      </c>
    </row>
    <row r="114" spans="1:32" ht="30" x14ac:dyDescent="0.25">
      <c r="A114" s="16">
        <v>108</v>
      </c>
      <c r="B114" s="9" t="s">
        <v>52</v>
      </c>
      <c r="C114" s="71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3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:32" x14ac:dyDescent="0.25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  <c r="U115" s="16">
        <v>11</v>
      </c>
      <c r="V115" s="16">
        <v>18</v>
      </c>
      <c r="W115" s="16">
        <v>10</v>
      </c>
      <c r="X115" s="16">
        <v>9</v>
      </c>
      <c r="Y115" s="16">
        <v>5</v>
      </c>
      <c r="Z115" s="16">
        <v>13</v>
      </c>
      <c r="AA115" s="16">
        <v>8</v>
      </c>
      <c r="AB115" s="16">
        <v>7</v>
      </c>
      <c r="AC115" s="16">
        <v>12</v>
      </c>
      <c r="AD115" s="16">
        <v>15</v>
      </c>
      <c r="AE115" s="16">
        <v>2</v>
      </c>
      <c r="AF115" s="16">
        <v>6</v>
      </c>
    </row>
    <row r="116" spans="1:32" x14ac:dyDescent="0.25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  <c r="U116" s="16">
        <v>2</v>
      </c>
      <c r="V116" s="16">
        <v>6</v>
      </c>
      <c r="W116" s="16">
        <v>1</v>
      </c>
      <c r="X116" s="16">
        <v>3</v>
      </c>
      <c r="Y116" s="16">
        <v>2</v>
      </c>
      <c r="Z116" s="16">
        <v>0</v>
      </c>
      <c r="AA116" s="16">
        <v>5</v>
      </c>
      <c r="AB116" s="16">
        <v>1</v>
      </c>
      <c r="AC116" s="16">
        <v>4</v>
      </c>
      <c r="AD116" s="16">
        <v>4</v>
      </c>
      <c r="AE116" s="16">
        <v>3</v>
      </c>
      <c r="AF116" s="16">
        <v>5</v>
      </c>
    </row>
    <row r="117" spans="1:32" x14ac:dyDescent="0.25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2</v>
      </c>
      <c r="AD117" s="16">
        <v>1</v>
      </c>
      <c r="AE117" s="16">
        <v>0</v>
      </c>
      <c r="AF117" s="16">
        <v>0</v>
      </c>
    </row>
    <row r="118" spans="1:32" x14ac:dyDescent="0.25">
      <c r="A118" s="16">
        <v>112</v>
      </c>
      <c r="B118" s="4" t="s">
        <v>54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</row>
    <row r="119" spans="1:32" x14ac:dyDescent="0.25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</row>
    <row r="120" spans="1:32" x14ac:dyDescent="0.25">
      <c r="A120" s="16">
        <v>114</v>
      </c>
      <c r="B120" s="11" t="s">
        <v>30</v>
      </c>
      <c r="C120" s="12">
        <f>SUM(C115:C119)</f>
        <v>11</v>
      </c>
      <c r="D120" s="12">
        <f t="shared" ref="D120:N120" si="80">SUM(D115:D119)</f>
        <v>7</v>
      </c>
      <c r="E120" s="12">
        <f t="shared" si="80"/>
        <v>10</v>
      </c>
      <c r="F120" s="12">
        <f t="shared" si="80"/>
        <v>10</v>
      </c>
      <c r="G120" s="12">
        <f t="shared" si="80"/>
        <v>6</v>
      </c>
      <c r="H120" s="12">
        <f t="shared" si="80"/>
        <v>8</v>
      </c>
      <c r="I120" s="12">
        <f t="shared" si="80"/>
        <v>11</v>
      </c>
      <c r="J120" s="12">
        <f t="shared" si="80"/>
        <v>23</v>
      </c>
      <c r="K120" s="12">
        <f t="shared" si="80"/>
        <v>14</v>
      </c>
      <c r="L120" s="12">
        <f t="shared" si="80"/>
        <v>12</v>
      </c>
      <c r="M120" s="12">
        <f t="shared" si="80"/>
        <v>8</v>
      </c>
      <c r="N120" s="12">
        <f t="shared" si="80"/>
        <v>20</v>
      </c>
      <c r="O120" s="12">
        <f>SUM(O115:O119)</f>
        <v>29</v>
      </c>
      <c r="P120" s="12">
        <f t="shared" ref="P120:Q120" si="81">SUM(P115:P119)</f>
        <v>22</v>
      </c>
      <c r="Q120" s="12">
        <f t="shared" si="81"/>
        <v>8</v>
      </c>
      <c r="R120" s="22">
        <f>SUM(R115:R119)</f>
        <v>12</v>
      </c>
      <c r="S120" s="22">
        <f t="shared" ref="S120:T120" si="82">SUM(S115:S119)</f>
        <v>15</v>
      </c>
      <c r="T120" s="22">
        <f t="shared" si="82"/>
        <v>12</v>
      </c>
      <c r="U120" s="22">
        <f>SUM(U115:U119)</f>
        <v>13</v>
      </c>
      <c r="V120" s="22">
        <f t="shared" ref="V120:W120" si="83">SUM(V115:V119)</f>
        <v>24</v>
      </c>
      <c r="W120" s="22">
        <f t="shared" si="83"/>
        <v>11</v>
      </c>
      <c r="X120" s="22">
        <f>SUM(X115:X119)</f>
        <v>12</v>
      </c>
      <c r="Y120" s="22">
        <f t="shared" ref="Y120:Z120" si="84">SUM(Y115:Y119)</f>
        <v>7</v>
      </c>
      <c r="Z120" s="22">
        <f t="shared" si="84"/>
        <v>13</v>
      </c>
      <c r="AA120" s="22">
        <f>SUM(AA115:AA119)</f>
        <v>13</v>
      </c>
      <c r="AB120" s="22">
        <f t="shared" ref="AB120:AC120" si="85">SUM(AB115:AB119)</f>
        <v>8</v>
      </c>
      <c r="AC120" s="22">
        <f t="shared" si="85"/>
        <v>18</v>
      </c>
      <c r="AD120" s="22">
        <f>SUM(AD115:AD119)</f>
        <v>20</v>
      </c>
      <c r="AE120" s="22">
        <f t="shared" ref="AE120:AF120" si="86">SUM(AE115:AE119)</f>
        <v>5</v>
      </c>
      <c r="AF120" s="22">
        <f t="shared" si="86"/>
        <v>11</v>
      </c>
    </row>
    <row r="121" spans="1:32" ht="30" x14ac:dyDescent="0.25">
      <c r="A121" s="16">
        <v>115</v>
      </c>
      <c r="B121" s="9" t="s">
        <v>77</v>
      </c>
      <c r="C121" s="71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3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 x14ac:dyDescent="0.25">
      <c r="A122" s="16">
        <v>116</v>
      </c>
      <c r="B122" s="4" t="s">
        <v>6</v>
      </c>
      <c r="C122" s="10" t="s">
        <v>69</v>
      </c>
      <c r="D122" s="10" t="s">
        <v>69</v>
      </c>
      <c r="E122" s="10" t="s">
        <v>69</v>
      </c>
      <c r="F122" s="31" t="s">
        <v>69</v>
      </c>
      <c r="G122" s="31" t="s">
        <v>69</v>
      </c>
      <c r="H122" s="31" t="s">
        <v>69</v>
      </c>
      <c r="I122" s="31" t="s">
        <v>69</v>
      </c>
      <c r="J122" s="31" t="s">
        <v>69</v>
      </c>
      <c r="K122" s="31" t="s">
        <v>69</v>
      </c>
      <c r="L122" s="31" t="s">
        <v>69</v>
      </c>
      <c r="M122" s="31" t="s">
        <v>69</v>
      </c>
      <c r="N122" s="31" t="s">
        <v>69</v>
      </c>
      <c r="O122" s="44" t="s">
        <v>69</v>
      </c>
      <c r="P122" s="44" t="s">
        <v>69</v>
      </c>
      <c r="Q122" s="44" t="s">
        <v>69</v>
      </c>
      <c r="R122" s="44" t="s">
        <v>69</v>
      </c>
      <c r="S122" s="44" t="s">
        <v>69</v>
      </c>
      <c r="T122" s="44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7" t="s">
        <v>69</v>
      </c>
      <c r="AB122" s="47" t="s">
        <v>69</v>
      </c>
      <c r="AC122" s="47" t="s">
        <v>69</v>
      </c>
      <c r="AD122" s="48" t="s">
        <v>69</v>
      </c>
      <c r="AE122" s="48" t="s">
        <v>69</v>
      </c>
      <c r="AF122" s="48" t="s">
        <v>69</v>
      </c>
    </row>
    <row r="123" spans="1:32" x14ac:dyDescent="0.25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  <c r="U123" s="26">
        <v>3354</v>
      </c>
      <c r="V123" s="26">
        <v>3357</v>
      </c>
      <c r="W123" s="26">
        <v>3359</v>
      </c>
      <c r="X123" s="26">
        <v>3357</v>
      </c>
      <c r="Y123" s="26">
        <v>3407</v>
      </c>
      <c r="Z123" s="26">
        <v>3414</v>
      </c>
      <c r="AA123" s="26">
        <v>3499</v>
      </c>
      <c r="AB123" s="26">
        <v>3631</v>
      </c>
      <c r="AC123" s="26">
        <v>3638</v>
      </c>
      <c r="AD123" s="26">
        <v>3645</v>
      </c>
      <c r="AE123" s="26">
        <v>3721</v>
      </c>
      <c r="AF123" s="26">
        <v>3563</v>
      </c>
    </row>
    <row r="124" spans="1:32" x14ac:dyDescent="0.25">
      <c r="A124" s="16">
        <v>118</v>
      </c>
      <c r="B124" s="4" t="s">
        <v>8</v>
      </c>
      <c r="C124" s="10" t="s">
        <v>69</v>
      </c>
      <c r="D124" s="10" t="s">
        <v>69</v>
      </c>
      <c r="E124" s="10" t="s">
        <v>69</v>
      </c>
      <c r="F124" s="31" t="s">
        <v>69</v>
      </c>
      <c r="G124" s="31" t="s">
        <v>69</v>
      </c>
      <c r="H124" s="31" t="s">
        <v>69</v>
      </c>
      <c r="I124" s="31" t="s">
        <v>69</v>
      </c>
      <c r="J124" s="31" t="s">
        <v>69</v>
      </c>
      <c r="K124" s="31" t="s">
        <v>69</v>
      </c>
      <c r="L124" s="31" t="s">
        <v>69</v>
      </c>
      <c r="M124" s="31" t="s">
        <v>69</v>
      </c>
      <c r="N124" s="31" t="s">
        <v>69</v>
      </c>
      <c r="O124" s="44" t="s">
        <v>69</v>
      </c>
      <c r="P124" s="44" t="s">
        <v>69</v>
      </c>
      <c r="Q124" s="44" t="s">
        <v>69</v>
      </c>
      <c r="R124" s="44" t="s">
        <v>69</v>
      </c>
      <c r="S124" s="44" t="s">
        <v>69</v>
      </c>
      <c r="T124" s="44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7" t="s">
        <v>69</v>
      </c>
      <c r="AB124" s="47" t="s">
        <v>69</v>
      </c>
      <c r="AC124" s="47" t="s">
        <v>69</v>
      </c>
      <c r="AD124" s="48" t="s">
        <v>69</v>
      </c>
      <c r="AE124" s="48" t="s">
        <v>69</v>
      </c>
      <c r="AF124" s="48" t="s">
        <v>69</v>
      </c>
    </row>
    <row r="125" spans="1:32" x14ac:dyDescent="0.25">
      <c r="A125" s="16">
        <v>119</v>
      </c>
      <c r="B125" s="4" t="s">
        <v>54</v>
      </c>
      <c r="C125" s="10" t="s">
        <v>69</v>
      </c>
      <c r="D125" s="10" t="s">
        <v>69</v>
      </c>
      <c r="E125" s="10" t="s">
        <v>69</v>
      </c>
      <c r="F125" s="31" t="s">
        <v>69</v>
      </c>
      <c r="G125" s="31" t="s">
        <v>69</v>
      </c>
      <c r="H125" s="31" t="s">
        <v>69</v>
      </c>
      <c r="I125" s="31" t="s">
        <v>69</v>
      </c>
      <c r="J125" s="31" t="s">
        <v>69</v>
      </c>
      <c r="K125" s="31" t="s">
        <v>69</v>
      </c>
      <c r="L125" s="31" t="s">
        <v>69</v>
      </c>
      <c r="M125" s="31" t="s">
        <v>69</v>
      </c>
      <c r="N125" s="31" t="s">
        <v>69</v>
      </c>
      <c r="O125" s="44" t="s">
        <v>69</v>
      </c>
      <c r="P125" s="44" t="s">
        <v>69</v>
      </c>
      <c r="Q125" s="44" t="s">
        <v>69</v>
      </c>
      <c r="R125" s="44" t="s">
        <v>69</v>
      </c>
      <c r="S125" s="44" t="s">
        <v>69</v>
      </c>
      <c r="T125" s="44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7" t="s">
        <v>69</v>
      </c>
      <c r="AB125" s="47" t="s">
        <v>69</v>
      </c>
      <c r="AC125" s="47" t="s">
        <v>69</v>
      </c>
      <c r="AD125" s="48" t="s">
        <v>69</v>
      </c>
      <c r="AE125" s="48" t="s">
        <v>69</v>
      </c>
      <c r="AF125" s="48" t="s">
        <v>69</v>
      </c>
    </row>
    <row r="126" spans="1:32" x14ac:dyDescent="0.25">
      <c r="A126" s="16">
        <v>120</v>
      </c>
      <c r="B126" s="4" t="s">
        <v>9</v>
      </c>
      <c r="C126" s="10" t="s">
        <v>69</v>
      </c>
      <c r="D126" s="10" t="s">
        <v>69</v>
      </c>
      <c r="E126" s="10" t="s">
        <v>69</v>
      </c>
      <c r="F126" s="31" t="s">
        <v>69</v>
      </c>
      <c r="G126" s="31" t="s">
        <v>69</v>
      </c>
      <c r="H126" s="31" t="s">
        <v>69</v>
      </c>
      <c r="I126" s="31" t="s">
        <v>69</v>
      </c>
      <c r="J126" s="31" t="s">
        <v>69</v>
      </c>
      <c r="K126" s="31" t="s">
        <v>69</v>
      </c>
      <c r="L126" s="31" t="s">
        <v>69</v>
      </c>
      <c r="M126" s="31" t="s">
        <v>69</v>
      </c>
      <c r="N126" s="31" t="s">
        <v>69</v>
      </c>
      <c r="O126" s="44" t="s">
        <v>69</v>
      </c>
      <c r="P126" s="44" t="s">
        <v>69</v>
      </c>
      <c r="Q126" s="44" t="s">
        <v>69</v>
      </c>
      <c r="R126" s="44" t="s">
        <v>69</v>
      </c>
      <c r="S126" s="44" t="s">
        <v>69</v>
      </c>
      <c r="T126" s="44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7" t="s">
        <v>69</v>
      </c>
      <c r="AB126" s="47" t="s">
        <v>69</v>
      </c>
      <c r="AC126" s="47" t="s">
        <v>69</v>
      </c>
      <c r="AD126" s="48" t="s">
        <v>69</v>
      </c>
      <c r="AE126" s="48" t="s">
        <v>69</v>
      </c>
      <c r="AF126" s="48" t="s">
        <v>69</v>
      </c>
    </row>
    <row r="127" spans="1:32" x14ac:dyDescent="0.25">
      <c r="A127" s="16">
        <v>121</v>
      </c>
      <c r="B127" s="11" t="s">
        <v>30</v>
      </c>
      <c r="C127" s="14">
        <f>SUM(C122:C126)</f>
        <v>2752</v>
      </c>
      <c r="D127" s="14">
        <f t="shared" ref="D127:W127" si="87">SUM(D122:D126)</f>
        <v>2895</v>
      </c>
      <c r="E127" s="14">
        <f t="shared" si="87"/>
        <v>2930</v>
      </c>
      <c r="F127" s="14">
        <f t="shared" si="87"/>
        <v>2989</v>
      </c>
      <c r="G127" s="14">
        <f t="shared" si="87"/>
        <v>3071</v>
      </c>
      <c r="H127" s="14">
        <f t="shared" si="87"/>
        <v>3910</v>
      </c>
      <c r="I127" s="14">
        <f t="shared" si="87"/>
        <v>2818</v>
      </c>
      <c r="J127" s="14">
        <f t="shared" si="87"/>
        <v>3108</v>
      </c>
      <c r="K127" s="14">
        <f t="shared" si="87"/>
        <v>3135</v>
      </c>
      <c r="L127" s="14">
        <f t="shared" si="87"/>
        <v>3194</v>
      </c>
      <c r="M127" s="14">
        <f t="shared" si="87"/>
        <v>3168</v>
      </c>
      <c r="N127" s="14">
        <f t="shared" si="87"/>
        <v>3093</v>
      </c>
      <c r="O127" s="14">
        <f t="shared" si="87"/>
        <v>3191</v>
      </c>
      <c r="P127" s="14">
        <f t="shared" si="87"/>
        <v>3273</v>
      </c>
      <c r="Q127" s="14">
        <f t="shared" si="87"/>
        <v>3348</v>
      </c>
      <c r="R127" s="14">
        <f t="shared" si="87"/>
        <v>3309</v>
      </c>
      <c r="S127" s="14">
        <f t="shared" si="87"/>
        <v>3458</v>
      </c>
      <c r="T127" s="14">
        <f t="shared" si="87"/>
        <v>3240</v>
      </c>
      <c r="U127" s="14">
        <f t="shared" si="87"/>
        <v>3354</v>
      </c>
      <c r="V127" s="14">
        <f t="shared" si="87"/>
        <v>3357</v>
      </c>
      <c r="W127" s="14">
        <f t="shared" si="87"/>
        <v>3359</v>
      </c>
      <c r="X127" s="14">
        <f>SUM(X123)</f>
        <v>3357</v>
      </c>
      <c r="Y127" s="14">
        <f t="shared" ref="Y127:Z127" si="88">SUM(Y123)</f>
        <v>3407</v>
      </c>
      <c r="Z127" s="14">
        <f t="shared" si="88"/>
        <v>3414</v>
      </c>
      <c r="AA127" s="14">
        <f t="shared" ref="AA127:AF127" si="89">SUM(AA122:AA126)</f>
        <v>3499</v>
      </c>
      <c r="AB127" s="14">
        <f t="shared" si="89"/>
        <v>3631</v>
      </c>
      <c r="AC127" s="14">
        <f t="shared" si="89"/>
        <v>3638</v>
      </c>
      <c r="AD127" s="14">
        <f t="shared" si="89"/>
        <v>3645</v>
      </c>
      <c r="AE127" s="14">
        <f t="shared" si="89"/>
        <v>3721</v>
      </c>
      <c r="AF127" s="14">
        <f t="shared" si="89"/>
        <v>3563</v>
      </c>
    </row>
    <row r="128" spans="1:32" ht="30" x14ac:dyDescent="0.25">
      <c r="A128" s="16">
        <v>122</v>
      </c>
      <c r="B128" s="9" t="s">
        <v>48</v>
      </c>
      <c r="C128" s="71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3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x14ac:dyDescent="0.25">
      <c r="A129" s="16">
        <v>123</v>
      </c>
      <c r="B129" s="4" t="s">
        <v>6</v>
      </c>
      <c r="C129" s="10" t="s">
        <v>69</v>
      </c>
      <c r="D129" s="10" t="s">
        <v>69</v>
      </c>
      <c r="E129" s="10" t="s">
        <v>69</v>
      </c>
      <c r="F129" s="10" t="s">
        <v>69</v>
      </c>
      <c r="G129" s="10" t="s">
        <v>69</v>
      </c>
      <c r="H129" s="10" t="s">
        <v>69</v>
      </c>
      <c r="I129" s="16" t="s">
        <v>69</v>
      </c>
      <c r="J129" s="16" t="s">
        <v>69</v>
      </c>
      <c r="K129" s="16" t="s">
        <v>69</v>
      </c>
      <c r="L129" s="10" t="s">
        <v>69</v>
      </c>
      <c r="M129" s="10" t="s">
        <v>69</v>
      </c>
      <c r="N129" s="10" t="s">
        <v>69</v>
      </c>
      <c r="O129" s="44" t="s">
        <v>69</v>
      </c>
      <c r="P129" s="44" t="s">
        <v>69</v>
      </c>
      <c r="Q129" s="44" t="s">
        <v>69</v>
      </c>
      <c r="R129" s="44" t="s">
        <v>69</v>
      </c>
      <c r="S129" s="44" t="s">
        <v>69</v>
      </c>
      <c r="T129" s="44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7" t="s">
        <v>69</v>
      </c>
      <c r="AB129" s="47" t="s">
        <v>69</v>
      </c>
      <c r="AC129" s="47" t="s">
        <v>69</v>
      </c>
      <c r="AD129" s="48" t="s">
        <v>69</v>
      </c>
      <c r="AE129" s="48" t="s">
        <v>69</v>
      </c>
      <c r="AF129" s="48" t="s">
        <v>69</v>
      </c>
    </row>
    <row r="130" spans="1:32" x14ac:dyDescent="0.25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  <c r="U130" s="26">
        <v>163</v>
      </c>
      <c r="V130" s="26">
        <v>172</v>
      </c>
      <c r="W130" s="26">
        <v>163</v>
      </c>
      <c r="X130" s="26">
        <v>160</v>
      </c>
      <c r="Y130" s="26">
        <v>134</v>
      </c>
      <c r="Z130" s="26">
        <v>126</v>
      </c>
      <c r="AA130" s="26">
        <v>134</v>
      </c>
      <c r="AB130" s="26">
        <v>113</v>
      </c>
      <c r="AC130" s="26">
        <v>153</v>
      </c>
      <c r="AD130" s="26">
        <v>204</v>
      </c>
      <c r="AE130" s="26">
        <v>151</v>
      </c>
      <c r="AF130" s="26">
        <v>282</v>
      </c>
    </row>
    <row r="131" spans="1:32" x14ac:dyDescent="0.25">
      <c r="A131" s="16">
        <v>125</v>
      </c>
      <c r="B131" s="4" t="s">
        <v>8</v>
      </c>
      <c r="C131" s="10" t="s">
        <v>69</v>
      </c>
      <c r="D131" s="10" t="s">
        <v>69</v>
      </c>
      <c r="E131" s="10" t="s">
        <v>69</v>
      </c>
      <c r="F131" s="10" t="s">
        <v>69</v>
      </c>
      <c r="G131" s="10" t="s">
        <v>69</v>
      </c>
      <c r="H131" s="10" t="s">
        <v>69</v>
      </c>
      <c r="I131" s="16" t="s">
        <v>69</v>
      </c>
      <c r="J131" s="16" t="s">
        <v>69</v>
      </c>
      <c r="K131" s="16" t="s">
        <v>69</v>
      </c>
      <c r="L131" s="10" t="s">
        <v>69</v>
      </c>
      <c r="M131" s="10" t="s">
        <v>69</v>
      </c>
      <c r="N131" s="10" t="s">
        <v>69</v>
      </c>
      <c r="O131" s="44" t="s">
        <v>69</v>
      </c>
      <c r="P131" s="44" t="s">
        <v>69</v>
      </c>
      <c r="Q131" s="44" t="s">
        <v>69</v>
      </c>
      <c r="R131" s="44" t="s">
        <v>69</v>
      </c>
      <c r="S131" s="44" t="s">
        <v>69</v>
      </c>
      <c r="T131" s="44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7" t="s">
        <v>69</v>
      </c>
      <c r="AB131" s="47" t="s">
        <v>69</v>
      </c>
      <c r="AC131" s="47" t="s">
        <v>69</v>
      </c>
      <c r="AD131" s="48" t="s">
        <v>69</v>
      </c>
      <c r="AE131" s="48" t="s">
        <v>69</v>
      </c>
      <c r="AF131" s="48" t="s">
        <v>69</v>
      </c>
    </row>
    <row r="132" spans="1:32" x14ac:dyDescent="0.25">
      <c r="A132" s="16">
        <v>126</v>
      </c>
      <c r="B132" s="4" t="s">
        <v>54</v>
      </c>
      <c r="C132" s="10" t="s">
        <v>69</v>
      </c>
      <c r="D132" s="10" t="s">
        <v>69</v>
      </c>
      <c r="E132" s="10" t="s">
        <v>69</v>
      </c>
      <c r="F132" s="10" t="s">
        <v>69</v>
      </c>
      <c r="G132" s="10" t="s">
        <v>69</v>
      </c>
      <c r="H132" s="10" t="s">
        <v>69</v>
      </c>
      <c r="I132" s="16" t="s">
        <v>69</v>
      </c>
      <c r="J132" s="16" t="s">
        <v>69</v>
      </c>
      <c r="K132" s="16" t="s">
        <v>69</v>
      </c>
      <c r="L132" s="10" t="s">
        <v>69</v>
      </c>
      <c r="M132" s="10" t="s">
        <v>69</v>
      </c>
      <c r="N132" s="10" t="s">
        <v>69</v>
      </c>
      <c r="O132" s="44" t="s">
        <v>69</v>
      </c>
      <c r="P132" s="44" t="s">
        <v>69</v>
      </c>
      <c r="Q132" s="44" t="s">
        <v>69</v>
      </c>
      <c r="R132" s="44" t="s">
        <v>69</v>
      </c>
      <c r="S132" s="44" t="s">
        <v>69</v>
      </c>
      <c r="T132" s="44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7" t="s">
        <v>69</v>
      </c>
      <c r="AB132" s="47" t="s">
        <v>69</v>
      </c>
      <c r="AC132" s="47" t="s">
        <v>69</v>
      </c>
      <c r="AD132" s="48" t="s">
        <v>69</v>
      </c>
      <c r="AE132" s="48" t="s">
        <v>69</v>
      </c>
      <c r="AF132" s="48" t="s">
        <v>69</v>
      </c>
    </row>
    <row r="133" spans="1:32" x14ac:dyDescent="0.25">
      <c r="A133" s="16">
        <v>127</v>
      </c>
      <c r="B133" s="4" t="s">
        <v>9</v>
      </c>
      <c r="C133" s="10" t="s">
        <v>69</v>
      </c>
      <c r="D133" s="10" t="s">
        <v>69</v>
      </c>
      <c r="E133" s="10" t="s">
        <v>69</v>
      </c>
      <c r="F133" s="10" t="s">
        <v>69</v>
      </c>
      <c r="G133" s="10" t="s">
        <v>69</v>
      </c>
      <c r="H133" s="10" t="s">
        <v>69</v>
      </c>
      <c r="I133" s="16" t="s">
        <v>69</v>
      </c>
      <c r="J133" s="16" t="s">
        <v>69</v>
      </c>
      <c r="K133" s="16" t="s">
        <v>69</v>
      </c>
      <c r="L133" s="10" t="s">
        <v>69</v>
      </c>
      <c r="M133" s="10" t="s">
        <v>69</v>
      </c>
      <c r="N133" s="10" t="s">
        <v>69</v>
      </c>
      <c r="O133" s="44" t="s">
        <v>69</v>
      </c>
      <c r="P133" s="44" t="s">
        <v>69</v>
      </c>
      <c r="Q133" s="44" t="s">
        <v>69</v>
      </c>
      <c r="R133" s="44" t="s">
        <v>69</v>
      </c>
      <c r="S133" s="44" t="s">
        <v>69</v>
      </c>
      <c r="T133" s="44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7" t="s">
        <v>69</v>
      </c>
      <c r="AB133" s="47" t="s">
        <v>69</v>
      </c>
      <c r="AC133" s="47" t="s">
        <v>69</v>
      </c>
      <c r="AD133" s="48" t="s">
        <v>69</v>
      </c>
      <c r="AE133" s="48" t="s">
        <v>69</v>
      </c>
      <c r="AF133" s="48" t="s">
        <v>69</v>
      </c>
    </row>
    <row r="134" spans="1:32" x14ac:dyDescent="0.25">
      <c r="A134" s="16">
        <v>128</v>
      </c>
      <c r="B134" s="11" t="s">
        <v>30</v>
      </c>
      <c r="C134" s="12">
        <f>SUM(C129:C133)</f>
        <v>82</v>
      </c>
      <c r="D134" s="12">
        <f t="shared" ref="D134:W134" si="90">SUM(D129:D133)</f>
        <v>89</v>
      </c>
      <c r="E134" s="12">
        <f t="shared" si="90"/>
        <v>75</v>
      </c>
      <c r="F134" s="12">
        <f t="shared" si="90"/>
        <v>112</v>
      </c>
      <c r="G134" s="12">
        <f t="shared" si="90"/>
        <v>125</v>
      </c>
      <c r="H134" s="12">
        <f t="shared" si="90"/>
        <v>782</v>
      </c>
      <c r="I134" s="12">
        <f t="shared" si="90"/>
        <v>99</v>
      </c>
      <c r="J134" s="12">
        <f t="shared" si="90"/>
        <v>96</v>
      </c>
      <c r="K134" s="12">
        <f t="shared" si="90"/>
        <v>149</v>
      </c>
      <c r="L134" s="12">
        <f t="shared" si="90"/>
        <v>157</v>
      </c>
      <c r="M134" s="12">
        <f t="shared" si="90"/>
        <v>209</v>
      </c>
      <c r="N134" s="12">
        <f t="shared" si="90"/>
        <v>168</v>
      </c>
      <c r="O134" s="14">
        <f t="shared" si="90"/>
        <v>115</v>
      </c>
      <c r="P134" s="14">
        <f t="shared" si="90"/>
        <v>98</v>
      </c>
      <c r="Q134" s="14">
        <f t="shared" si="90"/>
        <v>85</v>
      </c>
      <c r="R134" s="14">
        <f t="shared" si="90"/>
        <v>152</v>
      </c>
      <c r="S134" s="14">
        <f t="shared" si="90"/>
        <v>110</v>
      </c>
      <c r="T134" s="14">
        <f t="shared" si="90"/>
        <v>369</v>
      </c>
      <c r="U134" s="14">
        <f t="shared" si="90"/>
        <v>163</v>
      </c>
      <c r="V134" s="14">
        <f t="shared" si="90"/>
        <v>172</v>
      </c>
      <c r="W134" s="14">
        <f t="shared" si="90"/>
        <v>163</v>
      </c>
      <c r="X134" s="14">
        <f t="shared" ref="X134:AF134" si="91">SUM(X129:X133)</f>
        <v>160</v>
      </c>
      <c r="Y134" s="14">
        <f t="shared" si="91"/>
        <v>134</v>
      </c>
      <c r="Z134" s="14">
        <f t="shared" si="91"/>
        <v>126</v>
      </c>
      <c r="AA134" s="14">
        <f t="shared" si="91"/>
        <v>134</v>
      </c>
      <c r="AB134" s="14">
        <f t="shared" si="91"/>
        <v>113</v>
      </c>
      <c r="AC134" s="14">
        <f t="shared" si="91"/>
        <v>153</v>
      </c>
      <c r="AD134" s="14">
        <f t="shared" si="91"/>
        <v>204</v>
      </c>
      <c r="AE134" s="14">
        <f t="shared" si="91"/>
        <v>151</v>
      </c>
      <c r="AF134" s="14">
        <f t="shared" si="91"/>
        <v>282</v>
      </c>
    </row>
    <row r="135" spans="1:32" ht="30" x14ac:dyDescent="0.25">
      <c r="A135" s="16">
        <v>129</v>
      </c>
      <c r="B135" s="9" t="s">
        <v>68</v>
      </c>
      <c r="C135" s="71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3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 x14ac:dyDescent="0.25">
      <c r="A136" s="16">
        <v>130</v>
      </c>
      <c r="B136" s="4" t="s">
        <v>6</v>
      </c>
      <c r="C136" s="10" t="s">
        <v>69</v>
      </c>
      <c r="D136" s="10" t="s">
        <v>69</v>
      </c>
      <c r="E136" s="10" t="s">
        <v>69</v>
      </c>
      <c r="F136" s="10" t="s">
        <v>69</v>
      </c>
      <c r="G136" s="10" t="s">
        <v>69</v>
      </c>
      <c r="H136" s="10" t="s">
        <v>69</v>
      </c>
      <c r="I136" s="16" t="s">
        <v>69</v>
      </c>
      <c r="J136" s="16" t="s">
        <v>69</v>
      </c>
      <c r="K136" s="16" t="s">
        <v>69</v>
      </c>
      <c r="L136" s="10" t="s">
        <v>69</v>
      </c>
      <c r="M136" s="10" t="s">
        <v>69</v>
      </c>
      <c r="N136" s="10" t="s">
        <v>69</v>
      </c>
      <c r="O136" s="44" t="s">
        <v>69</v>
      </c>
      <c r="P136" s="44" t="s">
        <v>69</v>
      </c>
      <c r="Q136" s="44" t="s">
        <v>69</v>
      </c>
      <c r="R136" s="44" t="s">
        <v>69</v>
      </c>
      <c r="S136" s="44" t="s">
        <v>69</v>
      </c>
      <c r="T136" s="44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7" t="s">
        <v>69</v>
      </c>
      <c r="AB136" s="47" t="s">
        <v>69</v>
      </c>
      <c r="AC136" s="47" t="s">
        <v>69</v>
      </c>
      <c r="AD136" s="48" t="s">
        <v>69</v>
      </c>
      <c r="AE136" s="48" t="s">
        <v>69</v>
      </c>
      <c r="AF136" s="48" t="s">
        <v>69</v>
      </c>
    </row>
    <row r="137" spans="1:32" x14ac:dyDescent="0.25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  <c r="U137" s="26">
        <v>277</v>
      </c>
      <c r="V137" s="26">
        <v>175</v>
      </c>
      <c r="W137" s="26">
        <v>165</v>
      </c>
      <c r="X137" s="26">
        <v>158</v>
      </c>
      <c r="Y137" s="26">
        <v>184</v>
      </c>
      <c r="Z137" s="26">
        <v>133</v>
      </c>
      <c r="AA137" s="26">
        <v>219</v>
      </c>
      <c r="AB137" s="26">
        <v>245</v>
      </c>
      <c r="AC137" s="26">
        <v>160</v>
      </c>
      <c r="AD137" s="26">
        <v>211</v>
      </c>
      <c r="AE137" s="26">
        <v>227</v>
      </c>
      <c r="AF137" s="26">
        <v>124</v>
      </c>
    </row>
    <row r="138" spans="1:32" x14ac:dyDescent="0.25">
      <c r="A138" s="16">
        <v>132</v>
      </c>
      <c r="B138" s="4" t="s">
        <v>8</v>
      </c>
      <c r="C138" s="10" t="s">
        <v>69</v>
      </c>
      <c r="D138" s="10" t="s">
        <v>69</v>
      </c>
      <c r="E138" s="10" t="s">
        <v>69</v>
      </c>
      <c r="F138" s="10" t="s">
        <v>69</v>
      </c>
      <c r="G138" s="10" t="s">
        <v>69</v>
      </c>
      <c r="H138" s="10" t="s">
        <v>69</v>
      </c>
      <c r="I138" s="16" t="s">
        <v>69</v>
      </c>
      <c r="J138" s="16" t="s">
        <v>69</v>
      </c>
      <c r="K138" s="16" t="s">
        <v>69</v>
      </c>
      <c r="L138" s="10" t="s">
        <v>69</v>
      </c>
      <c r="M138" s="10" t="s">
        <v>69</v>
      </c>
      <c r="N138" s="10" t="s">
        <v>69</v>
      </c>
      <c r="O138" s="44" t="s">
        <v>69</v>
      </c>
      <c r="P138" s="44" t="s">
        <v>69</v>
      </c>
      <c r="Q138" s="44" t="s">
        <v>69</v>
      </c>
      <c r="R138" s="44" t="s">
        <v>69</v>
      </c>
      <c r="S138" s="44" t="s">
        <v>69</v>
      </c>
      <c r="T138" s="44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7" t="s">
        <v>69</v>
      </c>
      <c r="AB138" s="47" t="s">
        <v>69</v>
      </c>
      <c r="AC138" s="47" t="s">
        <v>69</v>
      </c>
      <c r="AD138" s="48" t="s">
        <v>69</v>
      </c>
      <c r="AE138" s="48" t="s">
        <v>69</v>
      </c>
      <c r="AF138" s="48" t="s">
        <v>69</v>
      </c>
    </row>
    <row r="139" spans="1:32" x14ac:dyDescent="0.25">
      <c r="A139" s="16">
        <v>133</v>
      </c>
      <c r="B139" s="4" t="s">
        <v>54</v>
      </c>
      <c r="C139" s="10" t="s">
        <v>69</v>
      </c>
      <c r="D139" s="10" t="s">
        <v>69</v>
      </c>
      <c r="E139" s="10" t="s">
        <v>69</v>
      </c>
      <c r="F139" s="10" t="s">
        <v>69</v>
      </c>
      <c r="G139" s="10" t="s">
        <v>69</v>
      </c>
      <c r="H139" s="10" t="s">
        <v>69</v>
      </c>
      <c r="I139" s="16" t="s">
        <v>69</v>
      </c>
      <c r="J139" s="16" t="s">
        <v>69</v>
      </c>
      <c r="K139" s="16" t="s">
        <v>69</v>
      </c>
      <c r="L139" s="10" t="s">
        <v>69</v>
      </c>
      <c r="M139" s="10" t="s">
        <v>69</v>
      </c>
      <c r="N139" s="10" t="s">
        <v>69</v>
      </c>
      <c r="O139" s="44" t="s">
        <v>69</v>
      </c>
      <c r="P139" s="44" t="s">
        <v>69</v>
      </c>
      <c r="Q139" s="44" t="s">
        <v>69</v>
      </c>
      <c r="R139" s="44" t="s">
        <v>69</v>
      </c>
      <c r="S139" s="44" t="s">
        <v>69</v>
      </c>
      <c r="T139" s="44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7" t="s">
        <v>69</v>
      </c>
      <c r="AB139" s="47" t="s">
        <v>69</v>
      </c>
      <c r="AC139" s="47" t="s">
        <v>69</v>
      </c>
      <c r="AD139" s="48" t="s">
        <v>69</v>
      </c>
      <c r="AE139" s="48" t="s">
        <v>69</v>
      </c>
      <c r="AF139" s="48" t="s">
        <v>69</v>
      </c>
    </row>
    <row r="140" spans="1:32" x14ac:dyDescent="0.25">
      <c r="A140" s="16">
        <v>134</v>
      </c>
      <c r="B140" s="4" t="s">
        <v>9</v>
      </c>
      <c r="C140" s="10" t="s">
        <v>69</v>
      </c>
      <c r="D140" s="10" t="s">
        <v>69</v>
      </c>
      <c r="E140" s="10" t="s">
        <v>69</v>
      </c>
      <c r="F140" s="10" t="s">
        <v>69</v>
      </c>
      <c r="G140" s="10" t="s">
        <v>69</v>
      </c>
      <c r="H140" s="10" t="s">
        <v>69</v>
      </c>
      <c r="I140" s="16" t="s">
        <v>69</v>
      </c>
      <c r="J140" s="16" t="s">
        <v>69</v>
      </c>
      <c r="K140" s="16" t="s">
        <v>69</v>
      </c>
      <c r="L140" s="10" t="s">
        <v>69</v>
      </c>
      <c r="M140" s="10" t="s">
        <v>69</v>
      </c>
      <c r="N140" s="10" t="s">
        <v>69</v>
      </c>
      <c r="O140" s="44" t="s">
        <v>69</v>
      </c>
      <c r="P140" s="44" t="s">
        <v>69</v>
      </c>
      <c r="Q140" s="44" t="s">
        <v>69</v>
      </c>
      <c r="R140" s="44" t="s">
        <v>69</v>
      </c>
      <c r="S140" s="44" t="s">
        <v>69</v>
      </c>
      <c r="T140" s="44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7" t="s">
        <v>69</v>
      </c>
      <c r="AB140" s="47" t="s">
        <v>69</v>
      </c>
      <c r="AC140" s="47" t="s">
        <v>69</v>
      </c>
      <c r="AD140" s="48" t="s">
        <v>69</v>
      </c>
      <c r="AE140" s="48" t="s">
        <v>69</v>
      </c>
      <c r="AF140" s="48" t="s">
        <v>69</v>
      </c>
    </row>
    <row r="141" spans="1:32" x14ac:dyDescent="0.25">
      <c r="A141" s="16">
        <v>135</v>
      </c>
      <c r="B141" s="11" t="s">
        <v>30</v>
      </c>
      <c r="C141" s="12">
        <f>SUM(C136:C140)</f>
        <v>81</v>
      </c>
      <c r="D141" s="12">
        <f t="shared" ref="D141:W141" si="92">SUM(D136:D140)</f>
        <v>232</v>
      </c>
      <c r="E141" s="12">
        <f t="shared" si="92"/>
        <v>89</v>
      </c>
      <c r="F141" s="12">
        <f t="shared" si="92"/>
        <v>171</v>
      </c>
      <c r="G141" s="12">
        <f t="shared" si="92"/>
        <v>207</v>
      </c>
      <c r="H141" s="12">
        <f t="shared" si="92"/>
        <v>246</v>
      </c>
      <c r="I141" s="12">
        <f t="shared" si="92"/>
        <v>301</v>
      </c>
      <c r="J141" s="12">
        <f t="shared" si="92"/>
        <v>384</v>
      </c>
      <c r="K141" s="12">
        <f t="shared" si="92"/>
        <v>179</v>
      </c>
      <c r="L141" s="12">
        <f t="shared" si="92"/>
        <v>216</v>
      </c>
      <c r="M141" s="12">
        <f t="shared" si="92"/>
        <v>165</v>
      </c>
      <c r="N141" s="12">
        <f t="shared" si="92"/>
        <v>110</v>
      </c>
      <c r="O141" s="14">
        <f t="shared" si="92"/>
        <v>214</v>
      </c>
      <c r="P141" s="14">
        <f t="shared" si="92"/>
        <v>180</v>
      </c>
      <c r="Q141" s="14">
        <f t="shared" si="92"/>
        <v>160</v>
      </c>
      <c r="R141" s="14">
        <f t="shared" si="92"/>
        <v>113</v>
      </c>
      <c r="S141" s="14">
        <f t="shared" si="92"/>
        <v>259</v>
      </c>
      <c r="T141" s="14">
        <f t="shared" si="92"/>
        <v>151</v>
      </c>
      <c r="U141" s="14">
        <f t="shared" si="92"/>
        <v>277</v>
      </c>
      <c r="V141" s="14">
        <f t="shared" si="92"/>
        <v>175</v>
      </c>
      <c r="W141" s="14">
        <f t="shared" si="92"/>
        <v>165</v>
      </c>
      <c r="X141" s="14">
        <f t="shared" ref="X141:AF141" si="93">SUM(X136:X140)</f>
        <v>158</v>
      </c>
      <c r="Y141" s="14">
        <f t="shared" si="93"/>
        <v>184</v>
      </c>
      <c r="Z141" s="14">
        <f t="shared" si="93"/>
        <v>133</v>
      </c>
      <c r="AA141" s="14">
        <f t="shared" si="93"/>
        <v>219</v>
      </c>
      <c r="AB141" s="14">
        <f t="shared" si="93"/>
        <v>245</v>
      </c>
      <c r="AC141" s="14">
        <f t="shared" si="93"/>
        <v>160</v>
      </c>
      <c r="AD141" s="14">
        <f t="shared" si="93"/>
        <v>211</v>
      </c>
      <c r="AE141" s="14">
        <f t="shared" si="93"/>
        <v>227</v>
      </c>
      <c r="AF141" s="14">
        <f t="shared" si="93"/>
        <v>124</v>
      </c>
    </row>
    <row r="142" spans="1:32" ht="30" x14ac:dyDescent="0.25">
      <c r="A142" s="16">
        <v>136</v>
      </c>
      <c r="B142" s="9" t="s">
        <v>63</v>
      </c>
      <c r="C142" s="71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3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x14ac:dyDescent="0.25">
      <c r="A143" s="16">
        <v>137</v>
      </c>
      <c r="B143" s="4" t="s">
        <v>6</v>
      </c>
      <c r="C143" s="15" t="s">
        <v>69</v>
      </c>
      <c r="D143" s="15" t="s">
        <v>69</v>
      </c>
      <c r="E143" s="15" t="s">
        <v>69</v>
      </c>
      <c r="F143" s="15" t="s">
        <v>69</v>
      </c>
      <c r="G143" s="15" t="s">
        <v>69</v>
      </c>
      <c r="H143" s="15" t="s">
        <v>69</v>
      </c>
      <c r="I143" s="15" t="s">
        <v>69</v>
      </c>
      <c r="J143" s="15" t="s">
        <v>69</v>
      </c>
      <c r="K143" s="15" t="s">
        <v>69</v>
      </c>
      <c r="L143" s="15" t="s">
        <v>69</v>
      </c>
      <c r="M143" s="15" t="s">
        <v>69</v>
      </c>
      <c r="N143" s="15" t="s">
        <v>69</v>
      </c>
      <c r="O143" s="15" t="s">
        <v>69</v>
      </c>
      <c r="P143" s="15" t="s">
        <v>69</v>
      </c>
      <c r="Q143" s="15" t="s">
        <v>69</v>
      </c>
      <c r="R143" s="15" t="s">
        <v>69</v>
      </c>
      <c r="S143" s="15" t="s">
        <v>69</v>
      </c>
      <c r="T143" s="15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</row>
    <row r="144" spans="1:32" x14ac:dyDescent="0.25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  <c r="U144" s="16">
        <v>17</v>
      </c>
      <c r="V144" s="16">
        <v>30</v>
      </c>
      <c r="W144" s="16">
        <v>37</v>
      </c>
      <c r="X144" s="16">
        <v>27</v>
      </c>
      <c r="Y144" s="16">
        <v>8</v>
      </c>
      <c r="Z144" s="16">
        <v>10</v>
      </c>
      <c r="AA144" s="16">
        <v>5</v>
      </c>
      <c r="AB144" s="16">
        <v>15</v>
      </c>
      <c r="AC144" s="16">
        <v>9</v>
      </c>
      <c r="AD144" s="16">
        <v>9</v>
      </c>
      <c r="AE144" s="16">
        <v>27</v>
      </c>
      <c r="AF144" s="16">
        <v>23</v>
      </c>
    </row>
    <row r="145" spans="1:32" x14ac:dyDescent="0.25">
      <c r="A145" s="16">
        <v>139</v>
      </c>
      <c r="B145" s="4" t="s">
        <v>73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</row>
    <row r="146" spans="1:32" x14ac:dyDescent="0.25">
      <c r="A146" s="16">
        <v>140</v>
      </c>
      <c r="B146" s="4" t="s">
        <v>54</v>
      </c>
      <c r="C146" s="15" t="s">
        <v>69</v>
      </c>
      <c r="D146" s="15" t="s">
        <v>69</v>
      </c>
      <c r="E146" s="15" t="s">
        <v>69</v>
      </c>
      <c r="F146" s="15" t="s">
        <v>69</v>
      </c>
      <c r="G146" s="15" t="s">
        <v>69</v>
      </c>
      <c r="H146" s="15" t="s">
        <v>69</v>
      </c>
      <c r="I146" s="15" t="s">
        <v>69</v>
      </c>
      <c r="J146" s="15" t="s">
        <v>69</v>
      </c>
      <c r="K146" s="15" t="s">
        <v>69</v>
      </c>
      <c r="L146" s="15" t="s">
        <v>69</v>
      </c>
      <c r="M146" s="15" t="s">
        <v>69</v>
      </c>
      <c r="N146" s="15" t="s">
        <v>69</v>
      </c>
      <c r="O146" s="15" t="s">
        <v>69</v>
      </c>
      <c r="P146" s="15" t="s">
        <v>69</v>
      </c>
      <c r="Q146" s="15" t="s">
        <v>69</v>
      </c>
      <c r="R146" s="15" t="s">
        <v>69</v>
      </c>
      <c r="S146" s="15" t="s">
        <v>69</v>
      </c>
      <c r="T146" s="15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</row>
    <row r="147" spans="1:32" x14ac:dyDescent="0.25">
      <c r="A147" s="16">
        <v>141</v>
      </c>
      <c r="B147" s="4" t="s">
        <v>9</v>
      </c>
      <c r="C147" s="15" t="s">
        <v>69</v>
      </c>
      <c r="D147" s="15" t="s">
        <v>69</v>
      </c>
      <c r="E147" s="15" t="s">
        <v>69</v>
      </c>
      <c r="F147" s="15" t="s">
        <v>69</v>
      </c>
      <c r="G147" s="15" t="s">
        <v>69</v>
      </c>
      <c r="H147" s="15" t="s">
        <v>69</v>
      </c>
      <c r="I147" s="15" t="s">
        <v>69</v>
      </c>
      <c r="J147" s="15" t="s">
        <v>69</v>
      </c>
      <c r="K147" s="15" t="s">
        <v>69</v>
      </c>
      <c r="L147" s="15" t="s">
        <v>69</v>
      </c>
      <c r="M147" s="15" t="s">
        <v>69</v>
      </c>
      <c r="N147" s="15" t="s">
        <v>69</v>
      </c>
      <c r="O147" s="15" t="s">
        <v>69</v>
      </c>
      <c r="P147" s="15" t="s">
        <v>69</v>
      </c>
      <c r="Q147" s="15" t="s">
        <v>69</v>
      </c>
      <c r="R147" s="15" t="s">
        <v>69</v>
      </c>
      <c r="S147" s="15" t="s">
        <v>69</v>
      </c>
      <c r="T147" s="15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</row>
    <row r="148" spans="1:32" x14ac:dyDescent="0.25">
      <c r="A148" s="16">
        <v>142</v>
      </c>
      <c r="B148" s="11" t="s">
        <v>30</v>
      </c>
      <c r="C148" s="14">
        <f>SUM(C143:C147)</f>
        <v>7</v>
      </c>
      <c r="D148" s="14">
        <f t="shared" ref="D148:N148" si="94">SUM(D143:D147)</f>
        <v>3</v>
      </c>
      <c r="E148" s="14">
        <f t="shared" si="94"/>
        <v>8</v>
      </c>
      <c r="F148" s="14">
        <f t="shared" si="94"/>
        <v>5</v>
      </c>
      <c r="G148" s="14">
        <f t="shared" si="94"/>
        <v>7</v>
      </c>
      <c r="H148" s="14">
        <f t="shared" si="94"/>
        <v>7</v>
      </c>
      <c r="I148" s="14">
        <f t="shared" si="94"/>
        <v>17</v>
      </c>
      <c r="J148" s="14">
        <f t="shared" si="94"/>
        <v>14</v>
      </c>
      <c r="K148" s="14">
        <f t="shared" si="94"/>
        <v>17</v>
      </c>
      <c r="L148" s="14">
        <f t="shared" si="94"/>
        <v>18</v>
      </c>
      <c r="M148" s="14">
        <f t="shared" si="94"/>
        <v>22</v>
      </c>
      <c r="N148" s="14">
        <f t="shared" si="94"/>
        <v>96</v>
      </c>
      <c r="O148" s="22">
        <f>SUM(O144:O147)</f>
        <v>9</v>
      </c>
      <c r="P148" s="22">
        <f t="shared" ref="P148:W148" si="95">SUM(P144:P147)</f>
        <v>2</v>
      </c>
      <c r="Q148" s="22">
        <f t="shared" si="95"/>
        <v>8</v>
      </c>
      <c r="R148" s="22">
        <f t="shared" si="95"/>
        <v>11</v>
      </c>
      <c r="S148" s="22">
        <f t="shared" si="95"/>
        <v>14</v>
      </c>
      <c r="T148" s="22">
        <f t="shared" si="95"/>
        <v>16</v>
      </c>
      <c r="U148" s="22">
        <f t="shared" si="95"/>
        <v>17</v>
      </c>
      <c r="V148" s="22">
        <f t="shared" si="95"/>
        <v>30</v>
      </c>
      <c r="W148" s="22">
        <f t="shared" si="95"/>
        <v>37</v>
      </c>
      <c r="X148" s="22">
        <f t="shared" ref="X148:Z148" si="96">SUM(X144:X147)</f>
        <v>27</v>
      </c>
      <c r="Y148" s="22">
        <f t="shared" si="96"/>
        <v>8</v>
      </c>
      <c r="Z148" s="22">
        <f t="shared" si="96"/>
        <v>10</v>
      </c>
      <c r="AA148" s="22">
        <f>SUM(AA144:AA147)</f>
        <v>5</v>
      </c>
      <c r="AB148" s="22">
        <f t="shared" ref="AB148:AC148" si="97">SUM(AB144:AB147)</f>
        <v>15</v>
      </c>
      <c r="AC148" s="22">
        <f t="shared" si="97"/>
        <v>9</v>
      </c>
      <c r="AD148" s="22">
        <f>SUM(AD144:AD147)</f>
        <v>9</v>
      </c>
      <c r="AE148" s="22">
        <f t="shared" ref="AE148:AF148" si="98">SUM(AE144:AE147)</f>
        <v>27</v>
      </c>
      <c r="AF148" s="22">
        <f t="shared" si="98"/>
        <v>23</v>
      </c>
    </row>
    <row r="149" spans="1:32" ht="30" x14ac:dyDescent="0.25">
      <c r="A149" s="16">
        <v>143</v>
      </c>
      <c r="B149" s="9" t="s">
        <v>64</v>
      </c>
      <c r="C149" s="71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3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x14ac:dyDescent="0.25">
      <c r="A150" s="16">
        <v>144</v>
      </c>
      <c r="B150" s="4" t="s">
        <v>6</v>
      </c>
      <c r="C150" s="15" t="s">
        <v>69</v>
      </c>
      <c r="D150" s="15" t="s">
        <v>69</v>
      </c>
      <c r="E150" s="15" t="s">
        <v>69</v>
      </c>
      <c r="F150" s="15" t="s">
        <v>69</v>
      </c>
      <c r="G150" s="15" t="s">
        <v>69</v>
      </c>
      <c r="H150" s="15" t="s">
        <v>69</v>
      </c>
      <c r="I150" s="15" t="s">
        <v>69</v>
      </c>
      <c r="J150" s="15" t="s">
        <v>69</v>
      </c>
      <c r="K150" s="15" t="s">
        <v>69</v>
      </c>
      <c r="L150" s="15" t="s">
        <v>69</v>
      </c>
      <c r="M150" s="15" t="s">
        <v>69</v>
      </c>
      <c r="N150" s="15" t="s">
        <v>69</v>
      </c>
      <c r="O150" s="15" t="s">
        <v>69</v>
      </c>
      <c r="P150" s="15" t="s">
        <v>69</v>
      </c>
      <c r="Q150" s="15" t="s">
        <v>69</v>
      </c>
      <c r="R150" s="15" t="s">
        <v>69</v>
      </c>
      <c r="S150" s="15" t="s">
        <v>69</v>
      </c>
      <c r="T150" s="15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</row>
    <row r="151" spans="1:32" x14ac:dyDescent="0.25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  <c r="U151" s="16">
        <v>211</v>
      </c>
      <c r="V151" s="16">
        <v>93</v>
      </c>
      <c r="W151" s="16">
        <v>89</v>
      </c>
      <c r="X151" s="16">
        <v>54</v>
      </c>
      <c r="Y151" s="16">
        <v>32</v>
      </c>
      <c r="Z151" s="16">
        <v>44</v>
      </c>
      <c r="AA151" s="16">
        <v>21</v>
      </c>
      <c r="AB151" s="16">
        <v>61</v>
      </c>
      <c r="AC151" s="16">
        <v>58</v>
      </c>
      <c r="AD151" s="16">
        <v>62</v>
      </c>
      <c r="AE151" s="16">
        <v>183</v>
      </c>
      <c r="AF151" s="16">
        <v>79</v>
      </c>
    </row>
    <row r="152" spans="1:32" x14ac:dyDescent="0.25">
      <c r="A152" s="16">
        <v>146</v>
      </c>
      <c r="B152" s="4" t="s">
        <v>73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</row>
    <row r="153" spans="1:32" x14ac:dyDescent="0.25">
      <c r="A153" s="16">
        <v>147</v>
      </c>
      <c r="B153" s="4" t="s">
        <v>54</v>
      </c>
      <c r="C153" s="15" t="s">
        <v>69</v>
      </c>
      <c r="D153" s="15" t="s">
        <v>69</v>
      </c>
      <c r="E153" s="15" t="s">
        <v>69</v>
      </c>
      <c r="F153" s="15" t="s">
        <v>69</v>
      </c>
      <c r="G153" s="15" t="s">
        <v>69</v>
      </c>
      <c r="H153" s="15" t="s">
        <v>69</v>
      </c>
      <c r="I153" s="15" t="s">
        <v>69</v>
      </c>
      <c r="J153" s="15" t="s">
        <v>69</v>
      </c>
      <c r="K153" s="15" t="s">
        <v>69</v>
      </c>
      <c r="L153" s="15" t="s">
        <v>69</v>
      </c>
      <c r="M153" s="15" t="s">
        <v>69</v>
      </c>
      <c r="N153" s="15" t="s">
        <v>69</v>
      </c>
      <c r="O153" s="15" t="s">
        <v>69</v>
      </c>
      <c r="P153" s="15" t="s">
        <v>69</v>
      </c>
      <c r="Q153" s="15" t="s">
        <v>69</v>
      </c>
      <c r="R153" s="15" t="s">
        <v>69</v>
      </c>
      <c r="S153" s="15" t="s">
        <v>69</v>
      </c>
      <c r="T153" s="15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</row>
    <row r="154" spans="1:32" x14ac:dyDescent="0.25">
      <c r="A154" s="16">
        <v>148</v>
      </c>
      <c r="B154" s="4" t="s">
        <v>9</v>
      </c>
      <c r="C154" s="15" t="s">
        <v>69</v>
      </c>
      <c r="D154" s="15" t="s">
        <v>69</v>
      </c>
      <c r="E154" s="15" t="s">
        <v>69</v>
      </c>
      <c r="F154" s="15" t="s">
        <v>69</v>
      </c>
      <c r="G154" s="15" t="s">
        <v>69</v>
      </c>
      <c r="H154" s="15" t="s">
        <v>69</v>
      </c>
      <c r="I154" s="15" t="s">
        <v>69</v>
      </c>
      <c r="J154" s="15" t="s">
        <v>69</v>
      </c>
      <c r="K154" s="15" t="s">
        <v>69</v>
      </c>
      <c r="L154" s="15" t="s">
        <v>69</v>
      </c>
      <c r="M154" s="15" t="s">
        <v>69</v>
      </c>
      <c r="N154" s="15" t="s">
        <v>69</v>
      </c>
      <c r="O154" s="15" t="s">
        <v>69</v>
      </c>
      <c r="P154" s="15" t="s">
        <v>69</v>
      </c>
      <c r="Q154" s="15" t="s">
        <v>69</v>
      </c>
      <c r="R154" s="15" t="s">
        <v>69</v>
      </c>
      <c r="S154" s="15" t="s">
        <v>69</v>
      </c>
      <c r="T154" s="15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</row>
    <row r="155" spans="1:32" x14ac:dyDescent="0.25">
      <c r="A155" s="16">
        <v>149</v>
      </c>
      <c r="B155" s="11" t="s">
        <v>30</v>
      </c>
      <c r="C155" s="14">
        <f>SUM(C150:C154)</f>
        <v>26</v>
      </c>
      <c r="D155" s="14">
        <f t="shared" ref="D155:N155" si="99">SUM(D150:D154)</f>
        <v>28</v>
      </c>
      <c r="E155" s="14">
        <f t="shared" si="99"/>
        <v>44</v>
      </c>
      <c r="F155" s="14">
        <f t="shared" si="99"/>
        <v>102</v>
      </c>
      <c r="G155" s="14">
        <f t="shared" si="99"/>
        <v>107</v>
      </c>
      <c r="H155" s="14">
        <f t="shared" si="99"/>
        <v>147</v>
      </c>
      <c r="I155" s="14">
        <f t="shared" si="99"/>
        <v>160</v>
      </c>
      <c r="J155" s="14">
        <f t="shared" si="99"/>
        <v>403</v>
      </c>
      <c r="K155" s="14">
        <f t="shared" si="99"/>
        <v>199</v>
      </c>
      <c r="L155" s="14">
        <f t="shared" si="99"/>
        <v>142</v>
      </c>
      <c r="M155" s="14">
        <f t="shared" si="99"/>
        <v>62</v>
      </c>
      <c r="N155" s="14">
        <f t="shared" si="99"/>
        <v>50</v>
      </c>
      <c r="O155" s="22">
        <f>SUM(O151:O154)</f>
        <v>59</v>
      </c>
      <c r="P155" s="22">
        <f t="shared" ref="P155:W155" si="100">SUM(P151:P154)</f>
        <v>80</v>
      </c>
      <c r="Q155" s="22">
        <f t="shared" si="100"/>
        <v>89</v>
      </c>
      <c r="R155" s="22">
        <f t="shared" si="100"/>
        <v>146</v>
      </c>
      <c r="S155" s="22">
        <f t="shared" si="100"/>
        <v>278</v>
      </c>
      <c r="T155" s="22">
        <f t="shared" si="100"/>
        <v>175</v>
      </c>
      <c r="U155" s="22">
        <f t="shared" si="100"/>
        <v>211</v>
      </c>
      <c r="V155" s="22">
        <f t="shared" si="100"/>
        <v>93</v>
      </c>
      <c r="W155" s="22">
        <f t="shared" si="100"/>
        <v>89</v>
      </c>
      <c r="X155" s="22">
        <f t="shared" ref="X155:Z155" si="101">SUM(X151:X154)</f>
        <v>54</v>
      </c>
      <c r="Y155" s="22">
        <f t="shared" si="101"/>
        <v>32</v>
      </c>
      <c r="Z155" s="22">
        <f t="shared" si="101"/>
        <v>44</v>
      </c>
      <c r="AA155" s="22">
        <f>SUM(AA151:AA154)</f>
        <v>21</v>
      </c>
      <c r="AB155" s="22">
        <f t="shared" ref="AB155:AC155" si="102">SUM(AB151:AB154)</f>
        <v>61</v>
      </c>
      <c r="AC155" s="22">
        <f t="shared" si="102"/>
        <v>58</v>
      </c>
      <c r="AD155" s="22">
        <f>SUM(AD151:AD154)</f>
        <v>62</v>
      </c>
      <c r="AE155" s="22">
        <f t="shared" ref="AE155:AF155" si="103">SUM(AE151:AE154)</f>
        <v>183</v>
      </c>
      <c r="AF155" s="22">
        <f t="shared" si="103"/>
        <v>79</v>
      </c>
    </row>
    <row r="156" spans="1:32" ht="30" x14ac:dyDescent="0.25">
      <c r="A156" s="16">
        <v>150</v>
      </c>
      <c r="B156" s="9" t="s">
        <v>65</v>
      </c>
      <c r="C156" s="71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3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x14ac:dyDescent="0.25">
      <c r="A157" s="16">
        <v>151</v>
      </c>
      <c r="B157" s="4" t="s">
        <v>6</v>
      </c>
      <c r="C157" s="15" t="s">
        <v>69</v>
      </c>
      <c r="D157" s="15" t="s">
        <v>69</v>
      </c>
      <c r="E157" s="15" t="s">
        <v>69</v>
      </c>
      <c r="F157" s="15" t="s">
        <v>69</v>
      </c>
      <c r="G157" s="15" t="s">
        <v>69</v>
      </c>
      <c r="H157" s="15" t="s">
        <v>69</v>
      </c>
      <c r="I157" s="15" t="s">
        <v>69</v>
      </c>
      <c r="J157" s="15" t="s">
        <v>69</v>
      </c>
      <c r="K157" s="15" t="s">
        <v>69</v>
      </c>
      <c r="L157" s="15" t="s">
        <v>69</v>
      </c>
      <c r="M157" s="15" t="s">
        <v>69</v>
      </c>
      <c r="N157" s="15" t="s">
        <v>69</v>
      </c>
      <c r="O157" s="15" t="s">
        <v>69</v>
      </c>
      <c r="P157" s="15" t="s">
        <v>69</v>
      </c>
      <c r="Q157" s="15" t="s">
        <v>69</v>
      </c>
      <c r="R157" s="15" t="s">
        <v>69</v>
      </c>
      <c r="S157" s="15" t="s">
        <v>69</v>
      </c>
      <c r="T157" s="15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</row>
    <row r="158" spans="1:32" x14ac:dyDescent="0.25">
      <c r="A158" s="16">
        <v>152</v>
      </c>
      <c r="B158" s="4" t="s">
        <v>7</v>
      </c>
      <c r="C158" s="15" t="s">
        <v>69</v>
      </c>
      <c r="D158" s="15" t="s">
        <v>69</v>
      </c>
      <c r="E158" s="15" t="s">
        <v>69</v>
      </c>
      <c r="F158" s="15" t="s">
        <v>69</v>
      </c>
      <c r="G158" s="15" t="s">
        <v>69</v>
      </c>
      <c r="H158" s="15" t="s">
        <v>69</v>
      </c>
      <c r="I158" s="15" t="s">
        <v>69</v>
      </c>
      <c r="J158" s="15" t="s">
        <v>69</v>
      </c>
      <c r="K158" s="15" t="s">
        <v>69</v>
      </c>
      <c r="L158" s="15" t="s">
        <v>69</v>
      </c>
      <c r="M158" s="15" t="s">
        <v>69</v>
      </c>
      <c r="N158" s="15" t="s">
        <v>69</v>
      </c>
      <c r="O158" s="15" t="s">
        <v>69</v>
      </c>
      <c r="P158" s="15" t="s">
        <v>69</v>
      </c>
      <c r="Q158" s="15" t="s">
        <v>69</v>
      </c>
      <c r="R158" s="15" t="s">
        <v>69</v>
      </c>
      <c r="S158" s="15" t="s">
        <v>69</v>
      </c>
      <c r="T158" s="15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</row>
    <row r="159" spans="1:32" x14ac:dyDescent="0.25">
      <c r="A159" s="16">
        <v>153</v>
      </c>
      <c r="B159" s="4" t="s">
        <v>8</v>
      </c>
      <c r="C159" s="15" t="s">
        <v>69</v>
      </c>
      <c r="D159" s="15" t="s">
        <v>69</v>
      </c>
      <c r="E159" s="15" t="s">
        <v>69</v>
      </c>
      <c r="F159" s="15" t="s">
        <v>69</v>
      </c>
      <c r="G159" s="15" t="s">
        <v>69</v>
      </c>
      <c r="H159" s="15" t="s">
        <v>69</v>
      </c>
      <c r="I159" s="15" t="s">
        <v>69</v>
      </c>
      <c r="J159" s="15" t="s">
        <v>69</v>
      </c>
      <c r="K159" s="15" t="s">
        <v>69</v>
      </c>
      <c r="L159" s="15" t="s">
        <v>69</v>
      </c>
      <c r="M159" s="15" t="s">
        <v>69</v>
      </c>
      <c r="N159" s="15" t="s">
        <v>69</v>
      </c>
      <c r="O159" s="15" t="s">
        <v>69</v>
      </c>
      <c r="P159" s="15" t="s">
        <v>69</v>
      </c>
      <c r="Q159" s="15" t="s">
        <v>69</v>
      </c>
      <c r="R159" s="15" t="s">
        <v>69</v>
      </c>
      <c r="S159" s="15" t="s">
        <v>69</v>
      </c>
      <c r="T159" s="15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</row>
    <row r="160" spans="1:32" x14ac:dyDescent="0.25">
      <c r="A160" s="16">
        <v>154</v>
      </c>
      <c r="B160" s="4" t="s">
        <v>54</v>
      </c>
      <c r="C160" s="15" t="s">
        <v>69</v>
      </c>
      <c r="D160" s="15" t="s">
        <v>69</v>
      </c>
      <c r="E160" s="15" t="s">
        <v>69</v>
      </c>
      <c r="F160" s="15" t="s">
        <v>69</v>
      </c>
      <c r="G160" s="15" t="s">
        <v>69</v>
      </c>
      <c r="H160" s="15" t="s">
        <v>69</v>
      </c>
      <c r="I160" s="15" t="s">
        <v>69</v>
      </c>
      <c r="J160" s="15" t="s">
        <v>69</v>
      </c>
      <c r="K160" s="15" t="s">
        <v>69</v>
      </c>
      <c r="L160" s="15" t="s">
        <v>69</v>
      </c>
      <c r="M160" s="15" t="s">
        <v>69</v>
      </c>
      <c r="N160" s="15" t="s">
        <v>69</v>
      </c>
      <c r="O160" s="15" t="s">
        <v>69</v>
      </c>
      <c r="P160" s="15" t="s">
        <v>69</v>
      </c>
      <c r="Q160" s="15" t="s">
        <v>69</v>
      </c>
      <c r="R160" s="15" t="s">
        <v>69</v>
      </c>
      <c r="S160" s="15" t="s">
        <v>69</v>
      </c>
      <c r="T160" s="15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</row>
    <row r="161" spans="1:32" x14ac:dyDescent="0.25">
      <c r="A161" s="16">
        <v>155</v>
      </c>
      <c r="B161" s="4" t="s">
        <v>9</v>
      </c>
      <c r="C161" s="15" t="s">
        <v>69</v>
      </c>
      <c r="D161" s="15" t="s">
        <v>69</v>
      </c>
      <c r="E161" s="15" t="s">
        <v>69</v>
      </c>
      <c r="F161" s="15" t="s">
        <v>69</v>
      </c>
      <c r="G161" s="15" t="s">
        <v>69</v>
      </c>
      <c r="H161" s="15" t="s">
        <v>69</v>
      </c>
      <c r="I161" s="15" t="s">
        <v>69</v>
      </c>
      <c r="J161" s="15" t="s">
        <v>69</v>
      </c>
      <c r="K161" s="15" t="s">
        <v>69</v>
      </c>
      <c r="L161" s="15" t="s">
        <v>69</v>
      </c>
      <c r="M161" s="15" t="s">
        <v>69</v>
      </c>
      <c r="N161" s="15" t="s">
        <v>69</v>
      </c>
      <c r="O161" s="15" t="s">
        <v>69</v>
      </c>
      <c r="P161" s="15" t="s">
        <v>69</v>
      </c>
      <c r="Q161" s="15" t="s">
        <v>69</v>
      </c>
      <c r="R161" s="15" t="s">
        <v>69</v>
      </c>
      <c r="S161" s="15" t="s">
        <v>69</v>
      </c>
      <c r="T161" s="15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</row>
    <row r="162" spans="1:32" x14ac:dyDescent="0.25">
      <c r="A162" s="16">
        <v>156</v>
      </c>
      <c r="B162" s="11" t="s">
        <v>30</v>
      </c>
      <c r="C162" s="15" t="s">
        <v>69</v>
      </c>
      <c r="D162" s="15" t="s">
        <v>69</v>
      </c>
      <c r="E162" s="15" t="s">
        <v>69</v>
      </c>
      <c r="F162" s="15" t="s">
        <v>69</v>
      </c>
      <c r="G162" s="15" t="s">
        <v>69</v>
      </c>
      <c r="H162" s="15" t="s">
        <v>69</v>
      </c>
      <c r="I162" s="15" t="s">
        <v>69</v>
      </c>
      <c r="J162" s="15" t="s">
        <v>69</v>
      </c>
      <c r="K162" s="15" t="s">
        <v>69</v>
      </c>
      <c r="L162" s="15" t="s">
        <v>69</v>
      </c>
      <c r="M162" s="15" t="s">
        <v>69</v>
      </c>
      <c r="N162" s="15" t="s">
        <v>69</v>
      </c>
      <c r="O162" s="15" t="s">
        <v>69</v>
      </c>
      <c r="P162" s="15" t="s">
        <v>69</v>
      </c>
      <c r="Q162" s="15" t="s">
        <v>69</v>
      </c>
      <c r="R162" s="15" t="s">
        <v>69</v>
      </c>
      <c r="S162" s="15" t="s">
        <v>69</v>
      </c>
      <c r="T162" s="15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</row>
    <row r="163" spans="1:32" ht="30" x14ac:dyDescent="0.25">
      <c r="A163" s="16">
        <v>157</v>
      </c>
      <c r="B163" s="9" t="s">
        <v>66</v>
      </c>
      <c r="C163" s="71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3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1:32" x14ac:dyDescent="0.25">
      <c r="A164" s="16">
        <v>158</v>
      </c>
      <c r="B164" s="3" t="s">
        <v>6</v>
      </c>
      <c r="C164" s="15" t="s">
        <v>69</v>
      </c>
      <c r="D164" s="15" t="s">
        <v>69</v>
      </c>
      <c r="E164" s="15" t="s">
        <v>69</v>
      </c>
      <c r="F164" s="15" t="s">
        <v>69</v>
      </c>
      <c r="G164" s="15" t="s">
        <v>69</v>
      </c>
      <c r="H164" s="15" t="s">
        <v>69</v>
      </c>
      <c r="I164" s="15" t="s">
        <v>69</v>
      </c>
      <c r="J164" s="15" t="s">
        <v>69</v>
      </c>
      <c r="K164" s="15" t="s">
        <v>69</v>
      </c>
      <c r="L164" s="15" t="s">
        <v>69</v>
      </c>
      <c r="M164" s="15" t="s">
        <v>69</v>
      </c>
      <c r="N164" s="15" t="s">
        <v>69</v>
      </c>
      <c r="O164" s="15" t="s">
        <v>69</v>
      </c>
      <c r="P164" s="15" t="s">
        <v>69</v>
      </c>
      <c r="Q164" s="15" t="s">
        <v>69</v>
      </c>
      <c r="R164" s="15" t="s">
        <v>69</v>
      </c>
      <c r="S164" s="15" t="s">
        <v>69</v>
      </c>
      <c r="T164" s="15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</row>
    <row r="165" spans="1:32" x14ac:dyDescent="0.25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122</v>
      </c>
      <c r="U165" s="16">
        <v>127</v>
      </c>
      <c r="V165" s="16">
        <v>191</v>
      </c>
      <c r="W165" s="38">
        <v>261</v>
      </c>
      <c r="X165" s="16">
        <v>127</v>
      </c>
      <c r="Y165" s="16">
        <v>129</v>
      </c>
      <c r="Z165" s="38">
        <v>142</v>
      </c>
      <c r="AA165" s="16">
        <v>108</v>
      </c>
      <c r="AB165" s="16">
        <v>29</v>
      </c>
      <c r="AC165" s="38">
        <v>70</v>
      </c>
      <c r="AD165" s="16">
        <v>86</v>
      </c>
      <c r="AE165" s="16">
        <v>43</v>
      </c>
      <c r="AF165" s="38">
        <v>48</v>
      </c>
    </row>
    <row r="166" spans="1:32" x14ac:dyDescent="0.25">
      <c r="A166" s="16">
        <v>160</v>
      </c>
      <c r="B166" s="3" t="s">
        <v>73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</row>
    <row r="167" spans="1:32" x14ac:dyDescent="0.25">
      <c r="A167" s="16">
        <v>161</v>
      </c>
      <c r="B167" s="3" t="s">
        <v>54</v>
      </c>
      <c r="C167" s="15" t="s">
        <v>69</v>
      </c>
      <c r="D167" s="15" t="s">
        <v>69</v>
      </c>
      <c r="E167" s="15" t="s">
        <v>69</v>
      </c>
      <c r="F167" s="15" t="s">
        <v>69</v>
      </c>
      <c r="G167" s="15" t="s">
        <v>69</v>
      </c>
      <c r="H167" s="15" t="s">
        <v>69</v>
      </c>
      <c r="I167" s="15" t="s">
        <v>69</v>
      </c>
      <c r="J167" s="15" t="s">
        <v>69</v>
      </c>
      <c r="K167" s="15" t="s">
        <v>69</v>
      </c>
      <c r="L167" s="15" t="s">
        <v>69</v>
      </c>
      <c r="M167" s="15" t="s">
        <v>69</v>
      </c>
      <c r="N167" s="15" t="s">
        <v>69</v>
      </c>
      <c r="O167" s="15" t="s">
        <v>69</v>
      </c>
      <c r="P167" s="15" t="s">
        <v>69</v>
      </c>
      <c r="Q167" s="15" t="s">
        <v>69</v>
      </c>
      <c r="R167" s="15" t="s">
        <v>69</v>
      </c>
      <c r="S167" s="15" t="s">
        <v>69</v>
      </c>
      <c r="T167" s="15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</row>
    <row r="168" spans="1:32" x14ac:dyDescent="0.25">
      <c r="A168" s="16">
        <v>162</v>
      </c>
      <c r="B168" s="3" t="s">
        <v>9</v>
      </c>
      <c r="C168" s="15" t="s">
        <v>69</v>
      </c>
      <c r="D168" s="15" t="s">
        <v>69</v>
      </c>
      <c r="E168" s="15" t="s">
        <v>69</v>
      </c>
      <c r="F168" s="15" t="s">
        <v>69</v>
      </c>
      <c r="G168" s="15" t="s">
        <v>69</v>
      </c>
      <c r="H168" s="15" t="s">
        <v>69</v>
      </c>
      <c r="I168" s="15" t="s">
        <v>69</v>
      </c>
      <c r="J168" s="15" t="s">
        <v>69</v>
      </c>
      <c r="K168" s="15" t="s">
        <v>69</v>
      </c>
      <c r="L168" s="15" t="s">
        <v>69</v>
      </c>
      <c r="M168" s="15" t="s">
        <v>69</v>
      </c>
      <c r="N168" s="15" t="s">
        <v>69</v>
      </c>
      <c r="O168" s="15" t="s">
        <v>69</v>
      </c>
      <c r="P168" s="15" t="s">
        <v>69</v>
      </c>
      <c r="Q168" s="15" t="s">
        <v>69</v>
      </c>
      <c r="R168" s="15" t="s">
        <v>69</v>
      </c>
      <c r="S168" s="15" t="s">
        <v>69</v>
      </c>
      <c r="T168" s="15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</row>
    <row r="169" spans="1:32" x14ac:dyDescent="0.25">
      <c r="A169" s="16">
        <v>163</v>
      </c>
      <c r="B169" s="1" t="s">
        <v>30</v>
      </c>
      <c r="C169" s="14">
        <f>SUM(C164:C168)</f>
        <v>20</v>
      </c>
      <c r="D169" s="14">
        <f t="shared" ref="D169:N169" si="104">SUM(D164:D168)</f>
        <v>9</v>
      </c>
      <c r="E169" s="14">
        <f t="shared" si="104"/>
        <v>16</v>
      </c>
      <c r="F169" s="14">
        <f t="shared" si="104"/>
        <v>8</v>
      </c>
      <c r="G169" s="14">
        <f t="shared" si="104"/>
        <v>11</v>
      </c>
      <c r="H169" s="14">
        <f t="shared" si="104"/>
        <v>98</v>
      </c>
      <c r="I169" s="14">
        <f t="shared" si="104"/>
        <v>50</v>
      </c>
      <c r="J169" s="14">
        <f t="shared" si="104"/>
        <v>25</v>
      </c>
      <c r="K169" s="14">
        <f t="shared" si="104"/>
        <v>90</v>
      </c>
      <c r="L169" s="14">
        <f t="shared" si="104"/>
        <v>57</v>
      </c>
      <c r="M169" s="14">
        <f t="shared" si="104"/>
        <v>113</v>
      </c>
      <c r="N169" s="14">
        <f t="shared" si="104"/>
        <v>245</v>
      </c>
      <c r="O169" s="22">
        <f>SUM(O165:O168)</f>
        <v>106</v>
      </c>
      <c r="P169" s="22">
        <f t="shared" ref="P169:T169" si="105">SUM(P165:P168)</f>
        <v>63</v>
      </c>
      <c r="Q169" s="22">
        <f t="shared" si="105"/>
        <v>67</v>
      </c>
      <c r="R169" s="22">
        <f t="shared" si="105"/>
        <v>23</v>
      </c>
      <c r="S169" s="22">
        <f t="shared" si="105"/>
        <v>109</v>
      </c>
      <c r="T169" s="22">
        <f t="shared" si="105"/>
        <v>122</v>
      </c>
      <c r="U169" s="22">
        <f>SUM(U164:U168)</f>
        <v>127</v>
      </c>
      <c r="V169" s="22">
        <f t="shared" ref="V169:W169" si="106">SUM(V164:V168)</f>
        <v>191</v>
      </c>
      <c r="W169" s="22">
        <f t="shared" si="106"/>
        <v>261</v>
      </c>
      <c r="X169" s="22">
        <f>SUM(X164:X168)</f>
        <v>127</v>
      </c>
      <c r="Y169" s="22">
        <f t="shared" ref="Y169:Z169" si="107">SUM(Y164:Y168)</f>
        <v>129</v>
      </c>
      <c r="Z169" s="22">
        <f t="shared" si="107"/>
        <v>142</v>
      </c>
      <c r="AA169" s="22">
        <f>SUM(AA165:AA168)</f>
        <v>108</v>
      </c>
      <c r="AB169" s="22">
        <f t="shared" ref="AB169:AC169" si="108">SUM(AB165:AB168)</f>
        <v>29</v>
      </c>
      <c r="AC169" s="22">
        <f t="shared" si="108"/>
        <v>70</v>
      </c>
      <c r="AD169" s="22">
        <f>SUM(AD165:AD168)</f>
        <v>86</v>
      </c>
      <c r="AE169" s="22">
        <f t="shared" ref="AE169:AF169" si="109">SUM(AE165:AE168)</f>
        <v>43</v>
      </c>
      <c r="AF169" s="22">
        <f t="shared" si="109"/>
        <v>48</v>
      </c>
    </row>
    <row r="170" spans="1:32" ht="30" x14ac:dyDescent="0.25">
      <c r="A170" s="16">
        <v>164</v>
      </c>
      <c r="B170" s="9" t="s">
        <v>79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  <c r="U170" s="22">
        <v>277</v>
      </c>
      <c r="V170" s="22">
        <v>170</v>
      </c>
      <c r="W170" s="22">
        <v>178</v>
      </c>
      <c r="X170" s="22">
        <v>158</v>
      </c>
      <c r="Y170" s="22">
        <v>187</v>
      </c>
      <c r="Z170" s="22">
        <v>118</v>
      </c>
      <c r="AA170" s="22">
        <v>221</v>
      </c>
      <c r="AB170" s="22">
        <v>240</v>
      </c>
      <c r="AC170" s="22">
        <v>161</v>
      </c>
      <c r="AD170" s="22">
        <v>216</v>
      </c>
      <c r="AE170" s="22">
        <v>130</v>
      </c>
      <c r="AF170" s="22">
        <v>125</v>
      </c>
    </row>
    <row r="171" spans="1:32" ht="30" x14ac:dyDescent="0.25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  <c r="U171" s="22">
        <v>164</v>
      </c>
      <c r="V171" s="22">
        <v>178</v>
      </c>
      <c r="W171" s="22">
        <v>149</v>
      </c>
      <c r="X171" s="22">
        <v>160</v>
      </c>
      <c r="Y171" s="22">
        <v>120</v>
      </c>
      <c r="Z171" s="22">
        <v>127</v>
      </c>
      <c r="AA171" s="22">
        <v>133</v>
      </c>
      <c r="AB171" s="22">
        <v>113</v>
      </c>
      <c r="AC171" s="22">
        <v>155</v>
      </c>
      <c r="AD171" s="22">
        <v>118</v>
      </c>
      <c r="AE171" s="22">
        <v>247</v>
      </c>
      <c r="AF171" s="22">
        <v>284</v>
      </c>
    </row>
    <row r="172" spans="1:32" ht="30" x14ac:dyDescent="0.25">
      <c r="A172" s="16">
        <v>166</v>
      </c>
      <c r="B172" s="9" t="s">
        <v>78</v>
      </c>
      <c r="C172" s="71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3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:32" x14ac:dyDescent="0.25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</row>
    <row r="174" spans="1:32" x14ac:dyDescent="0.25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</row>
    <row r="175" spans="1:32" x14ac:dyDescent="0.25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  <c r="U175" s="16">
        <v>2</v>
      </c>
      <c r="V175" s="16">
        <v>1</v>
      </c>
      <c r="W175" s="16">
        <v>1</v>
      </c>
      <c r="X175" s="16">
        <v>1</v>
      </c>
      <c r="Y175" s="16">
        <v>1</v>
      </c>
      <c r="Z175" s="16">
        <v>2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1</v>
      </c>
    </row>
    <row r="176" spans="1:32" x14ac:dyDescent="0.25">
      <c r="A176" s="16">
        <v>170</v>
      </c>
      <c r="B176" s="3" t="s">
        <v>54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  <c r="U176" s="16">
        <v>0</v>
      </c>
      <c r="V176" s="16">
        <v>0</v>
      </c>
      <c r="W176" s="16">
        <v>0</v>
      </c>
      <c r="X176" s="16">
        <v>0</v>
      </c>
      <c r="Y176" s="16">
        <v>2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</row>
    <row r="177" spans="1:32" x14ac:dyDescent="0.25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</row>
    <row r="178" spans="1:32" x14ac:dyDescent="0.25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110">SUM(E173:E177)</f>
        <v>2</v>
      </c>
      <c r="F178" s="29">
        <f t="shared" si="110"/>
        <v>2</v>
      </c>
      <c r="G178" s="29">
        <f t="shared" si="110"/>
        <v>2</v>
      </c>
      <c r="H178" s="29">
        <f t="shared" si="110"/>
        <v>1</v>
      </c>
      <c r="I178" s="29">
        <f t="shared" si="110"/>
        <v>0</v>
      </c>
      <c r="J178" s="29">
        <f t="shared" si="110"/>
        <v>0</v>
      </c>
      <c r="K178" s="29">
        <f t="shared" si="110"/>
        <v>0</v>
      </c>
      <c r="L178" s="29">
        <f t="shared" si="110"/>
        <v>0</v>
      </c>
      <c r="M178" s="29">
        <f t="shared" si="110"/>
        <v>0</v>
      </c>
      <c r="N178" s="29">
        <f t="shared" si="110"/>
        <v>0</v>
      </c>
      <c r="O178" s="29">
        <f>SUM(O173:O177)</f>
        <v>1</v>
      </c>
      <c r="P178" s="29">
        <f t="shared" ref="P178:T178" si="111">SUM(P173:P177)</f>
        <v>0</v>
      </c>
      <c r="Q178" s="29">
        <f t="shared" si="111"/>
        <v>0</v>
      </c>
      <c r="R178" s="29">
        <f t="shared" si="111"/>
        <v>5</v>
      </c>
      <c r="S178" s="29">
        <f t="shared" si="111"/>
        <v>7</v>
      </c>
      <c r="T178" s="29">
        <f t="shared" si="111"/>
        <v>6</v>
      </c>
      <c r="U178" s="22">
        <f>SUM(U173:U177)</f>
        <v>2</v>
      </c>
      <c r="V178" s="22">
        <f t="shared" ref="V178:W178" si="112">SUM(V173:V177)</f>
        <v>1</v>
      </c>
      <c r="W178" s="22">
        <f t="shared" si="112"/>
        <v>1</v>
      </c>
      <c r="X178" s="22">
        <f>SUM(X173:X177)</f>
        <v>1</v>
      </c>
      <c r="Y178" s="22">
        <f t="shared" ref="Y178:Z178" si="113">SUM(Y173:Y177)</f>
        <v>3</v>
      </c>
      <c r="Z178" s="22">
        <f t="shared" si="113"/>
        <v>2</v>
      </c>
      <c r="AA178" s="22">
        <f>SUM(AA173:AA177)</f>
        <v>0</v>
      </c>
      <c r="AB178" s="22">
        <f t="shared" ref="AB178:AC178" si="114">SUM(AB173:AB177)</f>
        <v>0</v>
      </c>
      <c r="AC178" s="22">
        <f t="shared" si="114"/>
        <v>0</v>
      </c>
      <c r="AD178" s="22">
        <f>SUM(AD173:AD177)</f>
        <v>0</v>
      </c>
      <c r="AE178" s="22">
        <f t="shared" ref="AE178:AF178" si="115">SUM(AE173:AE177)</f>
        <v>0</v>
      </c>
      <c r="AF178" s="22">
        <f t="shared" si="115"/>
        <v>1</v>
      </c>
    </row>
    <row r="179" spans="1:32" ht="30" x14ac:dyDescent="0.25">
      <c r="A179" s="16">
        <v>173</v>
      </c>
      <c r="B179" s="9" t="s">
        <v>75</v>
      </c>
      <c r="C179" s="71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3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:32" x14ac:dyDescent="0.25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</row>
    <row r="181" spans="1:32" x14ac:dyDescent="0.25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</row>
    <row r="182" spans="1:32" x14ac:dyDescent="0.25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1</v>
      </c>
      <c r="X182" s="16">
        <v>0</v>
      </c>
      <c r="Y182" s="16">
        <v>1</v>
      </c>
      <c r="Z182" s="16">
        <v>1</v>
      </c>
      <c r="AA182" s="16">
        <v>0</v>
      </c>
      <c r="AB182" s="16">
        <v>0</v>
      </c>
      <c r="AC182" s="16">
        <v>0</v>
      </c>
      <c r="AD182" s="16">
        <v>0</v>
      </c>
      <c r="AE182" s="16">
        <v>1</v>
      </c>
      <c r="AF182" s="16">
        <v>0</v>
      </c>
    </row>
    <row r="183" spans="1:32" x14ac:dyDescent="0.25">
      <c r="A183" s="16">
        <v>177</v>
      </c>
      <c r="B183" s="3" t="s">
        <v>54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0</v>
      </c>
      <c r="AA183" s="16">
        <v>0</v>
      </c>
      <c r="AB183" s="16">
        <v>1</v>
      </c>
      <c r="AC183" s="16">
        <v>0</v>
      </c>
      <c r="AD183" s="16">
        <v>0</v>
      </c>
      <c r="AE183" s="16">
        <v>0</v>
      </c>
      <c r="AF183" s="16">
        <v>1</v>
      </c>
    </row>
    <row r="184" spans="1:32" x14ac:dyDescent="0.25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</row>
    <row r="185" spans="1:32" x14ac:dyDescent="0.25">
      <c r="A185" s="16">
        <v>179</v>
      </c>
      <c r="B185" s="1" t="s">
        <v>30</v>
      </c>
      <c r="C185" s="12">
        <f>SUM(C180:C184)</f>
        <v>4</v>
      </c>
      <c r="D185" s="12">
        <f t="shared" ref="D185:N185" si="116">SUM(D180:D184)</f>
        <v>0</v>
      </c>
      <c r="E185" s="12">
        <f t="shared" si="116"/>
        <v>2</v>
      </c>
      <c r="F185" s="12">
        <f t="shared" si="116"/>
        <v>1</v>
      </c>
      <c r="G185" s="12">
        <f t="shared" si="116"/>
        <v>0</v>
      </c>
      <c r="H185" s="12">
        <f t="shared" si="116"/>
        <v>2</v>
      </c>
      <c r="I185" s="12">
        <f t="shared" si="116"/>
        <v>0</v>
      </c>
      <c r="J185" s="12">
        <f t="shared" si="116"/>
        <v>1</v>
      </c>
      <c r="K185" s="12">
        <f t="shared" si="116"/>
        <v>0</v>
      </c>
      <c r="L185" s="12">
        <f t="shared" si="116"/>
        <v>0</v>
      </c>
      <c r="M185" s="12">
        <f t="shared" si="116"/>
        <v>1</v>
      </c>
      <c r="N185" s="12">
        <f t="shared" si="116"/>
        <v>0</v>
      </c>
      <c r="O185" s="12">
        <f>SUM(O180:O184)</f>
        <v>0</v>
      </c>
      <c r="P185" s="12">
        <f t="shared" ref="P185:T185" si="117">SUM(P180:P184)</f>
        <v>0</v>
      </c>
      <c r="Q185" s="12">
        <f t="shared" si="117"/>
        <v>0</v>
      </c>
      <c r="R185" s="12">
        <f t="shared" si="117"/>
        <v>1</v>
      </c>
      <c r="S185" s="12">
        <f t="shared" si="117"/>
        <v>0</v>
      </c>
      <c r="T185" s="12">
        <f t="shared" si="117"/>
        <v>1</v>
      </c>
      <c r="U185" s="22">
        <f>SUM(U180:U184)</f>
        <v>1</v>
      </c>
      <c r="V185" s="22">
        <f t="shared" ref="V185:W185" si="118">SUM(V180:V184)</f>
        <v>1</v>
      </c>
      <c r="W185" s="22">
        <f t="shared" si="118"/>
        <v>1</v>
      </c>
      <c r="X185" s="22">
        <f>SUM(X180:X184)</f>
        <v>2</v>
      </c>
      <c r="Y185" s="22">
        <f t="shared" ref="Y185:Z185" si="119">SUM(Y180:Y184)</f>
        <v>2</v>
      </c>
      <c r="Z185" s="22">
        <f t="shared" si="119"/>
        <v>1</v>
      </c>
      <c r="AA185" s="22">
        <f>SUM(AA180:AA184)</f>
        <v>0</v>
      </c>
      <c r="AB185" s="22">
        <f>SUM(AB180:AB184)</f>
        <v>1</v>
      </c>
      <c r="AC185" s="22">
        <f>SUM(AC180:AC184)</f>
        <v>0</v>
      </c>
      <c r="AD185" s="22">
        <f t="shared" ref="AD185:AF185" si="120">SUM(AD180:AD184)</f>
        <v>0</v>
      </c>
      <c r="AE185" s="22">
        <f t="shared" si="120"/>
        <v>1</v>
      </c>
      <c r="AF185" s="22">
        <f t="shared" si="120"/>
        <v>1</v>
      </c>
    </row>
    <row r="186" spans="1:32" ht="30" x14ac:dyDescent="0.25">
      <c r="A186" s="16">
        <v>180</v>
      </c>
      <c r="B186" s="9" t="s">
        <v>76</v>
      </c>
      <c r="C186" s="71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3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:32" x14ac:dyDescent="0.25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</row>
    <row r="188" spans="1:32" x14ac:dyDescent="0.25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</row>
    <row r="189" spans="1:32" x14ac:dyDescent="0.25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  <c r="X189" s="16">
        <v>1</v>
      </c>
      <c r="Y189" s="16">
        <v>1</v>
      </c>
      <c r="Z189" s="16">
        <v>0</v>
      </c>
      <c r="AA189" s="16">
        <v>0</v>
      </c>
      <c r="AB189" s="16">
        <v>1</v>
      </c>
      <c r="AC189" s="16">
        <v>0</v>
      </c>
      <c r="AD189" s="16">
        <v>0</v>
      </c>
      <c r="AE189" s="16">
        <v>0</v>
      </c>
      <c r="AF189" s="16">
        <v>0</v>
      </c>
    </row>
    <row r="190" spans="1:32" x14ac:dyDescent="0.25">
      <c r="A190" s="16">
        <v>184</v>
      </c>
      <c r="B190" s="3" t="s">
        <v>54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</row>
    <row r="191" spans="1:32" x14ac:dyDescent="0.25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</row>
    <row r="192" spans="1:32" x14ac:dyDescent="0.25">
      <c r="A192" s="16">
        <v>186</v>
      </c>
      <c r="B192" s="1" t="s">
        <v>30</v>
      </c>
      <c r="C192" s="12">
        <f>SUM(C187:C191)</f>
        <v>0</v>
      </c>
      <c r="D192" s="12">
        <f t="shared" ref="D192:N192" si="121">SUM(D187:D191)</f>
        <v>0</v>
      </c>
      <c r="E192" s="12">
        <f t="shared" si="121"/>
        <v>2</v>
      </c>
      <c r="F192" s="12">
        <f t="shared" si="121"/>
        <v>0</v>
      </c>
      <c r="G192" s="12">
        <f t="shared" si="121"/>
        <v>0</v>
      </c>
      <c r="H192" s="12">
        <f t="shared" si="121"/>
        <v>0</v>
      </c>
      <c r="I192" s="12">
        <f t="shared" si="121"/>
        <v>0</v>
      </c>
      <c r="J192" s="12">
        <f t="shared" si="121"/>
        <v>0</v>
      </c>
      <c r="K192" s="12">
        <f t="shared" si="121"/>
        <v>1</v>
      </c>
      <c r="L192" s="12">
        <f t="shared" si="121"/>
        <v>0</v>
      </c>
      <c r="M192" s="12">
        <f t="shared" si="121"/>
        <v>0</v>
      </c>
      <c r="N192" s="12">
        <f t="shared" si="121"/>
        <v>0</v>
      </c>
      <c r="O192" s="12">
        <f>SUM(O187:O191)</f>
        <v>0</v>
      </c>
      <c r="P192" s="12">
        <f t="shared" ref="P192:Q192" si="122">SUM(P187:P191)</f>
        <v>0</v>
      </c>
      <c r="Q192" s="12">
        <f t="shared" si="122"/>
        <v>1</v>
      </c>
      <c r="R192" s="22">
        <f>SUM(R187:R191)</f>
        <v>0</v>
      </c>
      <c r="S192" s="22">
        <f t="shared" ref="S192:T192" si="123">SUM(S187:S191)</f>
        <v>1</v>
      </c>
      <c r="T192" s="22">
        <f t="shared" si="123"/>
        <v>0</v>
      </c>
      <c r="U192" s="22">
        <f>SUM(U187:U191)</f>
        <v>0</v>
      </c>
      <c r="V192" s="22">
        <f t="shared" ref="V192:W192" si="124">SUM(V187:V191)</f>
        <v>0</v>
      </c>
      <c r="W192" s="22">
        <f t="shared" si="124"/>
        <v>1</v>
      </c>
      <c r="X192" s="22">
        <f>SUM(X187:X191)</f>
        <v>1</v>
      </c>
      <c r="Y192" s="22">
        <f t="shared" ref="Y192:Z192" si="125">SUM(Y187:Y191)</f>
        <v>1</v>
      </c>
      <c r="Z192" s="22">
        <f t="shared" si="125"/>
        <v>0</v>
      </c>
      <c r="AA192" s="22">
        <f>SUM(AA187:AA191)</f>
        <v>0</v>
      </c>
      <c r="AB192" s="22">
        <f t="shared" ref="AB192:AC192" si="126">SUM(AB187:AB191)</f>
        <v>1</v>
      </c>
      <c r="AC192" s="22">
        <f t="shared" si="126"/>
        <v>0</v>
      </c>
      <c r="AD192" s="22">
        <f>SUM(AD187:AD191)</f>
        <v>0</v>
      </c>
      <c r="AE192" s="22">
        <f t="shared" ref="AE192:AF192" si="127">SUM(AE187:AE191)</f>
        <v>0</v>
      </c>
      <c r="AF192" s="22">
        <f t="shared" si="127"/>
        <v>0</v>
      </c>
    </row>
    <row r="193" spans="1:32" ht="30" x14ac:dyDescent="0.25">
      <c r="A193" s="16">
        <v>187</v>
      </c>
      <c r="B193" s="9" t="s">
        <v>70</v>
      </c>
      <c r="C193" s="71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3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:32" x14ac:dyDescent="0.25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</row>
    <row r="195" spans="1:32" x14ac:dyDescent="0.25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</row>
    <row r="196" spans="1:32" x14ac:dyDescent="0.25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</v>
      </c>
      <c r="Y196" s="16">
        <v>1</v>
      </c>
      <c r="Z196" s="16">
        <v>0</v>
      </c>
      <c r="AA196" s="16">
        <v>1</v>
      </c>
      <c r="AB196" s="16">
        <v>0</v>
      </c>
      <c r="AC196" s="16">
        <v>0</v>
      </c>
      <c r="AD196" s="16">
        <v>1</v>
      </c>
      <c r="AE196" s="16">
        <v>0</v>
      </c>
      <c r="AF196" s="16">
        <v>0</v>
      </c>
    </row>
    <row r="197" spans="1:32" x14ac:dyDescent="0.25">
      <c r="A197" s="16">
        <v>191</v>
      </c>
      <c r="B197" s="17" t="s">
        <v>54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</v>
      </c>
      <c r="AC197" s="16">
        <v>2</v>
      </c>
      <c r="AD197" s="16">
        <v>0</v>
      </c>
      <c r="AE197" s="16">
        <v>1</v>
      </c>
      <c r="AF197" s="16">
        <v>0</v>
      </c>
    </row>
    <row r="198" spans="1:32" x14ac:dyDescent="0.25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</row>
    <row r="199" spans="1:32" x14ac:dyDescent="0.25">
      <c r="A199" s="16">
        <v>193</v>
      </c>
      <c r="B199" s="18" t="s">
        <v>30</v>
      </c>
      <c r="C199" s="12">
        <f>SUM(C194:C198)</f>
        <v>1</v>
      </c>
      <c r="D199" s="12">
        <f t="shared" ref="D199:N199" si="128">SUM(D194:D198)</f>
        <v>0</v>
      </c>
      <c r="E199" s="12">
        <f t="shared" si="128"/>
        <v>0</v>
      </c>
      <c r="F199" s="12">
        <f t="shared" si="128"/>
        <v>3</v>
      </c>
      <c r="G199" s="12">
        <f t="shared" si="128"/>
        <v>0</v>
      </c>
      <c r="H199" s="12">
        <f t="shared" si="128"/>
        <v>0</v>
      </c>
      <c r="I199" s="12">
        <f t="shared" si="128"/>
        <v>0</v>
      </c>
      <c r="J199" s="12">
        <f t="shared" si="128"/>
        <v>2</v>
      </c>
      <c r="K199" s="12">
        <f t="shared" si="128"/>
        <v>0</v>
      </c>
      <c r="L199" s="12">
        <f t="shared" si="128"/>
        <v>0</v>
      </c>
      <c r="M199" s="12">
        <f t="shared" si="128"/>
        <v>0</v>
      </c>
      <c r="N199" s="12">
        <f t="shared" si="128"/>
        <v>0</v>
      </c>
      <c r="O199" s="12">
        <f>SUM(O194:O198)</f>
        <v>0</v>
      </c>
      <c r="P199" s="12">
        <f t="shared" ref="P199:Q199" si="129">SUM(P194:P198)</f>
        <v>1</v>
      </c>
      <c r="Q199" s="12">
        <f t="shared" si="129"/>
        <v>2</v>
      </c>
      <c r="R199" s="22">
        <f>SUM(R194:R198)</f>
        <v>4</v>
      </c>
      <c r="S199" s="22">
        <f t="shared" ref="S199:T199" si="130">SUM(S194:S198)</f>
        <v>2</v>
      </c>
      <c r="T199" s="22">
        <f t="shared" si="130"/>
        <v>0</v>
      </c>
      <c r="U199" s="22">
        <f>SUM(U194:U198)</f>
        <v>0</v>
      </c>
      <c r="V199" s="22">
        <f t="shared" ref="V199:W199" si="131">SUM(V194:V198)</f>
        <v>0</v>
      </c>
      <c r="W199" s="22">
        <f t="shared" si="131"/>
        <v>0</v>
      </c>
      <c r="X199" s="22">
        <f>SUM(X194:X198)</f>
        <v>4</v>
      </c>
      <c r="Y199" s="22">
        <f t="shared" ref="Y199:Z199" si="132">SUM(Y194:Y198)</f>
        <v>1</v>
      </c>
      <c r="Z199" s="22">
        <f t="shared" si="132"/>
        <v>0</v>
      </c>
      <c r="AA199" s="22">
        <f>SUM(AA194:AA198)</f>
        <v>1</v>
      </c>
      <c r="AB199" s="22">
        <f t="shared" ref="AB199:AC199" si="133">SUM(AB194:AB198)</f>
        <v>1</v>
      </c>
      <c r="AC199" s="22">
        <f t="shared" si="133"/>
        <v>2</v>
      </c>
      <c r="AD199" s="22">
        <f>SUM(AD194:AD198)</f>
        <v>1</v>
      </c>
      <c r="AE199" s="22">
        <f t="shared" ref="AE199:AF199" si="134">SUM(AE194:AE198)</f>
        <v>1</v>
      </c>
      <c r="AF199" s="22">
        <f t="shared" si="134"/>
        <v>0</v>
      </c>
    </row>
  </sheetData>
  <mergeCells count="117">
    <mergeCell ref="A1:AF1"/>
    <mergeCell ref="A2:AF2"/>
    <mergeCell ref="A3:AF3"/>
    <mergeCell ref="AD38:AF41"/>
    <mergeCell ref="AD52:AD53"/>
    <mergeCell ref="AE52:AE53"/>
    <mergeCell ref="AF52:AF53"/>
    <mergeCell ref="AD59:AD60"/>
    <mergeCell ref="AE59:AE60"/>
    <mergeCell ref="AF59:AF60"/>
    <mergeCell ref="AD66:AD67"/>
    <mergeCell ref="AE66:AE67"/>
    <mergeCell ref="AF66:AF67"/>
    <mergeCell ref="X38:Z41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C156:N156"/>
    <mergeCell ref="U52:U53"/>
    <mergeCell ref="V52:V53"/>
    <mergeCell ref="W52:W53"/>
    <mergeCell ref="U59:U60"/>
    <mergeCell ref="V59:V60"/>
    <mergeCell ref="W59:W60"/>
    <mergeCell ref="O38:Q41"/>
    <mergeCell ref="R38:T41"/>
    <mergeCell ref="U38:W41"/>
    <mergeCell ref="U66:U67"/>
    <mergeCell ref="V66:V67"/>
    <mergeCell ref="W66:W67"/>
    <mergeCell ref="C22:N22"/>
    <mergeCell ref="C8:N8"/>
    <mergeCell ref="C15:N15"/>
    <mergeCell ref="C29:N29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H59:H60"/>
    <mergeCell ref="L59:L60"/>
    <mergeCell ref="M59:M60"/>
    <mergeCell ref="L61:L63"/>
    <mergeCell ref="C59:C60"/>
    <mergeCell ref="C61:C63"/>
    <mergeCell ref="D59:D60"/>
    <mergeCell ref="D61:D63"/>
    <mergeCell ref="M61:M63"/>
    <mergeCell ref="C172:N172"/>
    <mergeCell ref="C179:N179"/>
    <mergeCell ref="C186:N186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C107:N107"/>
    <mergeCell ref="N61:N63"/>
    <mergeCell ref="C163:N163"/>
    <mergeCell ref="C121:N121"/>
    <mergeCell ref="C128:N128"/>
    <mergeCell ref="C135:N135"/>
    <mergeCell ref="C142:N142"/>
    <mergeCell ref="C149:N149"/>
    <mergeCell ref="Q66:Q67"/>
    <mergeCell ref="M66:M67"/>
    <mergeCell ref="N66:N67"/>
    <mergeCell ref="O59:O60"/>
    <mergeCell ref="P59:P60"/>
    <mergeCell ref="Q59:Q60"/>
    <mergeCell ref="M52:M53"/>
    <mergeCell ref="N52:N53"/>
    <mergeCell ref="O52:O53"/>
    <mergeCell ref="P52:P53"/>
    <mergeCell ref="Q52:Q53"/>
    <mergeCell ref="N59:N60"/>
    <mergeCell ref="AA66:AA67"/>
    <mergeCell ref="AB66:AB67"/>
    <mergeCell ref="AC66:AC67"/>
    <mergeCell ref="AA38:AC41"/>
    <mergeCell ref="AA52:AA53"/>
    <mergeCell ref="AB52:AB53"/>
    <mergeCell ref="AC52:AC53"/>
    <mergeCell ref="AA59:AA60"/>
    <mergeCell ref="AB59:AB60"/>
    <mergeCell ref="AC59:AC60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O66:O67"/>
    <mergeCell ref="P66:P67"/>
  </mergeCells>
  <pageMargins left="0.7" right="0.7" top="0.75" bottom="0.75" header="0.3" footer="0.3"/>
  <pageSetup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Fitchburg G&amp;E (Electric)</vt:lpstr>
      <vt:lpstr>Fitchburg G&amp;E (Gas)</vt:lpstr>
      <vt:lpstr>'Fitchburg G&amp;E (Electric)'!Print_Area</vt:lpstr>
      <vt:lpstr>'Fitchburg G&amp;E (Gas)'!Print_Area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2023-04-28T20:07:35Z</cp:lastPrinted>
  <dcterms:created xsi:type="dcterms:W3CDTF">2021-01-08T15:53:00Z</dcterms:created>
  <dcterms:modified xsi:type="dcterms:W3CDTF">2023-08-03T01:23:00Z</dcterms:modified>
</cp:coreProperties>
</file>