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126"/>
  <workbookPr hidePivotFieldList="1" defaultThemeVersion="166925"/>
  <bookViews>
    <workbookView xWindow="1110" yWindow="105" windowWidth="24570" windowHeight="15285" tabRatio="439" activeTab="4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MAE USE pvt" sheetId="25" state="hidden" r:id="rId14"/>
    <sheet name="CSS WK pvt" sheetId="18" state="hidden" r:id="rId15"/>
    <sheet name="CRS WK pvt" sheetId="21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8"/>
  <pivotCaches>
    <pivotCache cacheId="10" r:id="rId2"/>
    <pivotCache cacheId="11" r:id="rId3"/>
    <pivotCache cacheId="12" r:id="rId4"/>
    <pivotCache cacheId="13" r:id="rId5"/>
    <pivotCache cacheId="14" r:id="rId6"/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D162" i="11" l="1"/>
</calcChain>
</file>

<file path=xl/sharedStrings.xml><?xml version="1.0" encoding="utf-8"?>
<sst xmlns="http://schemas.openxmlformats.org/spreadsheetml/2006/main" count="82451" uniqueCount="694">
  <si>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</si>
  <si>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</si>
  <si>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</si>
  <si>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</si>
  <si>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</si>
  <si>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</si>
  <si>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</si>
  <si>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</si>
  <si>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</si>
  <si>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</si>
  <si>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</si>
  <si>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</si>
  <si>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</si>
  <si>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</si>
  <si>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</si>
  <si>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</si>
  <si>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</si>
  <si>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</si>
  <si>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</si>
  <si>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</si>
  <si>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</si>
  <si>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</si>
  <si>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</si>
  <si>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</si>
  <si>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</si>
  <si>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</si>
  <si>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</si>
  <si>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</si>
  <si>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</si>
  <si>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</si>
  <si>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</si>
  <si>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</si>
  <si>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</si>
  <si>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</si>
  <si>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</si>
  <si>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</si>
  <si>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</si>
  <si>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</si>
  <si>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</si>
  <si>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</si>
  <si>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</si>
  <si>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</si>
  <si>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</si>
  <si>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</si>
  <si>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</si>
  <si>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</si>
  <si>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</si>
  <si>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</si>
  <si>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</si>
  <si>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</si>
  <si>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</si>
  <si>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</si>
  <si>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</si>
  <si>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</si>
  <si>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</si>
  <si>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</si>
  <si>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</si>
  <si>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</si>
  <si>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</si>
  <si>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</si>
  <si>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</si>
  <si>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</si>
  <si>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</si>
  <si>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</si>
  <si>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</si>
  <si>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</si>
  <si>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</si>
  <si>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</si>
  <si>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</si>
  <si>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</si>
  <si>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</si>
  <si>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</si>
  <si>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</si>
  <si>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</si>
  <si>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</si>
  <si>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</si>
  <si>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</si>
  <si>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</si>
  <si>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</si>
  <si>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</si>
  <si>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</si>
  <si>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</si>
  <si>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</si>
  <si>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</si>
  <si>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</si>
  <si>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</si>
  <si>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</si>
  <si>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</si>
  <si>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</si>
  <si>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</si>
  <si>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</si>
  <si>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</si>
  <si>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</si>
  <si>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</si>
  <si>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</si>
  <si>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</si>
  <si>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</si>
  <si>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</si>
  <si>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</si>
  <si>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</si>
  <si>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</si>
  <si>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</si>
  <si>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</si>
  <si>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</si>
  <si>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</si>
  <si>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</si>
  <si>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</si>
  <si>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</si>
  <si>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</si>
  <si>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</si>
  <si>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</si>
  <si>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</si>
  <si>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</si>
  <si>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</si>
  <si>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</si>
  <si>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</si>
  <si>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</si>
  <si>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</si>
  <si>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</si>
  <si>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</si>
  <si>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</si>
  <si>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</si>
  <si>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</si>
  <si>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</si>
  <si>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</si>
  <si>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</si>
  <si>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</si>
  <si>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</si>
  <si>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</si>
  <si>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</si>
  <si>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</si>
  <si>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</si>
  <si>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</si>
  <si>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</si>
  <si>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</si>
  <si>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</si>
  <si>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</si>
  <si>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</si>
  <si>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</si>
  <si>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</si>
  <si>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</si>
  <si>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</si>
  <si>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</si>
  <si>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</si>
  <si>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</si>
  <si>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</si>
  <si>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</si>
  <si>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</si>
  <si>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</si>
  <si>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</si>
  <si>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</si>
  <si>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</si>
  <si>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</si>
  <si>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</si>
  <si>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</si>
  <si>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</si>
  <si>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</si>
  <si>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</si>
  <si>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</si>
  <si>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</si>
  <si>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</si>
  <si>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</si>
  <si>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</si>
  <si>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</si>
  <si>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</si>
  <si>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</si>
  <si>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</si>
  <si>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</si>
  <si>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</si>
  <si>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</si>
  <si>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</si>
  <si>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</si>
  <si>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</si>
  <si>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</si>
  <si>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</si>
  <si>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</si>
  <si>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</si>
  <si>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</si>
  <si>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</si>
  <si>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</si>
  <si>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</si>
  <si>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</si>
  <si>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</si>
  <si>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</si>
  <si>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</si>
  <si>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</si>
  <si>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</si>
  <si>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</si>
  <si>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</si>
  <si>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</si>
  <si>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</si>
  <si>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</si>
  <si>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</si>
  <si>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</si>
  <si>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</si>
  <si>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</si>
  <si>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</si>
  <si>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</si>
  <si>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</si>
  <si>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</si>
  <si>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</si>
  <si>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</si>
  <si>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</si>
  <si>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</si>
  <si>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</si>
  <si>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</si>
  <si>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</si>
  <si>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</si>
  <si>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</si>
  <si>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</si>
  <si>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</si>
  <si>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</si>
  <si>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</si>
  <si>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</si>
  <si>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</si>
  <si>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</si>
  <si>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</si>
  <si>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</si>
  <si>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</si>
  <si>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</si>
  <si>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</si>
  <si>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</si>
  <si>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</si>
  <si>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</si>
  <si>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</si>
  <si>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</si>
  <si>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</si>
  <si>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</si>
  <si>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</si>
  <si>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</si>
  <si>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</si>
  <si>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</si>
  <si>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</si>
  <si>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</si>
  <si>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</si>
  <si>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</si>
  <si>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</si>
  <si>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</si>
  <si>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</si>
  <si>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</si>
  <si>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</si>
  <si>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</si>
  <si>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</si>
  <si>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</si>
  <si>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</si>
  <si>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</si>
  <si>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</si>
  <si>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</si>
  <si>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</si>
  <si>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</si>
  <si>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</si>
  <si>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</si>
  <si>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</si>
  <si>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</si>
  <si>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</si>
  <si>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</si>
  <si>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</si>
  <si>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</si>
  <si>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</si>
  <si>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</si>
  <si>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</si>
  <si>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</si>
  <si>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</si>
  <si>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</si>
  <si>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</si>
  <si>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</si>
  <si>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</si>
  <si>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</si>
  <si>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</si>
  <si>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</si>
  <si>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</si>
  <si>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</si>
  <si>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</si>
  <si>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</si>
  <si>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</si>
  <si>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</si>
  <si>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</si>
  <si>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</si>
  <si>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</si>
  <si>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</si>
  <si>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</si>
  <si>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</si>
  <si>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</si>
  <si>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</si>
  <si>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</si>
  <si>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</si>
  <si>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</si>
  <si>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</si>
  <si>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</si>
  <si>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</si>
  <si>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</si>
  <si>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</si>
  <si>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</si>
  <si>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</si>
  <si>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</si>
  <si>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</si>
  <si>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</si>
  <si>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</si>
  <si>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</si>
  <si>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</si>
  <si>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</si>
  <si>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</si>
  <si>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</si>
  <si>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</si>
  <si>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</si>
  <si>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</si>
  <si>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</si>
  <si>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</si>
  <si>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</si>
  <si>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</si>
  <si>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</si>
  <si>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</si>
  <si>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</si>
  <si>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</si>
  <si>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</si>
  <si>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</si>
  <si>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</si>
  <si>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</si>
  <si>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</si>
  <si>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</si>
  <si>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</si>
  <si>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</si>
  <si>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</si>
  <si>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</si>
  <si>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</si>
  <si>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</si>
  <si>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</si>
  <si>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</si>
  <si>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</si>
  <si>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</si>
  <si>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</si>
  <si>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</si>
  <si>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</si>
  <si>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</si>
  <si>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</si>
  <si>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</si>
  <si>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</si>
  <si>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</si>
  <si>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</si>
  <si>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</si>
  <si>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</si>
  <si>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</si>
  <si>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</si>
  <si>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</si>
  <si>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</si>
  <si>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</si>
  <si>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</si>
  <si>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</si>
  <si>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</si>
  <si>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</si>
  <si>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</si>
  <si>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</si>
  <si>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</si>
  <si>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</si>
  <si>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</si>
  <si>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</si>
  <si>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</si>
  <si>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</si>
  <si>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</si>
  <si>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</si>
  <si>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</si>
  <si>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</si>
  <si>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</si>
  <si>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</si>
  <si>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</si>
  <si>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</si>
  <si>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</si>
  <si>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</si>
  <si>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</si>
  <si>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</si>
  <si>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</si>
  <si>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</si>
  <si>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</si>
  <si>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</si>
  <si>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</si>
  <si>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</si>
  <si>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</si>
  <si>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</si>
  <si>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</si>
  <si>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</si>
  <si>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</si>
  <si>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</si>
  <si>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</si>
  <si>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</si>
  <si>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</si>
  <si>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</si>
  <si>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</si>
  <si>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</si>
  <si>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</si>
  <si>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</si>
  <si>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</si>
  <si>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</si>
  <si>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</si>
  <si>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</si>
  <si>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</si>
  <si>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</si>
  <si>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</si>
  <si>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</si>
  <si>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</si>
  <si>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</si>
  <si>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</si>
  <si>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</si>
  <si>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</si>
  <si>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</si>
  <si>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</si>
  <si>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</si>
  <si>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</si>
  <si>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</si>
  <si>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</si>
  <si>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</si>
  <si>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</si>
  <si>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</si>
  <si>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</si>
  <si>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</si>
  <si>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</si>
  <si>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</si>
  <si>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</si>
  <si>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</si>
  <si>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</si>
  <si>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</si>
  <si>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</si>
  <si>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</si>
  <si>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</si>
  <si>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</si>
  <si>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</si>
  <si>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</si>
  <si>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</si>
  <si>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</si>
  <si>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</si>
  <si>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</si>
  <si>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</si>
  <si>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</si>
  <si>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</si>
  <si>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</si>
  <si>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</si>
  <si>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</si>
  <si>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</si>
  <si>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</si>
  <si>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</si>
  <si>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</si>
  <si>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</si>
  <si>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</si>
  <si>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</si>
  <si>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</si>
  <si>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</si>
  <si>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</si>
  <si>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</si>
  <si>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</si>
  <si>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</si>
  <si>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</si>
  <si>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</si>
  <si>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</si>
  <si>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</si>
  <si>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</si>
  <si>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</si>
  <si>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</si>
  <si>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</si>
  <si>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</si>
  <si>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</si>
  <si>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</si>
  <si>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</si>
  <si>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</si>
  <si>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</si>
  <si>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</si>
  <si>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</si>
  <si>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</si>
  <si>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</si>
  <si>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</si>
  <si>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</si>
  <si>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</si>
  <si>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</si>
  <si>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</si>
  <si>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</si>
  <si>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</si>
  <si>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</si>
  <si>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</si>
  <si>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</si>
  <si>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</si>
  <si>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</si>
  <si>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</si>
  <si>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</si>
  <si>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</si>
  <si>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</si>
  <si>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</si>
  <si>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</si>
  <si>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</si>
  <si>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</si>
  <si>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</si>
  <si>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</si>
  <si>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</si>
  <si>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</si>
  <si>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</si>
  <si>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</si>
  <si>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</si>
  <si>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</si>
  <si>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</si>
  <si>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</si>
  <si>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</si>
  <si>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</si>
  <si>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</si>
  <si>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</si>
  <si>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</si>
  <si>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</si>
  <si>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</si>
  <si>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</si>
  <si>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</si>
  <si>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</si>
  <si>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</si>
  <si>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</si>
  <si>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</si>
  <si>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</si>
  <si>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</si>
  <si>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</si>
  <si>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</si>
  <si>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</si>
  <si>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</si>
  <si>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</si>
  <si>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</si>
  <si>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</si>
  <si>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</si>
  <si>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</si>
  <si>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</si>
  <si>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</si>
  <si>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</si>
  <si>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</si>
  <si>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</si>
  <si>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</si>
  <si>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</si>
  <si>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</si>
  <si>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</si>
  <si>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</si>
  <si>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</si>
  <si>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</si>
  <si>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</si>
  <si>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</si>
  <si>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</si>
  <si>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</si>
  <si>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</si>
  <si>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</si>
  <si>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</si>
  <si>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</si>
  <si>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</si>
  <si>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</si>
  <si>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</si>
  <si>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</si>
  <si>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</si>
  <si>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</si>
  <si>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</si>
  <si>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</si>
  <si>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</si>
  <si>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</si>
  <si>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</si>
  <si>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</si>
  <si>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</si>
  <si>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</si>
  <si>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</si>
  <si>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</si>
  <si>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</si>
  <si>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</si>
  <si>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</si>
  <si>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</si>
  <si>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</si>
  <si>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</si>
  <si>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</si>
  <si>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</si>
  <si>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</si>
  <si>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</si>
  <si>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</si>
  <si>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</si>
  <si>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</si>
  <si>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</si>
  <si>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</si>
  <si>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</si>
  <si>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</si>
  <si>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</si>
  <si>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</si>
  <si>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</si>
  <si>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</si>
  <si>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</si>
  <si>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</si>
  <si>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</si>
  <si>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</si>
  <si>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</si>
  <si>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</si>
  <si>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</si>
  <si>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</si>
  <si>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</si>
  <si>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</si>
  <si>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</si>
  <si>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</si>
  <si>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</si>
  <si>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</si>
  <si>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</si>
  <si>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</si>
  <si>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</si>
  <si>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</si>
  <si>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</si>
  <si>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</si>
  <si>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</si>
  <si>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</si>
  <si>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</si>
  <si>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</si>
  <si>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</si>
  <si>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</si>
  <si>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</si>
  <si>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</si>
  <si>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</si>
  <si>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</si>
  <si>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</si>
  <si>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</si>
  <si>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</si>
  <si>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</si>
  <si>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</si>
  <si>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</si>
  <si>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</si>
  <si>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</si>
  <si>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</si>
  <si>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</si>
  <si>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</si>
  <si>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</si>
  <si>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</si>
  <si>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</si>
  <si>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</si>
  <si>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</si>
  <si>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</si>
  <si>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</si>
  <si>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</si>
  <si>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</si>
  <si>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</si>
  <si>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</si>
  <si>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</si>
  <si>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</si>
  <si>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</si>
  <si>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</si>
  <si>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</si>
  <si>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</si>
  <si>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</si>
  <si>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</si>
  <si>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</si>
  <si>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</si>
  <si>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</si>
  <si>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</si>
  <si>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</si>
  <si>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</si>
  <si>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</si>
  <si>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</si>
  <si>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</si>
  <si>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</si>
  <si>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</si>
  <si>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</si>
  <si>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</si>
  <si>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</si>
  <si>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</si>
  <si>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</si>
  <si>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</si>
  <si>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</si>
  <si>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</si>
  <si>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</si>
  <si>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</si>
  <si>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</si>
  <si>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</si>
  <si>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</si>
  <si>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</si>
  <si>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</si>
  <si>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</si>
  <si>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</si>
  <si>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</si>
  <si>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</si>
  <si>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</si>
  <si>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</si>
  <si>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</si>
  <si>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</si>
  <si>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</si>
  <si>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</si>
  <si>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</si>
  <si>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</si>
  <si>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</si>
  <si>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</si>
  <si>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</si>
  <si>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</si>
  <si>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</si>
  <si>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</si>
  <si>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</si>
  <si>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</si>
  <si>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</si>
  <si>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</si>
  <si>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</si>
  <si>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</si>
  <si>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</si>
  <si>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</si>
  <si>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</si>
  <si>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</si>
  <si>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Monthly report for December 2023</t>
  </si>
  <si>
    <t>Monthly report for December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</si>
</sst>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472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/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0" fontId="8" fillId="0" borderId="53" xfId="0" applyFont="1" applyBorder="1" applyAlignment="1" applyProtection="1">
      <alignment horizontal="center" vertical="center"/>
      <protection locked="0"/>
    </xf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0" fontId="2" fillId="0" borderId="82" xfId="0" applyFont="1" applyBorder="1" applyAlignment="1">
      <alignment horizontal="center" wrapText="1"/>
    </xf>
    <xf numFmtId="38" fontId="0" fillId="3" borderId="0" xfId="0" applyNumberFormat="1" applyFill="1"/>
    <xf numFmtId="0" fontId="0" fillId="0" borderId="3" xfId="0" applyBorder="1"/>
    <xf numFmtId="0" fontId="8" fillId="0" borderId="83" xfId="0" applyFont="1" applyBorder="1"/>
    <xf numFmtId="17" fontId="8" fillId="0" borderId="0" xfId="0" applyNumberFormat="1" applyFont="1"/>
    <xf numFmtId="0" fontId="0" fillId="0" borderId="84" xfId="0" applyBorder="1"/>
    <xf numFmtId="0" fontId="6" fillId="0" borderId="82" xfId="0" applyFont="1" applyBorder="1" applyAlignment="1">
      <alignment horizontal="center" wrapText="1"/>
    </xf>
    <xf numFmtId="0" fontId="6" fillId="0" borderId="81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2" fillId="0" borderId="81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2" xfId="0" applyFont="1" applyBorder="1"/>
    <xf numFmtId="38" fontId="3" fillId="0" borderId="87" xfId="0" applyNumberFormat="1" applyFont="1" applyBorder="1"/>
    <xf numFmtId="0" fontId="2" fillId="0" borderId="4" xfId="0" applyFont="1" applyBorder="1" applyAlignment="1">
      <alignment horizontal="left"/>
    </xf>
    <xf numFmtId="0" fontId="2" fillId="0" borderId="82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3" fillId="2" borderId="8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2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9" xfId="0" applyFont="1" applyBorder="1" applyAlignment="1">
      <alignment horizontal="center"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00.6062850694" recordCount="181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12-31T00:00:00" count="97">
        <d v="2023-12-30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1-05-22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00.6258289352" recordCount="192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3-12-31T00:00:00" count="96">
        <d v="2023-12-30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9">
        <s v="Residential"/>
        <s v="Low Income Residential"/>
        <s v="Small C&amp;I"/>
        <s v="HER"/>
        <s v="Medium C&amp;I"/>
        <s v="Large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00.639215625" recordCount="9354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00.6489590278" recordCount="2557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x v="0"/>
    <x v="0"/>
    <s v="1-Residential"/>
    <n v="12213"/>
    <x v="0"/>
    <x v="0"/>
  </r>
  <r>
    <x v="0"/>
    <x v="1"/>
    <s v="1-Residential"/>
    <n v="1002164"/>
    <x v="0"/>
    <x v="0"/>
  </r>
  <r>
    <x v="0"/>
    <x v="0"/>
    <s v="2-Low Income Residential"/>
    <n v="158"/>
    <x v="1"/>
    <x v="0"/>
  </r>
  <r>
    <x v="0"/>
    <x v="1"/>
    <s v="2-Low Income Residential"/>
    <n v="157049"/>
    <x v="1"/>
    <x v="0"/>
  </r>
  <r>
    <x v="0"/>
    <x v="0"/>
    <s v="3-Small C&amp;I"/>
    <n v="1608"/>
    <x v="2"/>
    <x v="0"/>
  </r>
  <r>
    <x v="0"/>
    <x v="1"/>
    <s v="3-Small C&amp;I"/>
    <n v="155545"/>
    <x v="2"/>
    <x v="0"/>
  </r>
  <r>
    <x v="0"/>
    <x v="0"/>
    <s v="4-Medium C&amp;I"/>
    <n v="74"/>
    <x v="3"/>
    <x v="0"/>
  </r>
  <r>
    <x v="0"/>
    <x v="1"/>
    <s v="4-Medium C&amp;I"/>
    <n v="11305"/>
    <x v="3"/>
    <x v="0"/>
  </r>
  <r>
    <x v="0"/>
    <x v="0"/>
    <s v="5-Large C&amp;I"/>
    <n v="10"/>
    <x v="4"/>
    <x v="0"/>
  </r>
  <r>
    <x v="0"/>
    <x v="1"/>
    <s v="5-Large C&amp;I"/>
    <n v="2971"/>
    <x v="4"/>
    <x v="0"/>
  </r>
  <r>
    <x v="0"/>
    <x v="0"/>
    <s v="6-OTHER"/>
    <n v="189"/>
    <x v="5"/>
    <x v="0"/>
  </r>
  <r>
    <x v="0"/>
    <x v="1"/>
    <s v="6-OTHER"/>
    <n v="26281"/>
    <x v="5"/>
    <x v="0"/>
  </r>
  <r>
    <x v="0"/>
    <x v="0"/>
    <s v="2-Low Income Residential"/>
    <n v="45"/>
    <x v="1"/>
    <x v="1"/>
  </r>
  <r>
    <x v="0"/>
    <x v="0"/>
    <s v="4-Medium C&amp;I"/>
    <n v="25"/>
    <x v="3"/>
    <x v="1"/>
  </r>
  <r>
    <x v="0"/>
    <x v="0"/>
    <s v="5-Large C&amp;I"/>
    <n v="2"/>
    <x v="4"/>
    <x v="1"/>
  </r>
  <r>
    <x v="0"/>
    <x v="0"/>
    <s v="6-OTHER"/>
    <n v="7"/>
    <x v="5"/>
    <x v="1"/>
  </r>
  <r>
    <x v="0"/>
    <x v="0"/>
    <s v="3-Small C&amp;I"/>
    <n v="266"/>
    <x v="2"/>
    <x v="1"/>
  </r>
  <r>
    <x v="0"/>
    <x v="1"/>
    <s v="5-Large C&amp;I"/>
    <n v="547"/>
    <x v="4"/>
    <x v="1"/>
  </r>
  <r>
    <x v="0"/>
    <x v="0"/>
    <s v="1-Residential"/>
    <n v="1075"/>
    <x v="0"/>
    <x v="1"/>
  </r>
  <r>
    <x v="0"/>
    <x v="1"/>
    <s v="4-Medium C&amp;I"/>
    <n v="1796"/>
    <x v="3"/>
    <x v="1"/>
  </r>
  <r>
    <x v="0"/>
    <x v="1"/>
    <s v="6-OTHER"/>
    <n v="3191"/>
    <x v="5"/>
    <x v="1"/>
  </r>
  <r>
    <x v="0"/>
    <x v="1"/>
    <s v="3-Small C&amp;I"/>
    <n v="29059"/>
    <x v="2"/>
    <x v="1"/>
  </r>
  <r>
    <x v="0"/>
    <x v="1"/>
    <s v="2-Low Income Residential"/>
    <n v="65003"/>
    <x v="1"/>
    <x v="1"/>
  </r>
  <r>
    <x v="0"/>
    <x v="1"/>
    <s v="1-Residential"/>
    <n v="169842"/>
    <x v="0"/>
    <x v="1"/>
  </r>
  <r>
    <x v="0"/>
    <x v="0"/>
    <s v="4-Medium C&amp;I"/>
    <n v="19"/>
    <x v="3"/>
    <x v="2"/>
  </r>
  <r>
    <x v="0"/>
    <x v="0"/>
    <s v="5-Large C&amp;I"/>
    <n v="1"/>
    <x v="4"/>
    <x v="2"/>
  </r>
  <r>
    <x v="0"/>
    <x v="0"/>
    <s v="6-OTHER"/>
    <n v="3"/>
    <x v="5"/>
    <x v="2"/>
  </r>
  <r>
    <x v="0"/>
    <x v="0"/>
    <s v="2-Low Income Residential"/>
    <n v="14"/>
    <x v="1"/>
    <x v="2"/>
  </r>
  <r>
    <x v="0"/>
    <x v="0"/>
    <s v="1-Residential"/>
    <n v="637"/>
    <x v="0"/>
    <x v="2"/>
  </r>
  <r>
    <x v="0"/>
    <x v="1"/>
    <s v="4-Medium C&amp;I"/>
    <n v="1021"/>
    <x v="3"/>
    <x v="2"/>
  </r>
  <r>
    <x v="0"/>
    <x v="1"/>
    <s v="6-OTHER"/>
    <n v="1120"/>
    <x v="5"/>
    <x v="2"/>
  </r>
  <r>
    <x v="0"/>
    <x v="0"/>
    <s v="3-Small C&amp;I"/>
    <n v="188"/>
    <x v="2"/>
    <x v="2"/>
  </r>
  <r>
    <x v="0"/>
    <x v="1"/>
    <s v="5-Large C&amp;I"/>
    <n v="277"/>
    <x v="4"/>
    <x v="2"/>
  </r>
  <r>
    <x v="0"/>
    <x v="1"/>
    <s v="2-Low Income Residential"/>
    <n v="11716"/>
    <x v="1"/>
    <x v="2"/>
  </r>
  <r>
    <x v="0"/>
    <x v="1"/>
    <s v="3-Small C&amp;I"/>
    <n v="14370"/>
    <x v="2"/>
    <x v="2"/>
  </r>
  <r>
    <x v="0"/>
    <x v="1"/>
    <s v="1-Residential"/>
    <n v="63081"/>
    <x v="0"/>
    <x v="2"/>
  </r>
  <r>
    <x v="0"/>
    <x v="0"/>
    <s v="1-Residential"/>
    <n v="190"/>
    <x v="0"/>
    <x v="3"/>
  </r>
  <r>
    <x v="0"/>
    <x v="0"/>
    <s v="2-Low Income Residential"/>
    <n v="7"/>
    <x v="1"/>
    <x v="3"/>
  </r>
  <r>
    <x v="0"/>
    <x v="0"/>
    <s v="3-Small C&amp;I"/>
    <n v="41"/>
    <x v="2"/>
    <x v="3"/>
  </r>
  <r>
    <x v="0"/>
    <x v="1"/>
    <s v="5-Large C&amp;I"/>
    <n v="114"/>
    <x v="4"/>
    <x v="3"/>
  </r>
  <r>
    <x v="0"/>
    <x v="0"/>
    <s v="4-Medium C&amp;I"/>
    <n v="4"/>
    <x v="3"/>
    <x v="3"/>
  </r>
  <r>
    <x v="0"/>
    <x v="0"/>
    <s v="6-OTHER"/>
    <n v="2"/>
    <x v="5"/>
    <x v="3"/>
  </r>
  <r>
    <x v="0"/>
    <x v="1"/>
    <s v="4-Medium C&amp;I"/>
    <n v="331"/>
    <x v="3"/>
    <x v="3"/>
  </r>
  <r>
    <x v="0"/>
    <x v="1"/>
    <s v="6-OTHER"/>
    <n v="431"/>
    <x v="5"/>
    <x v="3"/>
  </r>
  <r>
    <x v="0"/>
    <x v="1"/>
    <s v="3-Small C&amp;I"/>
    <n v="5276"/>
    <x v="2"/>
    <x v="3"/>
  </r>
  <r>
    <x v="0"/>
    <x v="1"/>
    <s v="2-Low Income Residential"/>
    <n v="6706"/>
    <x v="1"/>
    <x v="3"/>
  </r>
  <r>
    <x v="0"/>
    <x v="1"/>
    <s v="1-Residential"/>
    <n v="26496"/>
    <x v="0"/>
    <x v="3"/>
  </r>
  <r>
    <x v="0"/>
    <x v="0"/>
    <s v="1-Residential"/>
    <n v="248"/>
    <x v="0"/>
    <x v="4"/>
  </r>
  <r>
    <x v="0"/>
    <x v="0"/>
    <s v="2-Low Income Residential"/>
    <n v="24"/>
    <x v="1"/>
    <x v="4"/>
  </r>
  <r>
    <x v="0"/>
    <x v="0"/>
    <s v="4-Medium C&amp;I"/>
    <n v="2"/>
    <x v="3"/>
    <x v="4"/>
  </r>
  <r>
    <x v="0"/>
    <x v="0"/>
    <s v="5-Large C&amp;I"/>
    <n v="1"/>
    <x v="4"/>
    <x v="4"/>
  </r>
  <r>
    <x v="0"/>
    <x v="0"/>
    <s v="6-OTHER"/>
    <n v="2"/>
    <x v="5"/>
    <x v="4"/>
  </r>
  <r>
    <x v="0"/>
    <x v="0"/>
    <s v="3-Small C&amp;I"/>
    <n v="37"/>
    <x v="2"/>
    <x v="4"/>
  </r>
  <r>
    <x v="0"/>
    <x v="1"/>
    <s v="5-Large C&amp;I"/>
    <n v="156"/>
    <x v="4"/>
    <x v="4"/>
  </r>
  <r>
    <x v="0"/>
    <x v="1"/>
    <s v="4-Medium C&amp;I"/>
    <n v="444"/>
    <x v="3"/>
    <x v="4"/>
  </r>
  <r>
    <x v="0"/>
    <x v="1"/>
    <s v="6-OTHER"/>
    <n v="1640"/>
    <x v="5"/>
    <x v="4"/>
  </r>
  <r>
    <x v="0"/>
    <x v="1"/>
    <s v="3-Small C&amp;I"/>
    <n v="9413"/>
    <x v="2"/>
    <x v="4"/>
  </r>
  <r>
    <x v="0"/>
    <x v="1"/>
    <s v="2-Low Income Residential"/>
    <n v="46581"/>
    <x v="1"/>
    <x v="4"/>
  </r>
  <r>
    <x v="0"/>
    <x v="1"/>
    <s v="1-Residential"/>
    <n v="80265"/>
    <x v="0"/>
    <x v="4"/>
  </r>
  <r>
    <x v="0"/>
    <x v="0"/>
    <s v="2-Low Income Residential"/>
    <n v="6162"/>
    <x v="1"/>
    <x v="5"/>
  </r>
  <r>
    <x v="0"/>
    <x v="0"/>
    <s v="4-Medium C&amp;I"/>
    <n v="75107"/>
    <x v="3"/>
    <x v="5"/>
  </r>
  <r>
    <x v="0"/>
    <x v="0"/>
    <s v="5-Large C&amp;I"/>
    <n v="15283"/>
    <x v="4"/>
    <x v="5"/>
  </r>
  <r>
    <x v="0"/>
    <x v="0"/>
    <s v="6-OTHER"/>
    <n v="31356"/>
    <x v="5"/>
    <x v="5"/>
  </r>
  <r>
    <x v="0"/>
    <x v="0"/>
    <s v="3-Small C&amp;I"/>
    <n v="41239"/>
    <x v="2"/>
    <x v="5"/>
  </r>
  <r>
    <x v="0"/>
    <x v="1"/>
    <s v="5-Large C&amp;I"/>
    <n v="9472256"/>
    <x v="4"/>
    <x v="5"/>
  </r>
  <r>
    <x v="0"/>
    <x v="0"/>
    <s v="1-Residential"/>
    <n v="208754"/>
    <x v="0"/>
    <x v="5"/>
  </r>
  <r>
    <x v="0"/>
    <x v="1"/>
    <s v="4-Medium C&amp;I"/>
    <n v="5490469"/>
    <x v="3"/>
    <x v="5"/>
  </r>
  <r>
    <x v="0"/>
    <x v="1"/>
    <s v="6-OTHER"/>
    <n v="802828"/>
    <x v="5"/>
    <x v="5"/>
  </r>
  <r>
    <x v="0"/>
    <x v="1"/>
    <s v="3-Small C&amp;I"/>
    <n v="6252745"/>
    <x v="2"/>
    <x v="5"/>
  </r>
  <r>
    <x v="0"/>
    <x v="1"/>
    <s v="2-Low Income Residential"/>
    <n v="7918964"/>
    <x v="1"/>
    <x v="5"/>
  </r>
  <r>
    <x v="0"/>
    <x v="1"/>
    <s v="1-Residential"/>
    <n v="26884216"/>
    <x v="0"/>
    <x v="5"/>
  </r>
  <r>
    <x v="0"/>
    <x v="0"/>
    <s v="4-Medium C&amp;I"/>
    <n v="8397"/>
    <x v="3"/>
    <x v="6"/>
  </r>
  <r>
    <x v="0"/>
    <x v="0"/>
    <s v="5-Large C&amp;I"/>
    <n v="14187"/>
    <x v="4"/>
    <x v="6"/>
  </r>
  <r>
    <x v="0"/>
    <x v="0"/>
    <s v="6-OTHER"/>
    <n v="12517"/>
    <x v="5"/>
    <x v="6"/>
  </r>
  <r>
    <x v="0"/>
    <x v="0"/>
    <s v="2-Low Income Residential"/>
    <n v="4160"/>
    <x v="1"/>
    <x v="6"/>
  </r>
  <r>
    <x v="0"/>
    <x v="0"/>
    <s v="3-Small C&amp;I"/>
    <n v="10069"/>
    <x v="2"/>
    <x v="6"/>
  </r>
  <r>
    <x v="0"/>
    <x v="1"/>
    <s v="5-Large C&amp;I"/>
    <n v="4548863"/>
    <x v="4"/>
    <x v="6"/>
  </r>
  <r>
    <x v="0"/>
    <x v="0"/>
    <s v="1-Residential"/>
    <n v="79756"/>
    <x v="0"/>
    <x v="6"/>
  </r>
  <r>
    <x v="0"/>
    <x v="1"/>
    <s v="4-Medium C&amp;I"/>
    <n v="2429939"/>
    <x v="3"/>
    <x v="6"/>
  </r>
  <r>
    <x v="0"/>
    <x v="1"/>
    <s v="6-OTHER"/>
    <n v="444608"/>
    <x v="5"/>
    <x v="6"/>
  </r>
  <r>
    <x v="0"/>
    <x v="1"/>
    <s v="3-Small C&amp;I"/>
    <n v="2840375"/>
    <x v="2"/>
    <x v="6"/>
  </r>
  <r>
    <x v="0"/>
    <x v="1"/>
    <s v="2-Low Income Residential"/>
    <n v="6282353"/>
    <x v="1"/>
    <x v="6"/>
  </r>
  <r>
    <x v="0"/>
    <x v="1"/>
    <s v="1-Residential"/>
    <n v="15811828"/>
    <x v="0"/>
    <x v="6"/>
  </r>
  <r>
    <x v="0"/>
    <x v="0"/>
    <s v="4-Medium C&amp;I"/>
    <n v="6218"/>
    <x v="3"/>
    <x v="7"/>
  </r>
  <r>
    <x v="0"/>
    <x v="0"/>
    <s v="5-Large C&amp;I"/>
    <n v="28866"/>
    <x v="4"/>
    <x v="7"/>
  </r>
  <r>
    <x v="0"/>
    <x v="0"/>
    <s v="6-OTHER"/>
    <n v="1763"/>
    <x v="5"/>
    <x v="7"/>
  </r>
  <r>
    <x v="0"/>
    <x v="0"/>
    <s v="2-Low Income Residential"/>
    <n v="41962"/>
    <x v="1"/>
    <x v="7"/>
  </r>
  <r>
    <x v="0"/>
    <x v="0"/>
    <s v="3-Small C&amp;I"/>
    <n v="17887"/>
    <x v="2"/>
    <x v="7"/>
  </r>
  <r>
    <x v="0"/>
    <x v="1"/>
    <s v="5-Large C&amp;I"/>
    <n v="21091731"/>
    <x v="4"/>
    <x v="7"/>
  </r>
  <r>
    <x v="0"/>
    <x v="0"/>
    <s v="1-Residential"/>
    <n v="494785"/>
    <x v="0"/>
    <x v="7"/>
  </r>
  <r>
    <x v="0"/>
    <x v="1"/>
    <s v="4-Medium C&amp;I"/>
    <n v="11070519"/>
    <x v="3"/>
    <x v="7"/>
  </r>
  <r>
    <x v="0"/>
    <x v="1"/>
    <s v="6-OTHER"/>
    <n v="2655743"/>
    <x v="5"/>
    <x v="7"/>
  </r>
  <r>
    <x v="0"/>
    <x v="1"/>
    <s v="3-Small C&amp;I"/>
    <n v="11297808"/>
    <x v="2"/>
    <x v="7"/>
  </r>
  <r>
    <x v="0"/>
    <x v="1"/>
    <s v="2-Low Income Residential"/>
    <n v="96471997"/>
    <x v="1"/>
    <x v="7"/>
  </r>
  <r>
    <x v="0"/>
    <x v="1"/>
    <s v="1-Residential"/>
    <n v="156586296"/>
    <x v="0"/>
    <x v="7"/>
  </r>
  <r>
    <x v="0"/>
    <x v="0"/>
    <s v="4-Medium C&amp;I"/>
    <n v="89723"/>
    <x v="3"/>
    <x v="8"/>
  </r>
  <r>
    <x v="0"/>
    <x v="0"/>
    <s v="5-Large C&amp;I"/>
    <n v="58337"/>
    <x v="4"/>
    <x v="8"/>
  </r>
  <r>
    <x v="0"/>
    <x v="0"/>
    <s v="6-OTHER"/>
    <n v="45636"/>
    <x v="5"/>
    <x v="8"/>
  </r>
  <r>
    <x v="0"/>
    <x v="0"/>
    <s v="3-Small C&amp;I"/>
    <n v="69195"/>
    <x v="2"/>
    <x v="8"/>
  </r>
  <r>
    <x v="0"/>
    <x v="1"/>
    <s v="5-Large C&amp;I"/>
    <n v="35112850"/>
    <x v="4"/>
    <x v="8"/>
  </r>
  <r>
    <x v="0"/>
    <x v="0"/>
    <s v="2-Low Income Residential"/>
    <n v="52284"/>
    <x v="1"/>
    <x v="8"/>
  </r>
  <r>
    <x v="0"/>
    <x v="0"/>
    <s v="1-Residential"/>
    <n v="783295"/>
    <x v="0"/>
    <x v="8"/>
  </r>
  <r>
    <x v="0"/>
    <x v="1"/>
    <s v="4-Medium C&amp;I"/>
    <n v="18990927"/>
    <x v="3"/>
    <x v="8"/>
  </r>
  <r>
    <x v="0"/>
    <x v="1"/>
    <s v="6-OTHER"/>
    <n v="3903178"/>
    <x v="5"/>
    <x v="8"/>
  </r>
  <r>
    <x v="0"/>
    <x v="1"/>
    <s v="3-Small C&amp;I"/>
    <n v="20390927"/>
    <x v="2"/>
    <x v="8"/>
  </r>
  <r>
    <x v="0"/>
    <x v="1"/>
    <s v="2-Low Income Residential"/>
    <n v="110673314"/>
    <x v="1"/>
    <x v="8"/>
  </r>
  <r>
    <x v="0"/>
    <x v="1"/>
    <s v="1-Residential"/>
    <n v="199282340"/>
    <x v="0"/>
    <x v="8"/>
  </r>
  <r>
    <x v="0"/>
    <x v="0"/>
    <s v="1-Residential"/>
    <n v="2282364"/>
    <x v="0"/>
    <x v="9"/>
  </r>
  <r>
    <x v="0"/>
    <x v="1"/>
    <s v="1-Residential"/>
    <n v="185770211"/>
    <x v="0"/>
    <x v="9"/>
  </r>
  <r>
    <x v="0"/>
    <x v="0"/>
    <s v="2-Low Income Residential"/>
    <n v="24023"/>
    <x v="1"/>
    <x v="9"/>
  </r>
  <r>
    <x v="0"/>
    <x v="1"/>
    <s v="2-Low Income Residential"/>
    <n v="19502119"/>
    <x v="1"/>
    <x v="9"/>
  </r>
  <r>
    <x v="0"/>
    <x v="0"/>
    <s v="3-Small C&amp;I"/>
    <n v="423330"/>
    <x v="2"/>
    <x v="9"/>
  </r>
  <r>
    <x v="0"/>
    <x v="1"/>
    <s v="3-Small C&amp;I"/>
    <n v="49183483"/>
    <x v="2"/>
    <x v="9"/>
  </r>
  <r>
    <x v="0"/>
    <x v="0"/>
    <s v="4-Medium C&amp;I"/>
    <n v="241926"/>
    <x v="3"/>
    <x v="9"/>
  </r>
  <r>
    <x v="0"/>
    <x v="1"/>
    <s v="4-Medium C&amp;I"/>
    <n v="43849157"/>
    <x v="3"/>
    <x v="9"/>
  </r>
  <r>
    <x v="0"/>
    <x v="0"/>
    <s v="5-Large C&amp;I"/>
    <n v="189890"/>
    <x v="4"/>
    <x v="9"/>
  </r>
  <r>
    <x v="0"/>
    <x v="1"/>
    <s v="5-Large C&amp;I"/>
    <n v="64392854"/>
    <x v="4"/>
    <x v="9"/>
  </r>
  <r>
    <x v="0"/>
    <x v="0"/>
    <s v="6-OTHER"/>
    <n v="87833"/>
    <x v="5"/>
    <x v="9"/>
  </r>
  <r>
    <x v="0"/>
    <x v="1"/>
    <s v="6-OTHER"/>
    <n v="4842328"/>
    <x v="5"/>
    <x v="9"/>
  </r>
  <r>
    <x v="0"/>
    <x v="0"/>
    <s v="1-Residential"/>
    <n v="2227154"/>
    <x v="0"/>
    <x v="10"/>
  </r>
  <r>
    <x v="0"/>
    <x v="1"/>
    <s v="1-Residential"/>
    <n v="151280468"/>
    <x v="0"/>
    <x v="10"/>
  </r>
  <r>
    <x v="0"/>
    <x v="0"/>
    <s v="2-Low Income Residential"/>
    <n v="15988"/>
    <x v="1"/>
    <x v="10"/>
  </r>
  <r>
    <x v="0"/>
    <x v="1"/>
    <s v="2-Low Income Residential"/>
    <n v="12097312"/>
    <x v="1"/>
    <x v="10"/>
  </r>
  <r>
    <x v="0"/>
    <x v="0"/>
    <s v="3-Small C&amp;I"/>
    <n v="381282"/>
    <x v="2"/>
    <x v="10"/>
  </r>
  <r>
    <x v="0"/>
    <x v="1"/>
    <s v="3-Small C&amp;I"/>
    <n v="38298525"/>
    <x v="2"/>
    <x v="10"/>
  </r>
  <r>
    <x v="0"/>
    <x v="0"/>
    <s v="4-Medium C&amp;I"/>
    <n v="250070"/>
    <x v="3"/>
    <x v="10"/>
  </r>
  <r>
    <x v="0"/>
    <x v="1"/>
    <s v="4-Medium C&amp;I"/>
    <n v="32848167"/>
    <x v="3"/>
    <x v="10"/>
  </r>
  <r>
    <x v="0"/>
    <x v="0"/>
    <s v="5-Large C&amp;I"/>
    <n v="164287"/>
    <x v="4"/>
    <x v="10"/>
  </r>
  <r>
    <x v="0"/>
    <x v="1"/>
    <s v="5-Large C&amp;I"/>
    <n v="51743173"/>
    <x v="4"/>
    <x v="10"/>
  </r>
  <r>
    <x v="0"/>
    <x v="0"/>
    <s v="6-OTHER"/>
    <n v="112071"/>
    <x v="5"/>
    <x v="10"/>
  </r>
  <r>
    <x v="0"/>
    <x v="1"/>
    <s v="6-OTHER"/>
    <n v="2981260"/>
    <x v="5"/>
    <x v="10"/>
  </r>
  <r>
    <x v="0"/>
    <x v="0"/>
    <s v="1-Residential"/>
    <n v="11062"/>
    <x v="0"/>
    <x v="11"/>
  </r>
  <r>
    <x v="0"/>
    <x v="1"/>
    <s v="1-Residential"/>
    <n v="948207"/>
    <x v="0"/>
    <x v="11"/>
  </r>
  <r>
    <x v="0"/>
    <x v="0"/>
    <s v="2-Low Income Residential"/>
    <n v="133"/>
    <x v="1"/>
    <x v="11"/>
  </r>
  <r>
    <x v="0"/>
    <x v="1"/>
    <s v="2-Low Income Residential"/>
    <n v="134578"/>
    <x v="1"/>
    <x v="11"/>
  </r>
  <r>
    <x v="0"/>
    <x v="0"/>
    <s v="3-Small C&amp;I"/>
    <n v="1646"/>
    <x v="2"/>
    <x v="11"/>
  </r>
  <r>
    <x v="0"/>
    <x v="1"/>
    <s v="3-Small C&amp;I"/>
    <n v="164208"/>
    <x v="2"/>
    <x v="11"/>
  </r>
  <r>
    <x v="0"/>
    <x v="0"/>
    <s v="4-Medium C&amp;I"/>
    <n v="114"/>
    <x v="3"/>
    <x v="11"/>
  </r>
  <r>
    <x v="0"/>
    <x v="1"/>
    <s v="4-Medium C&amp;I"/>
    <n v="20641"/>
    <x v="3"/>
    <x v="11"/>
  </r>
  <r>
    <x v="0"/>
    <x v="0"/>
    <s v="5-Large C&amp;I"/>
    <n v="10"/>
    <x v="4"/>
    <x v="11"/>
  </r>
  <r>
    <x v="0"/>
    <x v="1"/>
    <s v="5-Large C&amp;I"/>
    <n v="7525"/>
    <x v="4"/>
    <x v="11"/>
  </r>
  <r>
    <x v="0"/>
    <x v="0"/>
    <s v="6-OTHER"/>
    <n v="301"/>
    <x v="5"/>
    <x v="11"/>
  </r>
  <r>
    <x v="0"/>
    <x v="1"/>
    <s v="6-OTHER"/>
    <n v="41319"/>
    <x v="5"/>
    <x v="11"/>
  </r>
  <r>
    <x v="0"/>
    <x v="0"/>
    <s v="1-Residential"/>
    <n v="3"/>
    <x v="0"/>
    <x v="12"/>
  </r>
  <r>
    <x v="0"/>
    <x v="1"/>
    <s v="1-Residential"/>
    <n v="1707"/>
    <x v="0"/>
    <x v="12"/>
  </r>
  <r>
    <x v="0"/>
    <x v="0"/>
    <s v="2-Low Income Residential"/>
    <n v="13"/>
    <x v="1"/>
    <x v="12"/>
  </r>
  <r>
    <x v="0"/>
    <x v="1"/>
    <s v="2-Low Income Residential"/>
    <n v="26780"/>
    <x v="1"/>
    <x v="12"/>
  </r>
  <r>
    <x v="0"/>
    <x v="1"/>
    <s v="6-OTHER"/>
    <n v="157"/>
    <x v="5"/>
    <x v="12"/>
  </r>
  <r>
    <x v="0"/>
    <x v="1"/>
    <s v="1-Residential"/>
    <n v="187"/>
    <x v="0"/>
    <x v="13"/>
  </r>
  <r>
    <x v="0"/>
    <x v="1"/>
    <s v="2-Low Income Residential"/>
    <n v="22"/>
    <x v="1"/>
    <x v="13"/>
  </r>
  <r>
    <x v="0"/>
    <x v="1"/>
    <s v="3-Small C&amp;I"/>
    <n v="42"/>
    <x v="2"/>
    <x v="13"/>
  </r>
  <r>
    <x v="0"/>
    <x v="1"/>
    <s v="4-Medium C&amp;I"/>
    <n v="1"/>
    <x v="3"/>
    <x v="13"/>
  </r>
  <r>
    <x v="0"/>
    <x v="1"/>
    <s v="6-OTHER"/>
    <n v="4"/>
    <x v="5"/>
    <x v="13"/>
  </r>
  <r>
    <x v="0"/>
    <x v="1"/>
    <s v="1-Residential"/>
    <n v="240"/>
    <x v="0"/>
    <x v="14"/>
  </r>
  <r>
    <x v="0"/>
    <x v="1"/>
    <s v="2-Low Income Residential"/>
    <n v="29"/>
    <x v="1"/>
    <x v="14"/>
  </r>
  <r>
    <x v="0"/>
    <x v="1"/>
    <s v="3-Small C&amp;I"/>
    <n v="35"/>
    <x v="2"/>
    <x v="14"/>
  </r>
  <r>
    <x v="0"/>
    <x v="1"/>
    <s v="4-Medium C&amp;I"/>
    <n v="1"/>
    <x v="3"/>
    <x v="14"/>
  </r>
  <r>
    <x v="0"/>
    <x v="1"/>
    <s v="6-OTHER"/>
    <n v="3"/>
    <x v="5"/>
    <x v="14"/>
  </r>
  <r>
    <x v="0"/>
    <x v="0"/>
    <s v="2-Low Income Residential"/>
    <n v="8"/>
    <x v="1"/>
    <x v="15"/>
  </r>
  <r>
    <x v="0"/>
    <x v="0"/>
    <s v="1-Residential"/>
    <n v="37"/>
    <x v="0"/>
    <x v="15"/>
  </r>
  <r>
    <x v="0"/>
    <x v="1"/>
    <s v="5-Large C&amp;I"/>
    <n v="18"/>
    <x v="4"/>
    <x v="15"/>
  </r>
  <r>
    <x v="0"/>
    <x v="1"/>
    <s v="3-Small C&amp;I"/>
    <n v="751"/>
    <x v="2"/>
    <x v="15"/>
  </r>
  <r>
    <x v="0"/>
    <x v="1"/>
    <s v="4-Medium C&amp;I"/>
    <n v="97"/>
    <x v="3"/>
    <x v="15"/>
  </r>
  <r>
    <x v="0"/>
    <x v="1"/>
    <s v="2-Low Income Residential"/>
    <n v="8897"/>
    <x v="1"/>
    <x v="15"/>
  </r>
  <r>
    <x v="0"/>
    <x v="1"/>
    <s v="6-OTHER"/>
    <n v="622"/>
    <x v="5"/>
    <x v="15"/>
  </r>
  <r>
    <x v="0"/>
    <x v="1"/>
    <s v="1-Residential"/>
    <n v="25980"/>
    <x v="0"/>
    <x v="15"/>
  </r>
  <r>
    <x v="0"/>
    <x v="0"/>
    <s v="2-Low Income Residential"/>
    <n v="20526"/>
    <x v="1"/>
    <x v="16"/>
  </r>
  <r>
    <x v="0"/>
    <x v="0"/>
    <s v="3-Small C&amp;I"/>
    <n v="245605"/>
    <x v="2"/>
    <x v="16"/>
  </r>
  <r>
    <x v="0"/>
    <x v="1"/>
    <s v="5-Large C&amp;I"/>
    <n v="47232735"/>
    <x v="4"/>
    <x v="16"/>
  </r>
  <r>
    <x v="0"/>
    <x v="0"/>
    <s v="4-Medium C&amp;I"/>
    <n v="150641"/>
    <x v="3"/>
    <x v="16"/>
  </r>
  <r>
    <x v="0"/>
    <x v="0"/>
    <s v="5-Large C&amp;I"/>
    <n v="145440"/>
    <x v="4"/>
    <x v="16"/>
  </r>
  <r>
    <x v="0"/>
    <x v="0"/>
    <s v="6-OTHER"/>
    <n v="45143"/>
    <x v="5"/>
    <x v="16"/>
  </r>
  <r>
    <x v="0"/>
    <x v="0"/>
    <s v="1-Residential"/>
    <n v="1491221"/>
    <x v="0"/>
    <x v="16"/>
  </r>
  <r>
    <x v="0"/>
    <x v="1"/>
    <s v="4-Medium C&amp;I"/>
    <n v="30163513"/>
    <x v="3"/>
    <x v="16"/>
  </r>
  <r>
    <x v="0"/>
    <x v="1"/>
    <s v="6-OTHER"/>
    <n v="3320792"/>
    <x v="5"/>
    <x v="16"/>
  </r>
  <r>
    <x v="0"/>
    <x v="1"/>
    <s v="3-Small C&amp;I"/>
    <n v="33660245"/>
    <x v="2"/>
    <x v="16"/>
  </r>
  <r>
    <x v="0"/>
    <x v="1"/>
    <s v="2-Low Income Residential"/>
    <n v="16227375"/>
    <x v="1"/>
    <x v="16"/>
  </r>
  <r>
    <x v="0"/>
    <x v="1"/>
    <s v="1-Residential"/>
    <n v="134397599"/>
    <x v="0"/>
    <x v="16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s v="LINE 1"/>
    <x v="0"/>
    <x v="0"/>
    <s v="1-Residential"/>
    <n v="613734"/>
    <x v="0"/>
    <x v="0"/>
  </r>
  <r>
    <s v="LINE 1"/>
    <x v="0"/>
    <x v="0"/>
    <s v="2-Low Income Residential"/>
    <n v="73927"/>
    <x v="1"/>
    <x v="0"/>
  </r>
  <r>
    <s v="LINE 1"/>
    <x v="0"/>
    <x v="1"/>
    <s v="3-Small C&amp;I"/>
    <n v="18673"/>
    <x v="2"/>
    <x v="0"/>
  </r>
  <r>
    <s v="LINE 1"/>
    <x v="0"/>
    <x v="0"/>
    <s v="OTHER"/>
    <n v="79"/>
    <x v="3"/>
    <x v="0"/>
  </r>
  <r>
    <s v="LINE 1"/>
    <x v="0"/>
    <x v="1"/>
    <s v="1-Residential"/>
    <n v="185142"/>
    <x v="0"/>
    <x v="0"/>
  </r>
  <r>
    <s v="LINE 1"/>
    <x v="0"/>
    <x v="1"/>
    <s v="2-Low Income Residential"/>
    <n v="16508"/>
    <x v="1"/>
    <x v="0"/>
  </r>
  <r>
    <s v="LINE 1"/>
    <x v="0"/>
    <x v="0"/>
    <s v="4-Medium C&amp;I"/>
    <n v="12827"/>
    <x v="4"/>
    <x v="0"/>
  </r>
  <r>
    <s v="LINE 1"/>
    <x v="0"/>
    <x v="1"/>
    <s v="4-Medium C&amp;I"/>
    <n v="579"/>
    <x v="4"/>
    <x v="0"/>
  </r>
  <r>
    <s v="LINE 1"/>
    <x v="0"/>
    <x v="1"/>
    <s v="OTHER"/>
    <n v="39"/>
    <x v="3"/>
    <x v="0"/>
  </r>
  <r>
    <s v="LINE 1"/>
    <x v="0"/>
    <x v="1"/>
    <s v="5-Large C&amp;I"/>
    <n v="129"/>
    <x v="5"/>
    <x v="0"/>
  </r>
  <r>
    <s v="LINE 1"/>
    <x v="0"/>
    <x v="0"/>
    <s v="5-Large C&amp;I"/>
    <n v="9644"/>
    <x v="5"/>
    <x v="0"/>
  </r>
  <r>
    <s v="LINE 1"/>
    <x v="0"/>
    <x v="0"/>
    <s v="3-Small C&amp;I"/>
    <n v="37242"/>
    <x v="2"/>
    <x v="0"/>
  </r>
  <r>
    <s v="LINE 2"/>
    <x v="0"/>
    <x v="1"/>
    <s v="5-Large C&amp;I"/>
    <n v="16"/>
    <x v="5"/>
    <x v="1"/>
  </r>
  <r>
    <s v="LINE 2"/>
    <x v="0"/>
    <x v="1"/>
    <s v="4-Medium C&amp;I"/>
    <n v="139"/>
    <x v="4"/>
    <x v="1"/>
  </r>
  <r>
    <s v="LINE 2"/>
    <x v="0"/>
    <x v="1"/>
    <s v="3-Small C&amp;I"/>
    <n v="2985"/>
    <x v="2"/>
    <x v="1"/>
  </r>
  <r>
    <s v="LINE 2"/>
    <x v="0"/>
    <x v="0"/>
    <s v="1-Residential"/>
    <n v="95475"/>
    <x v="0"/>
    <x v="1"/>
  </r>
  <r>
    <s v="LINE 2"/>
    <x v="0"/>
    <x v="0"/>
    <s v="2-Low Income Residential"/>
    <n v="32236"/>
    <x v="1"/>
    <x v="1"/>
  </r>
  <r>
    <s v="LINE 2"/>
    <x v="0"/>
    <x v="0"/>
    <s v="5-Large C&amp;I"/>
    <n v="1843"/>
    <x v="5"/>
    <x v="1"/>
  </r>
  <r>
    <s v="LINE 2"/>
    <x v="0"/>
    <x v="0"/>
    <s v="3-Small C&amp;I"/>
    <n v="6230"/>
    <x v="2"/>
    <x v="1"/>
  </r>
  <r>
    <s v="LINE 2"/>
    <x v="0"/>
    <x v="1"/>
    <s v="1-Residential"/>
    <n v="21036"/>
    <x v="0"/>
    <x v="1"/>
  </r>
  <r>
    <s v="LINE 2"/>
    <x v="0"/>
    <x v="1"/>
    <s v="2-Low Income Residential"/>
    <n v="6532"/>
    <x v="1"/>
    <x v="1"/>
  </r>
  <r>
    <s v="LINE 2"/>
    <x v="0"/>
    <x v="0"/>
    <s v="4-Medium C&amp;I"/>
    <n v="2071"/>
    <x v="4"/>
    <x v="1"/>
  </r>
  <r>
    <s v="LINE 3"/>
    <x v="0"/>
    <x v="1"/>
    <s v="5-Large C&amp;I"/>
    <n v="10"/>
    <x v="5"/>
    <x v="2"/>
  </r>
  <r>
    <s v="LINE 3"/>
    <x v="0"/>
    <x v="1"/>
    <s v="4-Medium C&amp;I"/>
    <n v="84"/>
    <x v="4"/>
    <x v="2"/>
  </r>
  <r>
    <s v="LINE 3"/>
    <x v="0"/>
    <x v="0"/>
    <s v="1-Residential"/>
    <n v="36731"/>
    <x v="0"/>
    <x v="2"/>
  </r>
  <r>
    <s v="LINE 3"/>
    <x v="0"/>
    <x v="0"/>
    <s v="2-Low Income Residential"/>
    <n v="5949"/>
    <x v="1"/>
    <x v="2"/>
  </r>
  <r>
    <s v="LINE 3"/>
    <x v="0"/>
    <x v="0"/>
    <s v="5-Large C&amp;I"/>
    <n v="1161"/>
    <x v="5"/>
    <x v="2"/>
  </r>
  <r>
    <s v="LINE 3"/>
    <x v="0"/>
    <x v="1"/>
    <s v="1-Residential"/>
    <n v="8824"/>
    <x v="0"/>
    <x v="2"/>
  </r>
  <r>
    <s v="LINE 3"/>
    <x v="0"/>
    <x v="1"/>
    <s v="2-Low Income Residential"/>
    <n v="1413"/>
    <x v="1"/>
    <x v="2"/>
  </r>
  <r>
    <s v="LINE 3"/>
    <x v="0"/>
    <x v="0"/>
    <s v="4-Medium C&amp;I"/>
    <n v="1155"/>
    <x v="4"/>
    <x v="2"/>
  </r>
  <r>
    <s v="LINE 3"/>
    <x v="0"/>
    <x v="1"/>
    <s v="3-Small C&amp;I"/>
    <n v="1678"/>
    <x v="2"/>
    <x v="2"/>
  </r>
  <r>
    <s v="LINE 3"/>
    <x v="0"/>
    <x v="0"/>
    <s v="3-Small C&amp;I"/>
    <n v="3085"/>
    <x v="2"/>
    <x v="2"/>
  </r>
  <r>
    <s v="LINE 4"/>
    <x v="0"/>
    <x v="1"/>
    <s v="3-Small C&amp;I"/>
    <n v="463"/>
    <x v="2"/>
    <x v="3"/>
  </r>
  <r>
    <s v="LINE 4"/>
    <x v="0"/>
    <x v="1"/>
    <s v="5-Large C&amp;I"/>
    <n v="3"/>
    <x v="5"/>
    <x v="3"/>
  </r>
  <r>
    <s v="LINE 4"/>
    <x v="0"/>
    <x v="0"/>
    <s v="5-Large C&amp;I"/>
    <n v="277"/>
    <x v="5"/>
    <x v="3"/>
  </r>
  <r>
    <s v="LINE 4"/>
    <x v="0"/>
    <x v="1"/>
    <s v="1-Residential"/>
    <n v="2900"/>
    <x v="0"/>
    <x v="3"/>
  </r>
  <r>
    <s v="LINE 4"/>
    <x v="0"/>
    <x v="1"/>
    <s v="2-Low Income Residential"/>
    <n v="634"/>
    <x v="1"/>
    <x v="3"/>
  </r>
  <r>
    <s v="LINE 4"/>
    <x v="0"/>
    <x v="0"/>
    <s v="4-Medium C&amp;I"/>
    <n v="353"/>
    <x v="4"/>
    <x v="3"/>
  </r>
  <r>
    <s v="LINE 4"/>
    <x v="0"/>
    <x v="0"/>
    <s v="1-Residential"/>
    <n v="14170"/>
    <x v="0"/>
    <x v="3"/>
  </r>
  <r>
    <s v="LINE 4"/>
    <x v="0"/>
    <x v="0"/>
    <s v="2-Low Income Residential"/>
    <n v="3071"/>
    <x v="1"/>
    <x v="3"/>
  </r>
  <r>
    <s v="LINE 4"/>
    <x v="0"/>
    <x v="0"/>
    <s v="3-Small C&amp;I"/>
    <n v="920"/>
    <x v="2"/>
    <x v="3"/>
  </r>
  <r>
    <s v="LINE 4"/>
    <x v="0"/>
    <x v="1"/>
    <s v="4-Medium C&amp;I"/>
    <n v="25"/>
    <x v="4"/>
    <x v="3"/>
  </r>
  <r>
    <s v="LINE 5"/>
    <x v="0"/>
    <x v="1"/>
    <s v="4-Medium C&amp;I"/>
    <n v="30"/>
    <x v="4"/>
    <x v="4"/>
  </r>
  <r>
    <s v="LINE 5"/>
    <x v="0"/>
    <x v="1"/>
    <s v="1-Residential"/>
    <n v="9312"/>
    <x v="0"/>
    <x v="4"/>
  </r>
  <r>
    <s v="LINE 5"/>
    <x v="0"/>
    <x v="1"/>
    <s v="2-Low Income Residential"/>
    <n v="4485"/>
    <x v="1"/>
    <x v="4"/>
  </r>
  <r>
    <s v="LINE 5"/>
    <x v="0"/>
    <x v="0"/>
    <s v="4-Medium C&amp;I"/>
    <n v="563"/>
    <x v="4"/>
    <x v="4"/>
  </r>
  <r>
    <s v="LINE 5"/>
    <x v="0"/>
    <x v="0"/>
    <s v="5-Large C&amp;I"/>
    <n v="405"/>
    <x v="5"/>
    <x v="4"/>
  </r>
  <r>
    <s v="LINE 5"/>
    <x v="0"/>
    <x v="1"/>
    <s v="5-Large C&amp;I"/>
    <n v="3"/>
    <x v="5"/>
    <x v="4"/>
  </r>
  <r>
    <s v="LINE 5"/>
    <x v="0"/>
    <x v="1"/>
    <s v="3-Small C&amp;I"/>
    <n v="844"/>
    <x v="2"/>
    <x v="4"/>
  </r>
  <r>
    <s v="LINE 5"/>
    <x v="0"/>
    <x v="0"/>
    <s v="3-Small C&amp;I"/>
    <n v="2225"/>
    <x v="2"/>
    <x v="4"/>
  </r>
  <r>
    <s v="LINE 5"/>
    <x v="0"/>
    <x v="0"/>
    <s v="1-Residential"/>
    <n v="44574"/>
    <x v="0"/>
    <x v="4"/>
  </r>
  <r>
    <s v="LINE 5"/>
    <x v="0"/>
    <x v="0"/>
    <s v="2-Low Income Residential"/>
    <n v="23216"/>
    <x v="1"/>
    <x v="4"/>
  </r>
  <r>
    <s v="LINE 6"/>
    <x v="0"/>
    <x v="1"/>
    <s v="3-Small C&amp;I"/>
    <n v="584115"/>
    <x v="2"/>
    <x v="5"/>
  </r>
  <r>
    <s v="LINE 6"/>
    <x v="0"/>
    <x v="0"/>
    <s v="OTHER"/>
    <n v="0"/>
    <x v="3"/>
    <x v="5"/>
  </r>
  <r>
    <s v="LINE 6"/>
    <x v="0"/>
    <x v="1"/>
    <s v="5-Large C&amp;I"/>
    <n v="72664"/>
    <x v="5"/>
    <x v="5"/>
  </r>
  <r>
    <s v="LINE 6"/>
    <x v="0"/>
    <x v="0"/>
    <s v="3-Small C&amp;I"/>
    <n v="1139936"/>
    <x v="2"/>
    <x v="5"/>
  </r>
  <r>
    <s v="LINE 6"/>
    <x v="0"/>
    <x v="1"/>
    <s v="1-Residential"/>
    <n v="1767098"/>
    <x v="0"/>
    <x v="5"/>
  </r>
  <r>
    <s v="LINE 6"/>
    <x v="0"/>
    <x v="1"/>
    <s v="2-Low Income Residential"/>
    <n v="515560"/>
    <x v="1"/>
    <x v="5"/>
  </r>
  <r>
    <s v="LINE 6"/>
    <x v="0"/>
    <x v="0"/>
    <s v="4-Medium C&amp;I"/>
    <n v="1050223"/>
    <x v="4"/>
    <x v="5"/>
  </r>
  <r>
    <s v="LINE 6"/>
    <x v="0"/>
    <x v="0"/>
    <s v="1-Residential"/>
    <n v="9303917"/>
    <x v="0"/>
    <x v="5"/>
  </r>
  <r>
    <s v="LINE 6"/>
    <x v="0"/>
    <x v="0"/>
    <s v="2-Low Income Residential"/>
    <n v="2819397"/>
    <x v="1"/>
    <x v="5"/>
  </r>
  <r>
    <s v="LINE 6"/>
    <x v="0"/>
    <x v="1"/>
    <s v="4-Medium C&amp;I"/>
    <n v="386580"/>
    <x v="4"/>
    <x v="5"/>
  </r>
  <r>
    <s v="LINE 6"/>
    <x v="0"/>
    <x v="1"/>
    <s v="OTHER"/>
    <n v="0"/>
    <x v="3"/>
    <x v="5"/>
  </r>
  <r>
    <s v="LINE 6"/>
    <x v="0"/>
    <x v="0"/>
    <s v="5-Large C&amp;I"/>
    <n v="3993203"/>
    <x v="5"/>
    <x v="5"/>
  </r>
  <r>
    <s v="LINE 7"/>
    <x v="0"/>
    <x v="1"/>
    <s v="3-Small C&amp;I"/>
    <n v="107838"/>
    <x v="2"/>
    <x v="6"/>
  </r>
  <r>
    <s v="LINE 7"/>
    <x v="0"/>
    <x v="0"/>
    <s v="OTHER"/>
    <n v="0"/>
    <x v="3"/>
    <x v="6"/>
  </r>
  <r>
    <s v="LINE 7"/>
    <x v="0"/>
    <x v="0"/>
    <s v="1-Residential"/>
    <n v="2299139"/>
    <x v="0"/>
    <x v="6"/>
  </r>
  <r>
    <s v="LINE 7"/>
    <x v="0"/>
    <x v="0"/>
    <s v="2-Low Income Residential"/>
    <n v="1169482"/>
    <x v="1"/>
    <x v="6"/>
  </r>
  <r>
    <s v="LINE 7"/>
    <x v="0"/>
    <x v="1"/>
    <s v="5-Large C&amp;I"/>
    <n v="7569"/>
    <x v="5"/>
    <x v="6"/>
  </r>
  <r>
    <s v="LINE 7"/>
    <x v="0"/>
    <x v="1"/>
    <s v="1-Residential"/>
    <n v="447331"/>
    <x v="0"/>
    <x v="6"/>
  </r>
  <r>
    <s v="LINE 7"/>
    <x v="0"/>
    <x v="1"/>
    <s v="2-Low Income Residential"/>
    <n v="229314"/>
    <x v="1"/>
    <x v="6"/>
  </r>
  <r>
    <s v="LINE 7"/>
    <x v="0"/>
    <x v="0"/>
    <s v="4-Medium C&amp;I"/>
    <n v="217920"/>
    <x v="4"/>
    <x v="6"/>
  </r>
  <r>
    <s v="LINE 7"/>
    <x v="0"/>
    <x v="0"/>
    <s v="5-Large C&amp;I"/>
    <n v="751427"/>
    <x v="5"/>
    <x v="6"/>
  </r>
  <r>
    <s v="LINE 7"/>
    <x v="0"/>
    <x v="1"/>
    <s v="4-Medium C&amp;I"/>
    <n v="127364"/>
    <x v="4"/>
    <x v="6"/>
  </r>
  <r>
    <s v="LINE 7"/>
    <x v="0"/>
    <x v="1"/>
    <s v="OTHER"/>
    <n v="0"/>
    <x v="3"/>
    <x v="6"/>
  </r>
  <r>
    <s v="LINE 7"/>
    <x v="0"/>
    <x v="0"/>
    <s v="3-Small C&amp;I"/>
    <n v="260285"/>
    <x v="2"/>
    <x v="6"/>
  </r>
  <r>
    <s v="LINE 8"/>
    <x v="0"/>
    <x v="1"/>
    <s v="5-Large C&amp;I"/>
    <n v="1966"/>
    <x v="5"/>
    <x v="7"/>
  </r>
  <r>
    <s v="LINE 8"/>
    <x v="0"/>
    <x v="0"/>
    <s v="1-Residential"/>
    <n v="47132429"/>
    <x v="0"/>
    <x v="7"/>
  </r>
  <r>
    <s v="LINE 8"/>
    <x v="0"/>
    <x v="0"/>
    <s v="2-Low Income Residential"/>
    <n v="41968522"/>
    <x v="1"/>
    <x v="7"/>
  </r>
  <r>
    <s v="LINE 8"/>
    <x v="0"/>
    <x v="0"/>
    <s v="3-Small C&amp;I"/>
    <n v="2302280"/>
    <x v="2"/>
    <x v="7"/>
  </r>
  <r>
    <s v="LINE 8"/>
    <x v="0"/>
    <x v="0"/>
    <s v="5-Large C&amp;I"/>
    <n v="5103800"/>
    <x v="5"/>
    <x v="7"/>
  </r>
  <r>
    <s v="LINE 8"/>
    <x v="0"/>
    <x v="1"/>
    <s v="1-Residential"/>
    <n v="10137727"/>
    <x v="0"/>
    <x v="7"/>
  </r>
  <r>
    <s v="LINE 8"/>
    <x v="0"/>
    <x v="1"/>
    <s v="2-Low Income Residential"/>
    <n v="6729368"/>
    <x v="1"/>
    <x v="7"/>
  </r>
  <r>
    <s v="LINE 8"/>
    <x v="0"/>
    <x v="0"/>
    <s v="4-Medium C&amp;I"/>
    <n v="1927546"/>
    <x v="4"/>
    <x v="7"/>
  </r>
  <r>
    <s v="LINE 8"/>
    <x v="0"/>
    <x v="1"/>
    <s v="4-Medium C&amp;I"/>
    <n v="448326"/>
    <x v="4"/>
    <x v="7"/>
  </r>
  <r>
    <s v="LINE 8"/>
    <x v="0"/>
    <x v="1"/>
    <s v="OTHER"/>
    <n v="0"/>
    <x v="3"/>
    <x v="7"/>
  </r>
  <r>
    <s v="LINE 8"/>
    <x v="0"/>
    <x v="1"/>
    <s v="3-Small C&amp;I"/>
    <n v="787698"/>
    <x v="2"/>
    <x v="7"/>
  </r>
  <r>
    <s v="LINE 8"/>
    <x v="0"/>
    <x v="0"/>
    <s v="OTHER"/>
    <n v="0"/>
    <x v="3"/>
    <x v="7"/>
  </r>
  <r>
    <s v="LINE 9"/>
    <x v="0"/>
    <x v="1"/>
    <s v="5-Large C&amp;I"/>
    <n v="82201"/>
    <x v="5"/>
    <x v="8"/>
  </r>
  <r>
    <s v="LINE 9"/>
    <x v="0"/>
    <x v="1"/>
    <s v="3-Small C&amp;I"/>
    <n v="1479652"/>
    <x v="2"/>
    <x v="8"/>
  </r>
  <r>
    <s v="LINE 9"/>
    <x v="0"/>
    <x v="0"/>
    <s v="OTHER"/>
    <n v="0"/>
    <x v="3"/>
    <x v="8"/>
  </r>
  <r>
    <s v="LINE 9"/>
    <x v="0"/>
    <x v="1"/>
    <s v="4-Medium C&amp;I"/>
    <n v="962271"/>
    <x v="4"/>
    <x v="8"/>
  </r>
  <r>
    <s v="LINE 9"/>
    <x v="0"/>
    <x v="1"/>
    <s v="OTHER"/>
    <n v="0"/>
    <x v="3"/>
    <x v="8"/>
  </r>
  <r>
    <s v="LINE 9"/>
    <x v="0"/>
    <x v="0"/>
    <s v="3-Small C&amp;I"/>
    <n v="3702501"/>
    <x v="2"/>
    <x v="8"/>
  </r>
  <r>
    <s v="LINE 9"/>
    <x v="0"/>
    <x v="0"/>
    <s v="1-Residential"/>
    <n v="58735485"/>
    <x v="0"/>
    <x v="8"/>
  </r>
  <r>
    <s v="LINE 9"/>
    <x v="0"/>
    <x v="0"/>
    <s v="2-Low Income Residential"/>
    <n v="45957402"/>
    <x v="1"/>
    <x v="8"/>
  </r>
  <r>
    <s v="LINE 9"/>
    <x v="0"/>
    <x v="0"/>
    <s v="5-Large C&amp;I"/>
    <n v="9848431"/>
    <x v="5"/>
    <x v="8"/>
  </r>
  <r>
    <s v="LINE 9"/>
    <x v="0"/>
    <x v="1"/>
    <s v="1-Residential"/>
    <n v="12352156"/>
    <x v="0"/>
    <x v="8"/>
  </r>
  <r>
    <s v="LINE 9"/>
    <x v="0"/>
    <x v="1"/>
    <s v="2-Low Income Residential"/>
    <n v="7474243"/>
    <x v="1"/>
    <x v="8"/>
  </r>
  <r>
    <s v="LINE 9"/>
    <x v="0"/>
    <x v="0"/>
    <s v="4-Medium C&amp;I"/>
    <n v="3195690"/>
    <x v="4"/>
    <x v="8"/>
  </r>
  <r>
    <s v="LINE 10"/>
    <x v="0"/>
    <x v="1"/>
    <s v="5-Large C&amp;I"/>
    <n v="3820515"/>
    <x v="5"/>
    <x v="9"/>
  </r>
  <r>
    <s v="LINE 10"/>
    <x v="0"/>
    <x v="1"/>
    <s v="4-Medium C&amp;I"/>
    <n v="3012922"/>
    <x v="4"/>
    <x v="9"/>
  </r>
  <r>
    <s v="LINE 10"/>
    <x v="0"/>
    <x v="0"/>
    <s v="5-Large C&amp;I"/>
    <n v="52980144"/>
    <x v="5"/>
    <x v="9"/>
  </r>
  <r>
    <s v="LINE 10"/>
    <x v="0"/>
    <x v="1"/>
    <s v="3-Small C&amp;I"/>
    <n v="4932967"/>
    <x v="2"/>
    <x v="9"/>
  </r>
  <r>
    <s v="LINE 10"/>
    <x v="0"/>
    <x v="0"/>
    <s v="3-Small C&amp;I"/>
    <n v="8193912"/>
    <x v="2"/>
    <x v="9"/>
  </r>
  <r>
    <s v="LINE 10"/>
    <x v="0"/>
    <x v="1"/>
    <s v="1-Residential"/>
    <n v="17315708"/>
    <x v="0"/>
    <x v="9"/>
  </r>
  <r>
    <s v="LINE 10"/>
    <x v="0"/>
    <x v="1"/>
    <s v="2-Low Income Residential"/>
    <n v="1615776"/>
    <x v="1"/>
    <x v="9"/>
  </r>
  <r>
    <s v="LINE 10"/>
    <x v="0"/>
    <x v="0"/>
    <s v="4-Medium C&amp;I"/>
    <n v="9887779"/>
    <x v="4"/>
    <x v="9"/>
  </r>
  <r>
    <s v="LINE 10"/>
    <x v="0"/>
    <x v="0"/>
    <s v="1-Residential"/>
    <n v="58789781"/>
    <x v="0"/>
    <x v="9"/>
  </r>
  <r>
    <s v="LINE 10"/>
    <x v="0"/>
    <x v="0"/>
    <s v="2-Low Income Residential"/>
    <n v="7592281"/>
    <x v="1"/>
    <x v="9"/>
  </r>
  <r>
    <s v="LINE 11"/>
    <x v="0"/>
    <x v="1"/>
    <s v="5-Large C&amp;I"/>
    <n v="2475681"/>
    <x v="5"/>
    <x v="10"/>
  </r>
  <r>
    <s v="LINE 11"/>
    <x v="0"/>
    <x v="1"/>
    <s v="4-Medium C&amp;I"/>
    <n v="3298074"/>
    <x v="4"/>
    <x v="10"/>
  </r>
  <r>
    <s v="LINE 11"/>
    <x v="0"/>
    <x v="0"/>
    <s v="5-Large C&amp;I"/>
    <n v="48800279"/>
    <x v="5"/>
    <x v="10"/>
  </r>
  <r>
    <s v="LINE 11"/>
    <x v="0"/>
    <x v="1"/>
    <s v="3-Small C&amp;I"/>
    <n v="7709283"/>
    <x v="2"/>
    <x v="10"/>
  </r>
  <r>
    <s v="LINE 11"/>
    <x v="0"/>
    <x v="0"/>
    <s v="3-Small C&amp;I"/>
    <n v="14410277"/>
    <x v="2"/>
    <x v="10"/>
  </r>
  <r>
    <s v="LINE 11"/>
    <x v="0"/>
    <x v="1"/>
    <s v="1-Residential"/>
    <n v="38486902"/>
    <x v="0"/>
    <x v="10"/>
  </r>
  <r>
    <s v="LINE 11"/>
    <x v="0"/>
    <x v="1"/>
    <s v="2-Low Income Residential"/>
    <n v="3581883"/>
    <x v="1"/>
    <x v="10"/>
  </r>
  <r>
    <s v="LINE 11"/>
    <x v="0"/>
    <x v="0"/>
    <s v="4-Medium C&amp;I"/>
    <n v="14901912"/>
    <x v="4"/>
    <x v="10"/>
  </r>
  <r>
    <s v="LINE 11"/>
    <x v="0"/>
    <x v="0"/>
    <s v="1-Residential"/>
    <n v="138568776"/>
    <x v="0"/>
    <x v="10"/>
  </r>
  <r>
    <s v="LINE 11"/>
    <x v="0"/>
    <x v="0"/>
    <s v="2-Low Income Residential"/>
    <n v="17874733"/>
    <x v="1"/>
    <x v="10"/>
  </r>
  <r>
    <s v="LINE 12"/>
    <x v="0"/>
    <x v="1"/>
    <s v="5-Large C&amp;I"/>
    <n v="58000"/>
    <x v="5"/>
    <x v="11"/>
  </r>
  <r>
    <s v="LINE 12"/>
    <x v="0"/>
    <x v="1"/>
    <s v="4-Medium C&amp;I"/>
    <n v="113429"/>
    <x v="4"/>
    <x v="11"/>
  </r>
  <r>
    <s v="LINE 12"/>
    <x v="0"/>
    <x v="0"/>
    <s v="5-Large C&amp;I"/>
    <n v="863346"/>
    <x v="5"/>
    <x v="11"/>
  </r>
  <r>
    <s v="LINE 12"/>
    <x v="0"/>
    <x v="1"/>
    <s v="3-Small C&amp;I"/>
    <n v="194878"/>
    <x v="2"/>
    <x v="11"/>
  </r>
  <r>
    <s v="LINE 12"/>
    <x v="0"/>
    <x v="0"/>
    <s v="3-Small C&amp;I"/>
    <n v="390931"/>
    <x v="2"/>
    <x v="11"/>
  </r>
  <r>
    <s v="LINE 12"/>
    <x v="0"/>
    <x v="1"/>
    <s v="1-Residential"/>
    <n v="215408"/>
    <x v="0"/>
    <x v="11"/>
  </r>
  <r>
    <s v="LINE 12"/>
    <x v="0"/>
    <x v="1"/>
    <s v="2-Low Income Residential"/>
    <n v="29849"/>
    <x v="1"/>
    <x v="11"/>
  </r>
  <r>
    <s v="LINE 12"/>
    <x v="0"/>
    <x v="0"/>
    <s v="4-Medium C&amp;I"/>
    <n v="522671"/>
    <x v="4"/>
    <x v="11"/>
  </r>
  <r>
    <s v="LINE 12"/>
    <x v="0"/>
    <x v="0"/>
    <s v="1-Residential"/>
    <n v="867321"/>
    <x v="0"/>
    <x v="11"/>
  </r>
  <r>
    <s v="LINE 12"/>
    <x v="0"/>
    <x v="0"/>
    <s v="2-Low Income Residential"/>
    <n v="153147"/>
    <x v="1"/>
    <x v="11"/>
  </r>
  <r>
    <s v="LINE 14"/>
    <x v="0"/>
    <x v="1"/>
    <s v="5-Large C&amp;I"/>
    <n v="1757116"/>
    <x v="5"/>
    <x v="12"/>
  </r>
  <r>
    <s v="LINE 14"/>
    <x v="0"/>
    <x v="1"/>
    <s v="4-Medium C&amp;I"/>
    <n v="1702269"/>
    <x v="4"/>
    <x v="12"/>
  </r>
  <r>
    <s v="LINE 14"/>
    <x v="0"/>
    <x v="0"/>
    <s v="5-Large C&amp;I"/>
    <n v="25080731"/>
    <x v="5"/>
    <x v="12"/>
  </r>
  <r>
    <s v="LINE 14"/>
    <x v="0"/>
    <x v="1"/>
    <s v="3-Small C&amp;I"/>
    <n v="4614644"/>
    <x v="2"/>
    <x v="12"/>
  </r>
  <r>
    <s v="LINE 14"/>
    <x v="0"/>
    <x v="0"/>
    <s v="3-Small C&amp;I"/>
    <n v="8508192"/>
    <x v="2"/>
    <x v="12"/>
  </r>
  <r>
    <s v="LINE 14"/>
    <x v="0"/>
    <x v="1"/>
    <s v="1-Residential"/>
    <n v="24542013"/>
    <x v="0"/>
    <x v="12"/>
  </r>
  <r>
    <s v="LINE 14"/>
    <x v="0"/>
    <x v="1"/>
    <s v="2-Low Income Residential"/>
    <n v="1042871"/>
    <x v="1"/>
    <x v="12"/>
  </r>
  <r>
    <s v="LINE 14"/>
    <x v="0"/>
    <x v="0"/>
    <s v="4-Medium C&amp;I"/>
    <n v="8797527"/>
    <x v="4"/>
    <x v="12"/>
  </r>
  <r>
    <s v="LINE 14"/>
    <x v="0"/>
    <x v="0"/>
    <s v="1-Residential"/>
    <n v="87912239"/>
    <x v="0"/>
    <x v="12"/>
  </r>
  <r>
    <s v="LINE 14"/>
    <x v="0"/>
    <x v="0"/>
    <s v="2-Low Income Residential"/>
    <n v="5164254"/>
    <x v="1"/>
    <x v="12"/>
  </r>
  <r>
    <s v="LINE 15"/>
    <x v="0"/>
    <x v="1"/>
    <s v="5-Large C&amp;I"/>
    <n v="104"/>
    <x v="5"/>
    <x v="13"/>
  </r>
  <r>
    <s v="LINE 15"/>
    <x v="0"/>
    <x v="1"/>
    <s v="4-Medium C&amp;I"/>
    <n v="481"/>
    <x v="4"/>
    <x v="13"/>
  </r>
  <r>
    <s v="LINE 15"/>
    <x v="0"/>
    <x v="0"/>
    <s v="5-Large C&amp;I"/>
    <n v="7702"/>
    <x v="5"/>
    <x v="13"/>
  </r>
  <r>
    <s v="LINE 15"/>
    <x v="0"/>
    <x v="1"/>
    <s v="3-Small C&amp;I"/>
    <n v="14257"/>
    <x v="2"/>
    <x v="13"/>
  </r>
  <r>
    <s v="LINE 15"/>
    <x v="0"/>
    <x v="0"/>
    <s v="3-Small C&amp;I"/>
    <n v="28043"/>
    <x v="2"/>
    <x v="13"/>
  </r>
  <r>
    <s v="LINE 15"/>
    <x v="0"/>
    <x v="1"/>
    <s v="1-Residential"/>
    <n v="146622"/>
    <x v="0"/>
    <x v="13"/>
  </r>
  <r>
    <s v="LINE 15"/>
    <x v="0"/>
    <x v="1"/>
    <s v="2-Low Income Residential"/>
    <n v="8123"/>
    <x v="1"/>
    <x v="13"/>
  </r>
  <r>
    <s v="LINE 15"/>
    <x v="0"/>
    <x v="0"/>
    <s v="4-Medium C&amp;I"/>
    <n v="10241"/>
    <x v="4"/>
    <x v="13"/>
  </r>
  <r>
    <s v="LINE 15"/>
    <x v="0"/>
    <x v="0"/>
    <s v="1-Residential"/>
    <n v="477018"/>
    <x v="0"/>
    <x v="13"/>
  </r>
  <r>
    <s v="LINE 15"/>
    <x v="0"/>
    <x v="0"/>
    <s v="2-Low Income Residential"/>
    <n v="38358"/>
    <x v="1"/>
    <x v="13"/>
  </r>
  <r>
    <s v="LINE 17"/>
    <x v="0"/>
    <x v="1"/>
    <s v="1-Residential"/>
    <n v="3"/>
    <x v="0"/>
    <x v="14"/>
  </r>
  <r>
    <s v="LINE 17"/>
    <x v="0"/>
    <x v="1"/>
    <s v="2-Low Income Residential"/>
    <n v="380"/>
    <x v="1"/>
    <x v="14"/>
  </r>
  <r>
    <s v="LINE 17"/>
    <x v="0"/>
    <x v="0"/>
    <s v="1-Residential"/>
    <n v="9"/>
    <x v="0"/>
    <x v="14"/>
  </r>
  <r>
    <s v="LINE 17"/>
    <x v="0"/>
    <x v="0"/>
    <s v="2-Low Income Residential"/>
    <n v="1861"/>
    <x v="1"/>
    <x v="14"/>
  </r>
  <r>
    <s v="LINE 18"/>
    <x v="0"/>
    <x v="0"/>
    <s v="1-Residential"/>
    <n v="18"/>
    <x v="0"/>
    <x v="15"/>
  </r>
  <r>
    <s v="LINE 18"/>
    <x v="0"/>
    <x v="1"/>
    <s v="1-Residential"/>
    <n v="5"/>
    <x v="0"/>
    <x v="15"/>
  </r>
  <r>
    <s v="LINE 18"/>
    <x v="0"/>
    <x v="0"/>
    <s v="3-Small C&amp;I"/>
    <n v="16"/>
    <x v="2"/>
    <x v="15"/>
  </r>
  <r>
    <s v="LINE 18"/>
    <x v="0"/>
    <x v="1"/>
    <s v="3-Small C&amp;I"/>
    <n v="4"/>
    <x v="2"/>
    <x v="15"/>
  </r>
  <r>
    <s v="LINE 18"/>
    <x v="0"/>
    <x v="0"/>
    <s v="5-Large C&amp;I"/>
    <n v="3"/>
    <x v="5"/>
    <x v="15"/>
  </r>
  <r>
    <s v="LINE 99"/>
    <x v="0"/>
    <x v="0"/>
    <s v="1-Residential"/>
    <n v="52"/>
    <x v="0"/>
    <x v="16"/>
  </r>
  <r>
    <s v="LINE 99"/>
    <x v="0"/>
    <x v="1"/>
    <s v="1-Residential"/>
    <n v="17"/>
    <x v="0"/>
    <x v="16"/>
  </r>
  <r>
    <s v="LINE 99"/>
    <x v="0"/>
    <x v="0"/>
    <s v="2-Low Income Residential"/>
    <n v="23"/>
    <x v="1"/>
    <x v="16"/>
  </r>
  <r>
    <s v="LINE 99"/>
    <x v="0"/>
    <x v="1"/>
    <s v="2-Low Income Residential"/>
    <n v="5"/>
    <x v="1"/>
    <x v="16"/>
  </r>
  <r>
    <s v="LINE 99"/>
    <x v="0"/>
    <x v="0"/>
    <s v="3-Small C&amp;I"/>
    <n v="23"/>
    <x v="2"/>
    <x v="16"/>
  </r>
  <r>
    <s v="LINE 99"/>
    <x v="0"/>
    <x v="1"/>
    <s v="3-Small C&amp;I"/>
    <n v="8"/>
    <x v="2"/>
    <x v="16"/>
  </r>
  <r>
    <s v="LINE 99"/>
    <x v="0"/>
    <x v="0"/>
    <s v="4-Medium C&amp;I"/>
    <n v="3"/>
    <x v="4"/>
    <x v="16"/>
  </r>
  <r>
    <s v="LINE 99"/>
    <x v="0"/>
    <x v="0"/>
    <s v="5-Large C&amp;I"/>
    <n v="1"/>
    <x v="5"/>
    <x v="16"/>
  </r>
  <r>
    <s v="LINE 19"/>
    <x v="0"/>
    <x v="0"/>
    <s v="1-Residential"/>
    <n v="5658"/>
    <x v="0"/>
    <x v="17"/>
  </r>
  <r>
    <s v="LINE 19"/>
    <x v="0"/>
    <x v="0"/>
    <s v="2-Low Income Residential"/>
    <n v="3240"/>
    <x v="1"/>
    <x v="17"/>
  </r>
  <r>
    <s v="LINE 19"/>
    <x v="0"/>
    <x v="0"/>
    <s v="5-Large C&amp;I"/>
    <n v="15"/>
    <x v="5"/>
    <x v="17"/>
  </r>
  <r>
    <s v="LINE 19"/>
    <x v="0"/>
    <x v="0"/>
    <s v="3-Small C&amp;I"/>
    <n v="108"/>
    <x v="2"/>
    <x v="17"/>
  </r>
  <r>
    <s v="LINE 19"/>
    <x v="0"/>
    <x v="1"/>
    <s v="4-Medium C&amp;I"/>
    <n v="2"/>
    <x v="4"/>
    <x v="17"/>
  </r>
  <r>
    <s v="LINE 19"/>
    <x v="0"/>
    <x v="1"/>
    <s v="3-Small C&amp;I"/>
    <n v="40"/>
    <x v="2"/>
    <x v="17"/>
  </r>
  <r>
    <s v="LINE 19"/>
    <x v="0"/>
    <x v="1"/>
    <s v="1-Residential"/>
    <n v="1516"/>
    <x v="0"/>
    <x v="17"/>
  </r>
  <r>
    <s v="LINE 19"/>
    <x v="0"/>
    <x v="1"/>
    <s v="2-Low Income Residential"/>
    <n v="673"/>
    <x v="1"/>
    <x v="17"/>
  </r>
  <r>
    <s v="LINE 19"/>
    <x v="0"/>
    <x v="0"/>
    <s v="4-Medium C&amp;I"/>
    <n v="31"/>
    <x v="4"/>
    <x v="17"/>
  </r>
  <r>
    <s v="LINE 20"/>
    <x v="0"/>
    <x v="1"/>
    <s v="5-Large C&amp;I"/>
    <n v="1048989"/>
    <x v="5"/>
    <x v="18"/>
  </r>
  <r>
    <s v="LINE 20"/>
    <x v="0"/>
    <x v="1"/>
    <s v="3-Small C&amp;I"/>
    <n v="5031955"/>
    <x v="2"/>
    <x v="18"/>
  </r>
  <r>
    <s v="LINE 20"/>
    <x v="0"/>
    <x v="0"/>
    <s v="OTHER"/>
    <n v="0"/>
    <x v="3"/>
    <x v="18"/>
  </r>
  <r>
    <s v="LINE 20"/>
    <x v="0"/>
    <x v="1"/>
    <s v="4-Medium C&amp;I"/>
    <n v="2585678"/>
    <x v="4"/>
    <x v="18"/>
  </r>
  <r>
    <s v="LINE 20"/>
    <x v="0"/>
    <x v="1"/>
    <s v="OTHER"/>
    <n v="0"/>
    <x v="3"/>
    <x v="18"/>
  </r>
  <r>
    <s v="LINE 20"/>
    <x v="0"/>
    <x v="0"/>
    <s v="3-Small C&amp;I"/>
    <n v="9892650"/>
    <x v="2"/>
    <x v="18"/>
  </r>
  <r>
    <s v="LINE 20"/>
    <x v="0"/>
    <x v="0"/>
    <s v="5-Large C&amp;I"/>
    <n v="35683059"/>
    <x v="5"/>
    <x v="18"/>
  </r>
  <r>
    <s v="LINE 20"/>
    <x v="0"/>
    <x v="1"/>
    <s v="1-Residential"/>
    <n v="17083958"/>
    <x v="0"/>
    <x v="18"/>
  </r>
  <r>
    <s v="LINE 20"/>
    <x v="0"/>
    <x v="1"/>
    <s v="2-Low Income Residential"/>
    <n v="1722086"/>
    <x v="1"/>
    <x v="18"/>
  </r>
  <r>
    <s v="LINE 20"/>
    <x v="0"/>
    <x v="0"/>
    <s v="4-Medium C&amp;I"/>
    <n v="10403565"/>
    <x v="4"/>
    <x v="18"/>
  </r>
  <r>
    <s v="LINE 20"/>
    <x v="0"/>
    <x v="0"/>
    <s v="1-Residential"/>
    <n v="73939922"/>
    <x v="0"/>
    <x v="18"/>
  </r>
  <r>
    <s v="LINE 20"/>
    <x v="0"/>
    <x v="0"/>
    <s v="2-Low Income Residential"/>
    <n v="9699847"/>
    <x v="1"/>
    <x v="18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54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7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4" cacheId="14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11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97">
        <item x="1"/>
        <item m="1" x="41"/>
        <item m="1" x="61"/>
        <item m="1" x="88"/>
        <item m="1" x="13"/>
        <item m="1" x="35"/>
        <item m="1" x="54"/>
        <item m="1" x="58"/>
        <item m="1" x="79"/>
        <item m="1" x="6"/>
        <item m="1" x="27"/>
        <item m="1" x="52"/>
        <item m="1" x="74"/>
        <item m="1" x="94"/>
        <item m="1" x="19"/>
        <item m="1" x="38"/>
        <item m="1" x="67"/>
        <item m="1" x="87"/>
        <item m="1" x="12"/>
        <item m="1" x="32"/>
        <item m="1" x="36"/>
        <item m="1" x="56"/>
        <item m="1" x="77"/>
        <item m="1" x="4"/>
        <item m="1" x="24"/>
        <item m="1" x="51"/>
        <item m="1" x="72"/>
        <item m="1" x="93"/>
        <item m="1" x="16"/>
        <item m="1" x="20"/>
        <item m="1" x="42"/>
        <item m="1" x="62"/>
        <item m="1" x="82"/>
        <item m="1" x="9"/>
        <item m="1" x="29"/>
        <item m="1" x="50"/>
        <item m="1" x="71"/>
        <item m="1" x="92"/>
        <item m="1" x="23"/>
        <item m="1" x="45"/>
        <item m="1" x="65"/>
        <item m="1" x="85"/>
        <item m="1" x="39"/>
        <item m="1" x="60"/>
        <item m="1" x="81"/>
        <item m="1" x="7"/>
        <item m="1" x="33"/>
        <item m="1" x="53"/>
        <item m="1" x="76"/>
        <item m="1" x="96"/>
        <item m="1" x="5"/>
        <item m="1" x="25"/>
        <item m="1" x="46"/>
        <item m="1" x="66"/>
        <item m="1" x="86"/>
        <item m="1" x="17"/>
        <item m="1" x="37"/>
        <item m="1" x="59"/>
        <item m="1" x="80"/>
        <item m="1" x="83"/>
        <item m="1" x="8"/>
        <item m="1" x="28"/>
        <item m="1" x="49"/>
        <item m="1" x="69"/>
        <item m="1" x="2"/>
        <item m="1" x="22"/>
        <item m="1" x="44"/>
        <item m="1" x="64"/>
        <item m="1" x="57"/>
        <item m="1" x="48"/>
        <item m="1" x="43"/>
        <item m="1" x="11"/>
        <item m="1" x="21"/>
        <item m="1" x="14"/>
        <item m="1" x="30"/>
        <item m="1" x="47"/>
        <item m="1" x="15"/>
        <item m="1" x="10"/>
        <item m="1" x="95"/>
        <item m="1" x="89"/>
        <item m="1" x="84"/>
        <item m="1" x="63"/>
        <item m="1" x="75"/>
        <item m="1" x="68"/>
        <item m="1" x="78"/>
        <item m="1" x="73"/>
        <item m="1" x="90"/>
        <item m="1" x="55"/>
        <item m="1" x="70"/>
        <item m="1" x="40"/>
        <item m="1" x="34"/>
        <item m="1" x="26"/>
        <item m="1" x="18"/>
        <item m="1" x="31"/>
        <item m="1" x="3"/>
        <item m="1" x="91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6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3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3" firstHeaderRow="1" firstDataRow="3" firstDataCol="1"/>
  <pivotFields count="7">
    <pivotField showAll="0" defaultSubtotal="0"/>
    <pivotField axis="axisCol" showAll="0" defaultSubtotal="0">
      <items count="96">
        <item x="1"/>
        <item m="1" x="42"/>
        <item m="1" x="61"/>
        <item m="1" x="87"/>
        <item m="1" x="13"/>
        <item m="1" x="35"/>
        <item m="1" x="54"/>
        <item m="1" x="58"/>
        <item m="1" x="78"/>
        <item m="1" x="6"/>
        <item m="1" x="27"/>
        <item m="1" x="52"/>
        <item m="1" x="73"/>
        <item m="1" x="93"/>
        <item m="1" x="19"/>
        <item m="1" x="39"/>
        <item m="1" x="66"/>
        <item m="1" x="86"/>
        <item m="1" x="12"/>
        <item m="1" x="32"/>
        <item m="1" x="36"/>
        <item m="1" x="56"/>
        <item m="1" x="76"/>
        <item m="1" x="4"/>
        <item m="1" x="24"/>
        <item m="1" x="51"/>
        <item m="1" x="71"/>
        <item m="1" x="92"/>
        <item m="1" x="16"/>
        <item m="1" x="20"/>
        <item m="1" x="43"/>
        <item m="1" x="62"/>
        <item m="1" x="81"/>
        <item m="1" x="9"/>
        <item m="1" x="29"/>
        <item m="1" x="50"/>
        <item m="1" x="70"/>
        <item m="1" x="91"/>
        <item m="1" x="23"/>
        <item m="1" x="65"/>
        <item m="1" x="84"/>
        <item m="1" x="40"/>
        <item m="1" x="60"/>
        <item m="1" x="80"/>
        <item m="1" x="7"/>
        <item m="1" x="33"/>
        <item m="1" x="53"/>
        <item m="1" x="75"/>
        <item m="1" x="95"/>
        <item m="1" x="5"/>
        <item m="1" x="25"/>
        <item m="1" x="46"/>
        <item m="1" x="85"/>
        <item m="1" x="17"/>
        <item m="1" x="37"/>
        <item m="1" x="59"/>
        <item m="1" x="79"/>
        <item m="1" x="82"/>
        <item m="1" x="8"/>
        <item m="1" x="28"/>
        <item m="1" x="49"/>
        <item m="1" x="68"/>
        <item m="1" x="2"/>
        <item m="1" x="22"/>
        <item m="1" x="45"/>
        <item m="1" x="64"/>
        <item m="1" x="57"/>
        <item m="1" x="48"/>
        <item m="1" x="44"/>
        <item m="1" x="11"/>
        <item m="1" x="21"/>
        <item m="1" x="14"/>
        <item m="1" x="30"/>
        <item m="1" x="47"/>
        <item m="1" x="15"/>
        <item m="1" x="10"/>
        <item m="1" x="94"/>
        <item m="1" x="88"/>
        <item m="1" x="83"/>
        <item m="1" x="63"/>
        <item m="1" x="74"/>
        <item m="1" x="67"/>
        <item m="1" x="77"/>
        <item n="3/4/23" m="1" x="72"/>
        <item m="1" x="89"/>
        <item m="1" x="38"/>
        <item m="1" x="55"/>
        <item m="1" x="69"/>
        <item m="1" x="41"/>
        <item m="1" x="34"/>
        <item m="1" x="26"/>
        <item m="1" x="18"/>
        <item m="1" x="31"/>
        <item m="1" x="3"/>
        <item m="1" x="90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5"/>
        <item x="1"/>
        <item x="4"/>
        <item x="0"/>
        <item x="2"/>
        <item h="1" x="6"/>
        <item h="1" x="3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0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5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5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multipleItemSelectionAllowed="1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0"/>
  <sheetViews>
    <sheetView workbookViewId="0" topLeftCell="A47">
      <selection pane="topLeft" activeCell="F71" sqref="F71"/>
    </sheetView>
  </sheetViews>
  <sheetFormatPr defaultRowHeight="15"/>
  <cols>
    <col min="1" max="1" width="18.2857142857143" style="157" customWidth="1"/>
    <col min="2" max="2" width="94.7142857142857" style="150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451" t="s">
        <v>0</v>
      </c>
      <c r="B2" s="452"/>
    </row>
    <row r="3" spans="1:2" ht="30">
      <c r="A3" s="156" t="s">
        <v>1</v>
      </c>
      <c r="B3" s="150" t="s">
        <v>2</v>
      </c>
    </row>
    <row r="4" spans="1:2" ht="30">
      <c r="A4" s="156" t="s">
        <v>3</v>
      </c>
      <c r="B4" s="150" t="s">
        <v>4</v>
      </c>
    </row>
    <row r="5" spans="1:2" ht="15">
      <c r="A5" s="156" t="s">
        <v>5</v>
      </c>
      <c r="B5" s="150" t="s">
        <v>6</v>
      </c>
    </row>
    <row r="6" spans="1:2" ht="15">
      <c r="A6" s="156" t="s">
        <v>7</v>
      </c>
      <c r="B6" s="150" t="s">
        <v>8</v>
      </c>
    </row>
    <row r="7" spans="1:2" ht="15">
      <c r="A7" s="156" t="s">
        <v>9</v>
      </c>
      <c r="B7" s="150" t="s">
        <v>10</v>
      </c>
    </row>
    <row r="8" spans="1:1" ht="15">
      <c r="A8" s="156"/>
    </row>
    <row r="9" spans="1:1" ht="15">
      <c r="A9" s="156"/>
    </row>
    <row r="10" spans="1:1" ht="15.75" thickBot="1">
      <c r="A10" s="156"/>
    </row>
    <row r="11" spans="1:6" ht="15.75" thickBot="1">
      <c r="A11" s="451" t="s">
        <v>11</v>
      </c>
      <c r="B11" s="452"/>
      <c r="D11" s="453" t="s">
        <v>12</v>
      </c>
      <c r="E11" s="454"/>
      <c r="F11" s="455"/>
    </row>
    <row r="12" spans="1:6" ht="30">
      <c r="A12" s="156" t="s">
        <v>13</v>
      </c>
      <c r="B12" s="150" t="s">
        <v>14</v>
      </c>
      <c r="D12" s="161" t="s">
        <v>15</v>
      </c>
      <c r="E12" s="161" t="s">
        <v>16</v>
      </c>
      <c r="F12" s="161" t="s">
        <v>17</v>
      </c>
    </row>
    <row r="13" spans="1:6" ht="15">
      <c r="A13" s="156" t="s">
        <v>18</v>
      </c>
      <c r="B13" s="150" t="s">
        <v>19</v>
      </c>
      <c r="D13" s="158">
        <v>43525</v>
      </c>
      <c r="E13" s="159">
        <v>43554</v>
      </c>
      <c r="F13" s="159">
        <v>43554</v>
      </c>
    </row>
    <row r="14" spans="1:6" ht="15">
      <c r="A14" s="156" t="s">
        <v>20</v>
      </c>
      <c r="B14" s="150" t="s">
        <v>21</v>
      </c>
      <c r="D14" s="158">
        <v>43556</v>
      </c>
      <c r="E14" s="159">
        <v>43582</v>
      </c>
      <c r="F14" s="159">
        <v>43582</v>
      </c>
    </row>
    <row r="15" spans="1:6" ht="15">
      <c r="A15" s="156" t="s">
        <v>22</v>
      </c>
      <c r="B15" s="150" t="s">
        <v>23</v>
      </c>
      <c r="D15" s="158">
        <v>43586</v>
      </c>
      <c r="E15" s="159">
        <v>43610</v>
      </c>
      <c r="F15" s="159">
        <v>43617</v>
      </c>
    </row>
    <row r="16" spans="1:6" ht="15">
      <c r="A16" s="156" t="s">
        <v>24</v>
      </c>
      <c r="B16" s="150" t="s">
        <v>25</v>
      </c>
      <c r="D16" s="158">
        <v>43617</v>
      </c>
      <c r="E16" s="159">
        <v>43645</v>
      </c>
      <c r="F16" s="159">
        <v>43645</v>
      </c>
    </row>
    <row r="17" spans="1:6" ht="15">
      <c r="A17" s="156" t="s">
        <v>26</v>
      </c>
      <c r="B17" s="150" t="s">
        <v>27</v>
      </c>
      <c r="D17" s="158">
        <v>43647</v>
      </c>
      <c r="E17" s="159">
        <v>43673</v>
      </c>
      <c r="F17" s="159">
        <v>43673</v>
      </c>
    </row>
    <row r="18" spans="1:6" ht="15">
      <c r="A18" s="156" t="s">
        <v>28</v>
      </c>
      <c r="B18" s="150" t="s">
        <v>29</v>
      </c>
      <c r="D18" s="158">
        <v>43678</v>
      </c>
      <c r="E18" s="159">
        <v>43708</v>
      </c>
      <c r="F18" s="159">
        <v>43708</v>
      </c>
    </row>
    <row r="19" spans="1:6" ht="15">
      <c r="A19" s="156" t="s">
        <v>30</v>
      </c>
      <c r="B19" s="150" t="s">
        <v>31</v>
      </c>
      <c r="D19" s="158">
        <v>43709</v>
      </c>
      <c r="E19" s="159">
        <v>43736</v>
      </c>
      <c r="F19" s="159">
        <v>43736</v>
      </c>
    </row>
    <row r="20" spans="1:6" ht="30">
      <c r="A20" s="156" t="s">
        <v>32</v>
      </c>
      <c r="B20" s="150" t="s">
        <v>33</v>
      </c>
      <c r="D20" s="158">
        <v>43739</v>
      </c>
      <c r="E20" s="159">
        <v>43764</v>
      </c>
      <c r="F20" s="159">
        <v>43764</v>
      </c>
    </row>
    <row r="21" spans="1:6" ht="15">
      <c r="A21" s="156" t="s">
        <v>34</v>
      </c>
      <c r="B21" s="150" t="s">
        <v>35</v>
      </c>
      <c r="D21" s="158">
        <v>43770</v>
      </c>
      <c r="E21" s="159">
        <v>43799</v>
      </c>
      <c r="F21" s="159">
        <v>43799</v>
      </c>
    </row>
    <row r="22" spans="1:6" ht="30">
      <c r="A22" s="156" t="s">
        <v>36</v>
      </c>
      <c r="B22" s="150" t="s">
        <v>37</v>
      </c>
      <c r="D22" s="158">
        <v>43800</v>
      </c>
      <c r="E22" s="159">
        <v>43820</v>
      </c>
      <c r="F22" s="159">
        <v>43827</v>
      </c>
    </row>
    <row r="23" spans="1:6" ht="15">
      <c r="A23" s="156" t="s">
        <v>38</v>
      </c>
      <c r="B23" s="150" t="s">
        <v>39</v>
      </c>
      <c r="D23" s="158">
        <v>43831</v>
      </c>
      <c r="E23" s="159">
        <v>43855</v>
      </c>
      <c r="F23" s="159">
        <v>43862</v>
      </c>
    </row>
    <row r="24" spans="1:6" ht="15">
      <c r="A24" s="156" t="s">
        <v>40</v>
      </c>
      <c r="B24" s="150" t="s">
        <v>41</v>
      </c>
      <c r="D24" s="158">
        <v>43862</v>
      </c>
      <c r="E24" s="159">
        <v>43890</v>
      </c>
      <c r="F24" s="159">
        <v>43890</v>
      </c>
    </row>
    <row r="25" spans="1:6" ht="30">
      <c r="A25" s="156" t="s">
        <v>42</v>
      </c>
      <c r="B25" s="150" t="s">
        <v>43</v>
      </c>
      <c r="D25" s="158">
        <v>43891</v>
      </c>
      <c r="E25" s="159">
        <v>43918</v>
      </c>
      <c r="F25" s="159">
        <v>43918</v>
      </c>
    </row>
    <row r="26" spans="1:6" ht="15">
      <c r="A26" s="156" t="s">
        <v>44</v>
      </c>
      <c r="B26" s="150" t="s">
        <v>45</v>
      </c>
      <c r="D26" s="158">
        <v>43922</v>
      </c>
      <c r="E26" s="159">
        <v>43953</v>
      </c>
      <c r="F26" s="159">
        <v>43953</v>
      </c>
    </row>
    <row r="27" spans="1:6" ht="15">
      <c r="A27" s="156" t="s">
        <v>46</v>
      </c>
      <c r="B27" s="150" t="s">
        <v>47</v>
      </c>
      <c r="D27" s="158">
        <v>43952</v>
      </c>
      <c r="E27" s="159">
        <v>43981</v>
      </c>
      <c r="F27" s="159">
        <v>43981</v>
      </c>
    </row>
    <row r="28" spans="1:6" ht="15">
      <c r="A28" s="156" t="s">
        <v>48</v>
      </c>
      <c r="B28" s="150" t="s">
        <v>49</v>
      </c>
      <c r="D28" s="158">
        <v>43983</v>
      </c>
      <c r="E28" s="159">
        <v>44009</v>
      </c>
      <c r="F28" s="159">
        <v>44009</v>
      </c>
    </row>
    <row r="29" spans="1:6" ht="15">
      <c r="A29" s="156" t="s">
        <v>50</v>
      </c>
      <c r="B29" s="150" t="s">
        <v>51</v>
      </c>
      <c r="D29" s="158">
        <v>44013</v>
      </c>
      <c r="E29" s="159">
        <v>44044</v>
      </c>
      <c r="F29" s="159">
        <v>44044</v>
      </c>
    </row>
    <row r="30" spans="1:6" ht="15">
      <c r="A30" s="156" t="s">
        <v>52</v>
      </c>
      <c r="B30" s="150" t="s">
        <v>53</v>
      </c>
      <c r="D30" s="158">
        <v>44044</v>
      </c>
      <c r="E30" s="159">
        <v>44072</v>
      </c>
      <c r="F30" s="159">
        <v>44072</v>
      </c>
    </row>
    <row r="31" spans="4:6" ht="15">
      <c r="D31" s="158">
        <v>44075</v>
      </c>
      <c r="E31" s="159">
        <v>44100</v>
      </c>
      <c r="F31" s="159">
        <v>44100</v>
      </c>
    </row>
    <row r="32" spans="4:6" ht="15">
      <c r="D32" s="158">
        <v>44105</v>
      </c>
      <c r="E32" s="160">
        <v>44135</v>
      </c>
      <c r="F32" s="160">
        <v>44135</v>
      </c>
    </row>
    <row r="33" spans="4:6" ht="15">
      <c r="D33" s="158">
        <v>44136</v>
      </c>
      <c r="E33" s="160">
        <v>44163</v>
      </c>
      <c r="F33" s="160">
        <v>44163</v>
      </c>
    </row>
    <row r="34" spans="4:6" ht="15" thickBot="1">
      <c r="D34" s="158">
        <v>44166</v>
      </c>
      <c r="E34" s="159">
        <v>44191</v>
      </c>
      <c r="F34" s="159">
        <v>44191</v>
      </c>
    </row>
    <row r="35" spans="1:6" ht="15.75" thickBot="1">
      <c r="A35" s="451" t="s">
        <v>54</v>
      </c>
      <c r="B35" s="452"/>
      <c r="D35" s="158">
        <v>44197</v>
      </c>
      <c r="E35" s="159">
        <v>44226</v>
      </c>
      <c r="F35" s="159">
        <v>44226</v>
      </c>
    </row>
    <row r="36" spans="1:6" ht="15">
      <c r="A36" s="156" t="s">
        <v>55</v>
      </c>
      <c r="B36" s="150" t="s">
        <v>56</v>
      </c>
      <c r="D36" s="158">
        <v>44228</v>
      </c>
      <c r="E36" s="159">
        <v>44254</v>
      </c>
      <c r="F36" s="159">
        <v>44254</v>
      </c>
    </row>
    <row r="37" spans="1:6" ht="15">
      <c r="A37" s="156" t="s">
        <v>57</v>
      </c>
      <c r="B37" s="150" t="s">
        <v>58</v>
      </c>
      <c r="D37" s="158">
        <v>44256</v>
      </c>
      <c r="E37" s="159">
        <v>44282</v>
      </c>
      <c r="F37" s="159">
        <v>44282</v>
      </c>
    </row>
    <row r="38" spans="1:6" ht="15">
      <c r="A38" s="156"/>
      <c r="B38" s="150" t="s">
        <v>59</v>
      </c>
      <c r="D38" s="158">
        <v>44287</v>
      </c>
      <c r="E38" s="159">
        <v>44310</v>
      </c>
      <c r="F38" s="159">
        <v>44310</v>
      </c>
    </row>
    <row r="39" spans="1:6" ht="15">
      <c r="A39" s="156" t="s">
        <v>60</v>
      </c>
      <c r="B39" s="150" t="s">
        <v>61</v>
      </c>
      <c r="D39" s="158">
        <v>44317</v>
      </c>
      <c r="E39" s="159">
        <v>44345</v>
      </c>
      <c r="F39" s="159">
        <v>44345</v>
      </c>
    </row>
    <row r="40" spans="1:6" ht="15">
      <c r="A40" s="156"/>
      <c r="B40" s="150" t="s">
        <v>62</v>
      </c>
      <c r="D40" s="158">
        <v>44348</v>
      </c>
      <c r="E40" s="159">
        <v>44373</v>
      </c>
      <c r="F40" s="159">
        <v>44373</v>
      </c>
    </row>
    <row r="41" spans="1:6" ht="15">
      <c r="A41" s="156" t="s">
        <v>63</v>
      </c>
      <c r="B41" s="150" t="s">
        <v>64</v>
      </c>
      <c r="D41" s="158">
        <v>44378</v>
      </c>
      <c r="E41" s="159">
        <v>44408</v>
      </c>
      <c r="F41" s="159">
        <v>44408</v>
      </c>
    </row>
    <row r="42" spans="1:6" ht="15">
      <c r="A42" s="156"/>
      <c r="B42" s="150" t="s">
        <v>65</v>
      </c>
      <c r="D42" s="158">
        <v>44409</v>
      </c>
      <c r="E42" s="159">
        <v>44436</v>
      </c>
      <c r="F42" s="159">
        <v>44436</v>
      </c>
    </row>
    <row r="43" spans="1:6" ht="30">
      <c r="A43" s="156" t="s">
        <v>66</v>
      </c>
      <c r="B43" s="150" t="s">
        <v>67</v>
      </c>
      <c r="D43" s="158">
        <v>44440</v>
      </c>
      <c r="E43" s="159">
        <v>44464</v>
      </c>
      <c r="F43" s="159">
        <v>44464</v>
      </c>
    </row>
    <row r="44" spans="1:6" ht="30">
      <c r="A44" s="156"/>
      <c r="B44" s="150" t="s">
        <v>68</v>
      </c>
      <c r="D44" s="158">
        <v>44470</v>
      </c>
      <c r="E44" s="159">
        <v>44499</v>
      </c>
      <c r="F44" s="159">
        <v>44499</v>
      </c>
    </row>
    <row r="45" spans="1:6" ht="15">
      <c r="A45" s="156"/>
      <c r="D45" s="158">
        <v>44501</v>
      </c>
      <c r="E45" s="159">
        <v>44527</v>
      </c>
      <c r="F45" s="159">
        <v>44527</v>
      </c>
    </row>
    <row r="46" spans="1:6" ht="15">
      <c r="A46" s="156"/>
      <c r="D46" s="158">
        <v>44531</v>
      </c>
      <c r="E46" s="159">
        <v>44555</v>
      </c>
      <c r="F46" s="159">
        <v>44555</v>
      </c>
    </row>
    <row r="47" spans="1:6" ht="15">
      <c r="A47" s="156"/>
      <c r="D47" s="158">
        <v>44562</v>
      </c>
      <c r="E47" s="159">
        <v>44590</v>
      </c>
      <c r="F47" s="159">
        <v>44590</v>
      </c>
    </row>
    <row r="48" spans="1:6" ht="30">
      <c r="A48" s="156" t="s">
        <v>69</v>
      </c>
      <c r="B48" s="150" t="s">
        <v>70</v>
      </c>
      <c r="D48" s="158">
        <v>44593</v>
      </c>
      <c r="E48" s="159">
        <v>44618</v>
      </c>
      <c r="F48" s="159">
        <v>44618</v>
      </c>
    </row>
    <row r="49" spans="2:6" ht="15">
      <c r="B49" s="163" t="s">
        <v>71</v>
      </c>
      <c r="D49" s="158">
        <v>44621</v>
      </c>
      <c r="E49" s="159">
        <v>44646</v>
      </c>
      <c r="F49" s="159">
        <v>44646</v>
      </c>
    </row>
    <row r="50" spans="1:6" ht="30">
      <c r="A50" s="156" t="s">
        <v>72</v>
      </c>
      <c r="B50" s="150" t="s">
        <v>73</v>
      </c>
      <c r="D50" s="158">
        <v>44652</v>
      </c>
      <c r="E50" s="159">
        <v>44681</v>
      </c>
      <c r="F50" s="159">
        <v>44681</v>
      </c>
    </row>
    <row r="51" spans="2:6" ht="15">
      <c r="B51" s="163" t="s">
        <v>74</v>
      </c>
      <c r="D51" s="158">
        <v>44682</v>
      </c>
      <c r="E51" s="159">
        <v>44709</v>
      </c>
      <c r="F51" s="159">
        <v>44709</v>
      </c>
    </row>
    <row r="52" spans="4:6" ht="15">
      <c r="D52" s="158">
        <v>44713</v>
      </c>
      <c r="E52" s="159">
        <v>44737</v>
      </c>
      <c r="F52" s="159">
        <v>44737</v>
      </c>
    </row>
    <row r="53" spans="4:6" ht="15">
      <c r="D53" s="158">
        <v>44743</v>
      </c>
      <c r="E53" s="159">
        <v>44772</v>
      </c>
      <c r="F53" s="159">
        <v>44772</v>
      </c>
    </row>
    <row r="54" spans="4:6" ht="15">
      <c r="D54" s="158">
        <v>44774</v>
      </c>
      <c r="E54" s="159">
        <v>44800</v>
      </c>
      <c r="F54" s="159">
        <v>44800</v>
      </c>
    </row>
    <row r="55" spans="4:6" ht="15">
      <c r="D55" s="158">
        <v>44805</v>
      </c>
      <c r="E55" s="159">
        <v>44828</v>
      </c>
      <c r="F55" s="159">
        <v>44828</v>
      </c>
    </row>
    <row r="56" spans="4:6" ht="15">
      <c r="D56" s="158">
        <v>44835</v>
      </c>
      <c r="E56" s="159">
        <v>44863</v>
      </c>
      <c r="F56" s="159">
        <v>44863</v>
      </c>
    </row>
    <row r="57" spans="4:8" ht="15">
      <c r="D57" s="158">
        <v>44866</v>
      </c>
      <c r="E57" s="159">
        <v>44898</v>
      </c>
      <c r="F57" s="159">
        <v>44898</v>
      </c>
      <c r="G57" s="427">
        <v>44891</v>
      </c>
      <c r="H57" t="s">
        <v>75</v>
      </c>
    </row>
    <row r="58" spans="4:7" ht="15">
      <c r="D58" s="158">
        <v>44896</v>
      </c>
      <c r="E58" s="159">
        <v>44933</v>
      </c>
      <c r="F58" s="159">
        <v>44933</v>
      </c>
      <c r="G58" s="427">
        <v>44926</v>
      </c>
    </row>
    <row r="59" spans="4:7" ht="15">
      <c r="D59" s="158">
        <v>44927</v>
      </c>
      <c r="E59" s="159">
        <v>44961</v>
      </c>
      <c r="F59" s="159">
        <v>44961</v>
      </c>
      <c r="G59" s="427">
        <v>44954</v>
      </c>
    </row>
    <row r="60" spans="4:7" ht="15">
      <c r="D60" s="158">
        <v>44958</v>
      </c>
      <c r="E60" s="159">
        <v>44989</v>
      </c>
      <c r="F60" s="159">
        <v>44989</v>
      </c>
      <c r="G60" s="427">
        <v>44982</v>
      </c>
    </row>
    <row r="61" spans="4:6" ht="15">
      <c r="D61" s="158">
        <v>44986</v>
      </c>
      <c r="E61" s="159">
        <v>45010</v>
      </c>
      <c r="F61" s="159">
        <v>45010</v>
      </c>
    </row>
    <row r="62" spans="4:6" ht="15">
      <c r="D62" s="158">
        <v>45017</v>
      </c>
      <c r="E62" s="159">
        <v>45045</v>
      </c>
      <c r="F62" s="159">
        <v>45045</v>
      </c>
    </row>
    <row r="63" spans="4:6" ht="15">
      <c r="D63" s="158">
        <v>45047</v>
      </c>
      <c r="E63" s="159">
        <v>45073</v>
      </c>
      <c r="F63" s="159">
        <v>45073</v>
      </c>
    </row>
    <row r="64" spans="4:6" ht="15">
      <c r="D64" s="158">
        <v>45078</v>
      </c>
      <c r="E64" s="159">
        <v>45101</v>
      </c>
      <c r="F64" s="159">
        <v>45101</v>
      </c>
    </row>
    <row r="65" spans="4:6" ht="15">
      <c r="D65" s="158">
        <v>45108</v>
      </c>
      <c r="E65" s="159">
        <v>45136</v>
      </c>
      <c r="F65" s="159">
        <v>45136</v>
      </c>
    </row>
    <row r="66" spans="4:6" ht="15">
      <c r="D66" s="158">
        <v>45139</v>
      </c>
      <c r="E66" s="159">
        <v>45164</v>
      </c>
      <c r="F66" s="159">
        <v>45164</v>
      </c>
    </row>
    <row r="67" spans="4:6" ht="15">
      <c r="D67" s="158">
        <v>45170</v>
      </c>
      <c r="E67" s="159">
        <v>45199</v>
      </c>
      <c r="F67" s="159">
        <v>45199</v>
      </c>
    </row>
    <row r="68" spans="4:6" ht="15">
      <c r="D68" s="158">
        <v>45200</v>
      </c>
      <c r="E68" s="159">
        <v>45227</v>
      </c>
      <c r="F68" s="159">
        <v>45227</v>
      </c>
    </row>
    <row r="69" spans="4:6" ht="15">
      <c r="D69" s="158">
        <v>45231</v>
      </c>
      <c r="E69" s="159">
        <v>45255</v>
      </c>
      <c r="F69" s="159">
        <v>45255</v>
      </c>
    </row>
    <row r="70" spans="4:6" ht="15">
      <c r="D70" s="158">
        <v>45261</v>
      </c>
      <c r="E70" s="159">
        <v>45290</v>
      </c>
      <c r="F70" s="159">
        <v>45290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2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2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2">
        <v>44345</v>
      </c>
      <c r="C4">
        <v>4</v>
      </c>
      <c r="D4" t="s">
        <v>200</v>
      </c>
      <c r="E4">
        <v>417131.37</v>
      </c>
      <c r="G4" s="143" t="s">
        <v>196</v>
      </c>
      <c r="H4" s="143" t="s">
        <v>197</v>
      </c>
    </row>
    <row r="5" spans="1:8" ht="15">
      <c r="A5" t="s">
        <v>212</v>
      </c>
      <c r="B5" s="142">
        <v>44345</v>
      </c>
      <c r="C5">
        <v>4</v>
      </c>
      <c r="D5" t="s">
        <v>201</v>
      </c>
      <c r="E5">
        <v>373828.13</v>
      </c>
      <c r="H5" s="142">
        <v>44345</v>
      </c>
    </row>
    <row r="6" spans="1:9" ht="15">
      <c r="A6" t="s">
        <v>212</v>
      </c>
      <c r="B6" s="142">
        <v>44345</v>
      </c>
      <c r="C6">
        <v>4</v>
      </c>
      <c r="D6" t="s">
        <v>202</v>
      </c>
      <c r="E6">
        <v>218919.09</v>
      </c>
      <c r="G6" s="143" t="s">
        <v>199</v>
      </c>
      <c r="H6">
        <v>5</v>
      </c>
      <c r="I6">
        <v>4</v>
      </c>
    </row>
    <row r="7" spans="1:7" ht="15">
      <c r="A7" t="s">
        <v>212</v>
      </c>
      <c r="B7" s="142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2">
        <v>44345</v>
      </c>
      <c r="C8">
        <v>5</v>
      </c>
      <c r="D8" t="s">
        <v>195</v>
      </c>
      <c r="E8">
        <v>123599232.31</v>
      </c>
      <c r="G8" s="144" t="s">
        <v>195</v>
      </c>
      <c r="H8">
        <v>123599232.31</v>
      </c>
      <c r="I8">
        <v>1941839.4099999999</v>
      </c>
    </row>
    <row r="9" spans="1:9" ht="15">
      <c r="A9" t="s">
        <v>212</v>
      </c>
      <c r="B9" s="142">
        <v>44345</v>
      </c>
      <c r="C9">
        <v>5</v>
      </c>
      <c r="D9" t="s">
        <v>198</v>
      </c>
      <c r="E9">
        <v>12473724.859999999</v>
      </c>
      <c r="G9" s="144" t="s">
        <v>198</v>
      </c>
      <c r="H9">
        <v>12473724.859999999</v>
      </c>
      <c r="I9">
        <v>23224.52</v>
      </c>
    </row>
    <row r="10" spans="1:9" ht="15">
      <c r="A10" t="s">
        <v>212</v>
      </c>
      <c r="B10" s="142">
        <v>44345</v>
      </c>
      <c r="C10">
        <v>5</v>
      </c>
      <c r="D10" t="s">
        <v>200</v>
      </c>
      <c r="E10">
        <v>34575545.359999999</v>
      </c>
      <c r="G10" s="144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2">
        <v>44345</v>
      </c>
      <c r="C11">
        <v>5</v>
      </c>
      <c r="D11" t="s">
        <v>201</v>
      </c>
      <c r="E11">
        <v>35124742.450000003</v>
      </c>
      <c r="G11" s="144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2">
        <v>44345</v>
      </c>
      <c r="C12">
        <v>5</v>
      </c>
      <c r="D12" t="s">
        <v>202</v>
      </c>
      <c r="E12">
        <v>55131284.229999997</v>
      </c>
      <c r="G12" s="144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2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2">
        <v>44345</v>
      </c>
      <c r="C14">
        <v>4</v>
      </c>
      <c r="D14" t="s">
        <v>195</v>
      </c>
      <c r="E14">
        <v>1987169.46</v>
      </c>
      <c r="G14" s="144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2">
        <v>44345</v>
      </c>
      <c r="C15">
        <v>4</v>
      </c>
      <c r="D15" t="s">
        <v>198</v>
      </c>
      <c r="E15">
        <v>23012.509999999998</v>
      </c>
      <c r="G15" s="144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2">
        <v>44345</v>
      </c>
      <c r="C16">
        <v>4</v>
      </c>
      <c r="D16" t="s">
        <v>200</v>
      </c>
      <c r="E16">
        <v>393430.83000000002</v>
      </c>
      <c r="G16" s="144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2">
        <v>44345</v>
      </c>
      <c r="C17">
        <v>4</v>
      </c>
      <c r="D17" t="s">
        <v>201</v>
      </c>
      <c r="E17">
        <v>201393.59</v>
      </c>
      <c r="G17" s="144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2">
        <v>44345</v>
      </c>
      <c r="C18">
        <v>4</v>
      </c>
      <c r="D18" t="s">
        <v>202</v>
      </c>
      <c r="E18">
        <v>111373.67999999999</v>
      </c>
      <c r="G18" s="144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2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2">
        <v>44345</v>
      </c>
      <c r="C20">
        <v>5</v>
      </c>
      <c r="D20" t="s">
        <v>195</v>
      </c>
      <c r="E20">
        <v>132549259.68000001</v>
      </c>
      <c r="G20" s="144" t="s">
        <v>195</v>
      </c>
      <c r="H20">
        <v>930755</v>
      </c>
      <c r="I20">
        <v>11553</v>
      </c>
    </row>
    <row r="21" spans="1:9" ht="15">
      <c r="A21" t="s">
        <v>213</v>
      </c>
      <c r="B21" s="142">
        <v>44345</v>
      </c>
      <c r="C21">
        <v>5</v>
      </c>
      <c r="D21" t="s">
        <v>198</v>
      </c>
      <c r="E21">
        <v>11685321.99</v>
      </c>
      <c r="G21" s="144" t="s">
        <v>198</v>
      </c>
      <c r="H21">
        <v>131398</v>
      </c>
      <c r="I21">
        <v>199</v>
      </c>
    </row>
    <row r="22" spans="1:9" ht="15">
      <c r="A22" t="s">
        <v>213</v>
      </c>
      <c r="B22" s="142">
        <v>44345</v>
      </c>
      <c r="C22">
        <v>5</v>
      </c>
      <c r="D22" t="s">
        <v>200</v>
      </c>
      <c r="E22">
        <v>33781900.049999997</v>
      </c>
      <c r="G22" s="144" t="s">
        <v>200</v>
      </c>
      <c r="H22">
        <v>161133</v>
      </c>
      <c r="I22">
        <v>1823</v>
      </c>
    </row>
    <row r="23" spans="1:9" ht="15">
      <c r="A23" t="s">
        <v>213</v>
      </c>
      <c r="B23" s="142">
        <v>44345</v>
      </c>
      <c r="C23">
        <v>5</v>
      </c>
      <c r="D23" t="s">
        <v>201</v>
      </c>
      <c r="E23">
        <v>31841942.300000001</v>
      </c>
      <c r="G23" s="144" t="s">
        <v>201</v>
      </c>
      <c r="H23">
        <v>17564</v>
      </c>
      <c r="I23">
        <v>125</v>
      </c>
    </row>
    <row r="24" spans="1:9" ht="15">
      <c r="A24" t="s">
        <v>213</v>
      </c>
      <c r="B24" s="142">
        <v>44345</v>
      </c>
      <c r="C24">
        <v>5</v>
      </c>
      <c r="D24" t="s">
        <v>202</v>
      </c>
      <c r="E24">
        <v>50794039.450000003</v>
      </c>
      <c r="G24" s="144" t="s">
        <v>202</v>
      </c>
      <c r="H24">
        <v>6127</v>
      </c>
      <c r="I24">
        <v>10</v>
      </c>
    </row>
    <row r="25" spans="1:5" ht="15">
      <c r="A25" t="s">
        <v>213</v>
      </c>
      <c r="B25" s="142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2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2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2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2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2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2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2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2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2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2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2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2">
        <v>44345</v>
      </c>
      <c r="C37">
        <v>5</v>
      </c>
      <c r="D37" t="s">
        <v>203</v>
      </c>
      <c r="E37">
        <v>23960</v>
      </c>
    </row>
    <row r="38" spans="2:2" ht="15">
      <c r="B38" s="142"/>
    </row>
    <row r="39" spans="2:2" ht="15">
      <c r="B39" s="142"/>
    </row>
    <row r="40" spans="2:2" ht="15">
      <c r="B40" s="142"/>
    </row>
    <row r="41" spans="2:2" ht="15">
      <c r="B41" s="142"/>
    </row>
    <row r="42" spans="2:2" ht="15">
      <c r="B42" s="142"/>
    </row>
    <row r="43" spans="2:2" ht="15">
      <c r="B43" s="142"/>
    </row>
    <row r="44" spans="2:2" ht="15">
      <c r="B44" s="142"/>
    </row>
    <row r="45" spans="2:2" ht="15">
      <c r="B45" s="142"/>
    </row>
    <row r="46" spans="2:2" ht="15">
      <c r="B46" s="142"/>
    </row>
    <row r="47" spans="2:2" ht="15">
      <c r="B47" s="142"/>
    </row>
    <row r="48" spans="2:2" ht="15">
      <c r="B48" s="142"/>
    </row>
    <row r="49" spans="2:2" ht="15">
      <c r="B49" s="142"/>
    </row>
    <row r="50" spans="2:2" ht="15">
      <c r="B50" s="142"/>
    </row>
    <row r="51" spans="2:2" ht="15">
      <c r="B51" s="142"/>
    </row>
    <row r="52" spans="2:2" ht="15">
      <c r="B52" s="142"/>
    </row>
    <row r="53" spans="2:2" ht="15">
      <c r="B53" s="142"/>
    </row>
    <row r="54" spans="2:2" ht="15">
      <c r="B54" s="142"/>
    </row>
    <row r="55" spans="2:2" ht="15">
      <c r="B55" s="142"/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2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2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2">
        <v>44345</v>
      </c>
      <c r="C4" t="s">
        <v>181</v>
      </c>
      <c r="D4" t="s">
        <v>200</v>
      </c>
      <c r="E4">
        <v>3637967</v>
      </c>
      <c r="H4" s="143" t="s">
        <v>196</v>
      </c>
      <c r="I4" s="143" t="s">
        <v>197</v>
      </c>
    </row>
    <row r="5" spans="1:9" ht="15">
      <c r="A5" t="s">
        <v>221</v>
      </c>
      <c r="B5" s="142">
        <v>44345</v>
      </c>
      <c r="C5" t="s">
        <v>181</v>
      </c>
      <c r="D5" t="s">
        <v>201</v>
      </c>
      <c r="E5">
        <v>5104222</v>
      </c>
      <c r="I5" s="142">
        <v>44345</v>
      </c>
    </row>
    <row r="6" spans="1:10" ht="15">
      <c r="A6" t="s">
        <v>221</v>
      </c>
      <c r="B6" s="142">
        <v>44345</v>
      </c>
      <c r="C6" t="s">
        <v>181</v>
      </c>
      <c r="D6" t="s">
        <v>202</v>
      </c>
      <c r="E6">
        <v>32677296</v>
      </c>
      <c r="H6" s="143" t="s">
        <v>199</v>
      </c>
      <c r="I6" t="s">
        <v>181</v>
      </c>
      <c r="J6" t="s">
        <v>186</v>
      </c>
    </row>
    <row r="7" spans="1:10" ht="15">
      <c r="A7" t="s">
        <v>221</v>
      </c>
      <c r="B7" s="142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2">
        <v>44345</v>
      </c>
      <c r="C8" t="s">
        <v>186</v>
      </c>
      <c r="D8" t="s">
        <v>688</v>
      </c>
      <c r="E8">
        <v>8463156</v>
      </c>
      <c r="H8" s="144" t="s">
        <v>688</v>
      </c>
      <c r="I8">
        <v>25683955</v>
      </c>
      <c r="J8">
        <v>8463156</v>
      </c>
    </row>
    <row r="9" spans="1:10" ht="15">
      <c r="A9" t="s">
        <v>221</v>
      </c>
      <c r="B9" s="142">
        <v>44345</v>
      </c>
      <c r="C9" t="s">
        <v>186</v>
      </c>
      <c r="D9" t="s">
        <v>689</v>
      </c>
      <c r="E9">
        <v>651980</v>
      </c>
      <c r="H9" s="144" t="s">
        <v>689</v>
      </c>
      <c r="I9">
        <v>3050400</v>
      </c>
      <c r="J9">
        <v>651980</v>
      </c>
    </row>
    <row r="10" spans="1:10" ht="15">
      <c r="A10" t="s">
        <v>221</v>
      </c>
      <c r="B10" s="142">
        <v>44345</v>
      </c>
      <c r="C10" t="s">
        <v>186</v>
      </c>
      <c r="D10" t="s">
        <v>200</v>
      </c>
      <c r="E10">
        <v>2670084</v>
      </c>
      <c r="H10" s="144" t="s">
        <v>200</v>
      </c>
      <c r="I10">
        <v>3637967</v>
      </c>
      <c r="J10">
        <v>2670084</v>
      </c>
    </row>
    <row r="11" spans="1:10" ht="15">
      <c r="A11" t="s">
        <v>221</v>
      </c>
      <c r="B11" s="142">
        <v>44345</v>
      </c>
      <c r="C11" t="s">
        <v>186</v>
      </c>
      <c r="D11" t="s">
        <v>201</v>
      </c>
      <c r="E11">
        <v>1786556</v>
      </c>
      <c r="H11" s="144" t="s">
        <v>201</v>
      </c>
      <c r="I11">
        <v>5104222</v>
      </c>
      <c r="J11">
        <v>1786556</v>
      </c>
    </row>
    <row r="12" spans="1:10" ht="15">
      <c r="A12" t="s">
        <v>221</v>
      </c>
      <c r="B12" s="142">
        <v>44345</v>
      </c>
      <c r="C12" t="s">
        <v>186</v>
      </c>
      <c r="D12" t="s">
        <v>202</v>
      </c>
      <c r="E12">
        <v>3110569</v>
      </c>
      <c r="H12" s="144" t="s">
        <v>202</v>
      </c>
      <c r="I12">
        <v>32677296</v>
      </c>
      <c r="J12">
        <v>3110569</v>
      </c>
    </row>
    <row r="13" spans="1:10" ht="15">
      <c r="A13" t="s">
        <v>222</v>
      </c>
      <c r="B13" s="142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2">
        <v>44345</v>
      </c>
      <c r="C14" t="s">
        <v>181</v>
      </c>
      <c r="D14" t="s">
        <v>689</v>
      </c>
      <c r="E14">
        <v>4690360.75</v>
      </c>
      <c r="H14" s="144" t="s">
        <v>688</v>
      </c>
      <c r="I14">
        <v>39959031</v>
      </c>
      <c r="J14">
        <v>11886151.67</v>
      </c>
    </row>
    <row r="15" spans="1:10" ht="15">
      <c r="A15" t="s">
        <v>222</v>
      </c>
      <c r="B15" s="142">
        <v>44345</v>
      </c>
      <c r="C15" t="s">
        <v>181</v>
      </c>
      <c r="D15" t="s">
        <v>200</v>
      </c>
      <c r="E15">
        <v>4517754.0899999999</v>
      </c>
      <c r="H15" s="144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2">
        <v>44345</v>
      </c>
      <c r="C16" t="s">
        <v>181</v>
      </c>
      <c r="D16" t="s">
        <v>201</v>
      </c>
      <c r="E16">
        <v>5100819.4000000004</v>
      </c>
      <c r="H16" s="144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2">
        <v>44345</v>
      </c>
      <c r="C17" t="s">
        <v>181</v>
      </c>
      <c r="D17" t="s">
        <v>202</v>
      </c>
      <c r="E17">
        <v>20215253.18</v>
      </c>
      <c r="H17" s="144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2">
        <v>44345</v>
      </c>
      <c r="C18" t="s">
        <v>181</v>
      </c>
      <c r="D18" t="s">
        <v>220</v>
      </c>
      <c r="E18">
        <v>13821.51</v>
      </c>
      <c r="H18" s="144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2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2">
        <v>44345</v>
      </c>
      <c r="C20" t="s">
        <v>186</v>
      </c>
      <c r="D20" t="s">
        <v>689</v>
      </c>
      <c r="E20">
        <v>907643.82999999996</v>
      </c>
      <c r="H20" s="144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2">
        <v>44345</v>
      </c>
      <c r="C21" t="s">
        <v>186</v>
      </c>
      <c r="D21" t="s">
        <v>200</v>
      </c>
      <c r="E21">
        <v>2536072.5899999999</v>
      </c>
      <c r="H21" s="144" t="s">
        <v>689</v>
      </c>
      <c r="I21">
        <v>79908.929999999993</v>
      </c>
      <c r="J21">
        <v>10044</v>
      </c>
    </row>
    <row r="22" spans="1:10" ht="15">
      <c r="A22" t="s">
        <v>222</v>
      </c>
      <c r="B22" s="142">
        <v>44345</v>
      </c>
      <c r="C22" t="s">
        <v>186</v>
      </c>
      <c r="D22" t="s">
        <v>201</v>
      </c>
      <c r="E22">
        <v>1069890.3799999999</v>
      </c>
      <c r="H22" s="144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2">
        <v>44345</v>
      </c>
      <c r="C23" t="s">
        <v>186</v>
      </c>
      <c r="D23" t="s">
        <v>202</v>
      </c>
      <c r="E23">
        <v>1189426.8200000001</v>
      </c>
      <c r="H23" s="144" t="s">
        <v>201</v>
      </c>
      <c r="I23">
        <v>253929.42999999999</v>
      </c>
      <c r="J23">
        <v>31940</v>
      </c>
    </row>
    <row r="24" spans="1:10" ht="15">
      <c r="A24" t="s">
        <v>223</v>
      </c>
      <c r="B24" s="142">
        <v>44345</v>
      </c>
      <c r="C24" t="s">
        <v>181</v>
      </c>
      <c r="D24" t="s">
        <v>688</v>
      </c>
      <c r="E24">
        <v>454443.41999999998</v>
      </c>
      <c r="H24" s="144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2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2">
        <v>44345</v>
      </c>
      <c r="C26" t="s">
        <v>181</v>
      </c>
      <c r="D26" t="s">
        <v>200</v>
      </c>
      <c r="E26">
        <v>153379.25</v>
      </c>
      <c r="H26" s="144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2">
        <v>44345</v>
      </c>
      <c r="C27" t="s">
        <v>181</v>
      </c>
      <c r="D27" t="s">
        <v>201</v>
      </c>
      <c r="E27">
        <v>253929.42999999999</v>
      </c>
      <c r="H27" s="144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2">
        <v>44345</v>
      </c>
      <c r="C28" t="s">
        <v>181</v>
      </c>
      <c r="D28" t="s">
        <v>202</v>
      </c>
      <c r="E28">
        <v>818142.81999999995</v>
      </c>
      <c r="H28" s="144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2">
        <v>44345</v>
      </c>
      <c r="C29" t="s">
        <v>186</v>
      </c>
      <c r="D29" t="s">
        <v>688</v>
      </c>
      <c r="E29">
        <v>98050.220000000001</v>
      </c>
      <c r="H29" s="144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2">
        <v>44345</v>
      </c>
      <c r="C30" t="s">
        <v>186</v>
      </c>
      <c r="D30" t="s">
        <v>689</v>
      </c>
      <c r="E30">
        <v>10044</v>
      </c>
      <c r="H30" s="144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2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2">
        <v>44345</v>
      </c>
      <c r="C32" t="s">
        <v>186</v>
      </c>
      <c r="D32" t="s">
        <v>201</v>
      </c>
      <c r="E32">
        <v>31940</v>
      </c>
      <c r="H32" s="144" t="s">
        <v>688</v>
      </c>
      <c r="I32">
        <v>511022</v>
      </c>
      <c r="J32">
        <v>163565</v>
      </c>
    </row>
    <row r="33" spans="1:10" ht="15">
      <c r="A33" t="s">
        <v>223</v>
      </c>
      <c r="B33" s="142">
        <v>44345</v>
      </c>
      <c r="C33" t="s">
        <v>186</v>
      </c>
      <c r="D33" t="s">
        <v>202</v>
      </c>
      <c r="E33">
        <v>8709.9599999999991</v>
      </c>
      <c r="H33" s="144" t="s">
        <v>689</v>
      </c>
      <c r="I33">
        <v>43611</v>
      </c>
      <c r="J33">
        <v>8885</v>
      </c>
    </row>
    <row r="34" spans="1:10" ht="15">
      <c r="A34" t="s">
        <v>213</v>
      </c>
      <c r="B34" s="142">
        <v>44345</v>
      </c>
      <c r="C34" t="s">
        <v>181</v>
      </c>
      <c r="D34" t="s">
        <v>688</v>
      </c>
      <c r="E34">
        <v>61285579.329999998</v>
      </c>
      <c r="H34" s="144" t="s">
        <v>200</v>
      </c>
      <c r="I34">
        <v>31949</v>
      </c>
      <c r="J34">
        <v>16631</v>
      </c>
    </row>
    <row r="35" spans="1:10" ht="15">
      <c r="A35" t="s">
        <v>213</v>
      </c>
      <c r="B35" s="142">
        <v>44345</v>
      </c>
      <c r="C35" t="s">
        <v>181</v>
      </c>
      <c r="D35" t="s">
        <v>689</v>
      </c>
      <c r="E35">
        <v>5411576.5700000003</v>
      </c>
      <c r="H35" s="144" t="s">
        <v>201</v>
      </c>
      <c r="I35">
        <v>11851</v>
      </c>
      <c r="J35">
        <v>586</v>
      </c>
    </row>
    <row r="36" spans="1:10" ht="15">
      <c r="A36" t="s">
        <v>213</v>
      </c>
      <c r="B36" s="142">
        <v>44345</v>
      </c>
      <c r="C36" t="s">
        <v>181</v>
      </c>
      <c r="D36" t="s">
        <v>200</v>
      </c>
      <c r="E36">
        <v>6915971.6500000004</v>
      </c>
      <c r="H36" s="144" t="s">
        <v>202</v>
      </c>
      <c r="I36">
        <v>9128</v>
      </c>
      <c r="J36">
        <v>106</v>
      </c>
    </row>
    <row r="37" spans="1:5" ht="15">
      <c r="A37" t="s">
        <v>213</v>
      </c>
      <c r="B37" s="142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2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2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2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2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2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2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2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2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2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2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2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2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2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2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2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2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2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2">
        <v>44345</v>
      </c>
      <c r="C55" t="s">
        <v>186</v>
      </c>
      <c r="D55" t="s">
        <v>202</v>
      </c>
      <c r="E55">
        <v>106</v>
      </c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19" spans="2:2" ht="15">
      <c r="B2119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  <row r="2496" spans="2:2" ht="15">
      <c r="B2496" s="142"/>
    </row>
    <row r="2497" spans="2:2" ht="15">
      <c r="B2497" s="142"/>
    </row>
    <row r="2498" spans="2:2" ht="15">
      <c r="B2498" s="142"/>
    </row>
    <row r="2499" spans="2:2" ht="15">
      <c r="B2499" s="142"/>
    </row>
    <row r="2500" spans="2:2" ht="15">
      <c r="B2500" s="142"/>
    </row>
    <row r="2501" spans="2:2" ht="15">
      <c r="B2501" s="142"/>
    </row>
    <row r="2502" spans="2:2" ht="15">
      <c r="B2502" s="142"/>
    </row>
    <row r="2503" spans="2:2" ht="15">
      <c r="B2503" s="142"/>
    </row>
    <row r="2504" spans="2:2" ht="15">
      <c r="B2504" s="142"/>
    </row>
    <row r="2505" spans="2:2" ht="15">
      <c r="B2505" s="142"/>
    </row>
    <row r="2506" spans="2:2" ht="15">
      <c r="B2506" s="142"/>
    </row>
    <row r="2507" spans="2:2" ht="15">
      <c r="B2507" s="142"/>
    </row>
    <row r="2508" spans="2:2" ht="15">
      <c r="B2508" s="142"/>
    </row>
    <row r="2509" spans="2:2" ht="15">
      <c r="B2509" s="142"/>
    </row>
    <row r="2510" spans="2:2" ht="15">
      <c r="B2510" s="142"/>
    </row>
    <row r="2511" spans="2:2" ht="15">
      <c r="B2511" s="142"/>
    </row>
    <row r="2512" spans="2:2" ht="15">
      <c r="B2512" s="142"/>
    </row>
    <row r="2513" spans="2:2" ht="15">
      <c r="B2513" s="142"/>
    </row>
    <row r="2514" spans="2:2" ht="15">
      <c r="B2514" s="142"/>
    </row>
    <row r="2515" spans="2:2" ht="15">
      <c r="B2515" s="142"/>
    </row>
    <row r="2516" spans="2:2" ht="15">
      <c r="B2516" s="142"/>
    </row>
    <row r="2517" spans="2:2" ht="15">
      <c r="B2517" s="142"/>
    </row>
    <row r="2518" spans="2:2" ht="15">
      <c r="B2518" s="142"/>
    </row>
    <row r="2519" spans="2:2" ht="15">
      <c r="B2519" s="142"/>
    </row>
    <row r="2520" spans="2:2" ht="15">
      <c r="B2520" s="142"/>
    </row>
    <row r="2521" spans="2:2" ht="15">
      <c r="B2521" s="142"/>
    </row>
    <row r="2522" spans="2:2" ht="15">
      <c r="B2522" s="142"/>
    </row>
    <row r="2523" spans="2:2" ht="15">
      <c r="B2523" s="142"/>
    </row>
    <row r="2524" spans="2:2" ht="15">
      <c r="B2524" s="142"/>
    </row>
    <row r="2525" spans="2:2" ht="15">
      <c r="B2525" s="142"/>
    </row>
    <row r="2526" spans="2:2" ht="15">
      <c r="B2526" s="142"/>
    </row>
    <row r="2527" spans="2:2" ht="15">
      <c r="B2527" s="142"/>
    </row>
    <row r="2528" spans="2:2" ht="15">
      <c r="B2528" s="142"/>
    </row>
    <row r="2529" spans="2:2" ht="15">
      <c r="B2529" s="142"/>
    </row>
    <row r="2530" spans="2:2" ht="15">
      <c r="B2530" s="142"/>
    </row>
    <row r="2531" spans="2:2" ht="15">
      <c r="B2531" s="142"/>
    </row>
    <row r="2532" spans="2:2" ht="15">
      <c r="B2532" s="142"/>
    </row>
    <row r="2533" spans="2:2" ht="15">
      <c r="B2533" s="142"/>
    </row>
    <row r="2534" spans="2:2" ht="15">
      <c r="B2534" s="142"/>
    </row>
    <row r="2535" spans="2:2" ht="15">
      <c r="B2535" s="142"/>
    </row>
    <row r="2536" spans="2:2" ht="15">
      <c r="B2536" s="142"/>
    </row>
    <row r="2537" spans="2:2" ht="15">
      <c r="B2537" s="142"/>
    </row>
    <row r="2538" spans="2:2" ht="15">
      <c r="B2538" s="142"/>
    </row>
    <row r="2539" spans="2:2" ht="15">
      <c r="B2539" s="142"/>
    </row>
    <row r="2540" spans="2:2" ht="15">
      <c r="B2540" s="142"/>
    </row>
    <row r="2541" spans="2:2" ht="15">
      <c r="B2541" s="142"/>
    </row>
    <row r="2542" spans="2:2" ht="15">
      <c r="B2542" s="142"/>
    </row>
    <row r="2543" spans="2:2" ht="15">
      <c r="B2543" s="142"/>
    </row>
    <row r="2544" spans="2:2" ht="15">
      <c r="B2544" s="142"/>
    </row>
    <row r="2545" spans="2:2" ht="15">
      <c r="B2545" s="142"/>
    </row>
    <row r="2546" spans="2:2" ht="15">
      <c r="B2546" s="142"/>
    </row>
    <row r="2547" spans="2:2" ht="15">
      <c r="B2547" s="142"/>
    </row>
    <row r="2548" spans="2:2" ht="15">
      <c r="B2548" s="142"/>
    </row>
    <row r="2549" spans="2:2" ht="15">
      <c r="B2549" s="142"/>
    </row>
    <row r="2550" spans="2:2" ht="15">
      <c r="B2550" s="142"/>
    </row>
    <row r="2551" spans="2:2" ht="15">
      <c r="B2551" s="142"/>
    </row>
    <row r="2552" spans="2:2" ht="15">
      <c r="B2552" s="142"/>
    </row>
    <row r="2553" spans="2:2" ht="15">
      <c r="B2553" s="142"/>
    </row>
    <row r="2554" spans="2:2" ht="15">
      <c r="B2554" s="142"/>
    </row>
    <row r="2555" spans="2:2" ht="15">
      <c r="B2555" s="142"/>
    </row>
    <row r="2556" spans="2:2" ht="15">
      <c r="B2556" s="142"/>
    </row>
    <row r="2557" spans="2:2" ht="15">
      <c r="B2557" s="142"/>
    </row>
    <row r="2558" spans="2:2" ht="15">
      <c r="B2558" s="142"/>
    </row>
    <row r="2559" spans="2:2" ht="15">
      <c r="B2559" s="142"/>
    </row>
    <row r="2560" spans="2:2" ht="15">
      <c r="B2560" s="142"/>
    </row>
    <row r="2561" spans="2:2" ht="15">
      <c r="B2561" s="142"/>
    </row>
    <row r="2562" spans="2:2" ht="15">
      <c r="B2562" s="142"/>
    </row>
    <row r="2563" spans="2:2" ht="15">
      <c r="B2563" s="142"/>
    </row>
    <row r="2564" spans="2:2" ht="15">
      <c r="B2564" s="142"/>
    </row>
    <row r="2565" spans="2:2" ht="15">
      <c r="B2565" s="142"/>
    </row>
    <row r="2566" spans="2:2" ht="15">
      <c r="B2566" s="142"/>
    </row>
    <row r="2567" spans="2:2" ht="15">
      <c r="B2567" s="142"/>
    </row>
    <row r="2568" spans="2:2" ht="15">
      <c r="B2568" s="142"/>
    </row>
    <row r="2569" spans="2:2" ht="15">
      <c r="B2569" s="142"/>
    </row>
    <row r="2570" spans="2:2" ht="15">
      <c r="B2570" s="142"/>
    </row>
    <row r="2571" spans="2:2" ht="15">
      <c r="B2571" s="142"/>
    </row>
    <row r="2572" spans="2:2" ht="15">
      <c r="B2572" s="142"/>
    </row>
    <row r="2573" spans="2:2" ht="15">
      <c r="B2573" s="142"/>
    </row>
    <row r="2574" spans="2:2" ht="15">
      <c r="B2574" s="142"/>
    </row>
    <row r="2575" spans="2:2" ht="15">
      <c r="B2575" s="142"/>
    </row>
    <row r="2576" spans="2:2" ht="15">
      <c r="B2576" s="142"/>
    </row>
    <row r="2577" spans="2:2" ht="15">
      <c r="B2577" s="142"/>
    </row>
    <row r="2578" spans="2:2" ht="15">
      <c r="B2578" s="142"/>
    </row>
    <row r="2579" spans="2:2" ht="15">
      <c r="B2579" s="142"/>
    </row>
    <row r="2580" spans="2:2" ht="15">
      <c r="B2580" s="142"/>
    </row>
    <row r="2581" spans="2:2" ht="15">
      <c r="B2581" s="142"/>
    </row>
    <row r="2582" spans="2:2" ht="15">
      <c r="B2582" s="142"/>
    </row>
    <row r="2583" spans="2:2" ht="15">
      <c r="B2583" s="142"/>
    </row>
    <row r="2584" spans="2:2" ht="15">
      <c r="B2584" s="142"/>
    </row>
    <row r="2585" spans="2:2" ht="15">
      <c r="B2585" s="142"/>
    </row>
    <row r="2586" spans="2:2" ht="15">
      <c r="B2586" s="142"/>
    </row>
    <row r="2587" spans="2:2" ht="15">
      <c r="B2587" s="142"/>
    </row>
    <row r="2588" spans="2:2" ht="15">
      <c r="B2588" s="142"/>
    </row>
    <row r="2589" spans="2:2" ht="15">
      <c r="B2589" s="142"/>
    </row>
    <row r="2590" spans="2:2" ht="15">
      <c r="B2590" s="142"/>
    </row>
    <row r="2591" spans="2:2" ht="15">
      <c r="B2591" s="142"/>
    </row>
    <row r="2592" spans="2:2" ht="15">
      <c r="B2592" s="142"/>
    </row>
    <row r="2593" spans="2:2" ht="15">
      <c r="B2593" s="142"/>
    </row>
    <row r="2594" spans="2:2" ht="15">
      <c r="B2594" s="142"/>
    </row>
    <row r="2595" spans="2:2" ht="15">
      <c r="B2595" s="142"/>
    </row>
    <row r="2596" spans="2:2" ht="15">
      <c r="B2596" s="142"/>
    </row>
    <row r="2597" spans="2:2" ht="15">
      <c r="B2597" s="142"/>
    </row>
    <row r="2598" spans="2:2" ht="15">
      <c r="B2598" s="142"/>
    </row>
    <row r="2599" spans="2:2" ht="15">
      <c r="B2599" s="142"/>
    </row>
    <row r="2600" spans="2:2" ht="15">
      <c r="B2600" s="142"/>
    </row>
    <row r="2601" spans="2:2" ht="15">
      <c r="B2601" s="142"/>
    </row>
    <row r="2602" spans="2:2" ht="15">
      <c r="B2602" s="142"/>
    </row>
    <row r="2603" spans="2:2" ht="15">
      <c r="B2603" s="142"/>
    </row>
    <row r="2604" spans="2:2" ht="15">
      <c r="B2604" s="142"/>
    </row>
    <row r="2605" spans="2:2" ht="15">
      <c r="B2605" s="142"/>
    </row>
    <row r="2606" spans="2:2" ht="15">
      <c r="B2606" s="142"/>
    </row>
    <row r="2607" spans="2:2" ht="15">
      <c r="B2607" s="142"/>
    </row>
    <row r="2608" spans="2:2" ht="15">
      <c r="B2608" s="142"/>
    </row>
    <row r="2609" spans="2:2" ht="15">
      <c r="B2609" s="142"/>
    </row>
    <row r="2610" spans="2:2" ht="15">
      <c r="B2610" s="142"/>
    </row>
    <row r="2611" spans="2:2" ht="15">
      <c r="B2611" s="142"/>
    </row>
    <row r="2612" spans="2:2" ht="15">
      <c r="B2612" s="142"/>
    </row>
    <row r="2613" spans="2:2" ht="15">
      <c r="B2613" s="142"/>
    </row>
    <row r="2614" spans="2:2" ht="15">
      <c r="B2614" s="142"/>
    </row>
    <row r="2615" spans="2:2" ht="15">
      <c r="B2615" s="142"/>
    </row>
    <row r="2616" spans="2:2" ht="15">
      <c r="B2616" s="142"/>
    </row>
    <row r="2617" spans="2:2" ht="15">
      <c r="B2617" s="142"/>
    </row>
    <row r="2618" spans="2:2" ht="15">
      <c r="B2618" s="142"/>
    </row>
    <row r="2619" spans="2:2" ht="15">
      <c r="B2619" s="142"/>
    </row>
    <row r="2620" spans="2:2" ht="15">
      <c r="B2620" s="142"/>
    </row>
    <row r="2621" spans="2:2" ht="15">
      <c r="B2621" s="142"/>
    </row>
    <row r="2622" spans="2:2" ht="15">
      <c r="B2622" s="142"/>
    </row>
    <row r="2623" spans="2:2" ht="15">
      <c r="B2623" s="142"/>
    </row>
    <row r="2624" spans="2:2" ht="15">
      <c r="B2624" s="142"/>
    </row>
    <row r="2625" spans="2:2" ht="15">
      <c r="B2625" s="142"/>
    </row>
    <row r="2626" spans="2:2" ht="15">
      <c r="B2626" s="142"/>
    </row>
    <row r="2627" spans="2:2" ht="15">
      <c r="B2627" s="142"/>
    </row>
    <row r="2628" spans="2:2" ht="15">
      <c r="B2628" s="142"/>
    </row>
    <row r="2629" spans="2:2" ht="15">
      <c r="B2629" s="142"/>
    </row>
    <row r="2630" spans="2:2" ht="15">
      <c r="B2630" s="142"/>
    </row>
    <row r="2631" spans="2:2" ht="15">
      <c r="B2631" s="142"/>
    </row>
    <row r="2632" spans="2:2" ht="15">
      <c r="B2632" s="142"/>
    </row>
    <row r="2633" spans="2:2" ht="15">
      <c r="B2633" s="142"/>
    </row>
    <row r="2634" spans="2:2" ht="15">
      <c r="B2634" s="142"/>
    </row>
    <row r="2635" spans="2:2" ht="15">
      <c r="B2635" s="142"/>
    </row>
    <row r="2636" spans="2:2" ht="15">
      <c r="B2636" s="142"/>
    </row>
    <row r="2637" spans="2:2" ht="15">
      <c r="B2637" s="142"/>
    </row>
    <row r="2638" spans="2:2" ht="15">
      <c r="B2638" s="142"/>
    </row>
    <row r="2639" spans="2:2" ht="15">
      <c r="B2639" s="142"/>
    </row>
    <row r="2640" spans="2:2" ht="15">
      <c r="B2640" s="142"/>
    </row>
    <row r="2641" spans="2:2" ht="15">
      <c r="B2641" s="142"/>
    </row>
    <row r="2642" spans="2:2" ht="15">
      <c r="B2642" s="142"/>
    </row>
    <row r="2643" spans="2:2" ht="15">
      <c r="B2643" s="142"/>
    </row>
    <row r="2644" spans="2:2" ht="15">
      <c r="B2644" s="142"/>
    </row>
    <row r="2645" spans="2:2" ht="15">
      <c r="B2645" s="142"/>
    </row>
    <row r="2646" spans="2:2" ht="15">
      <c r="B2646" s="142"/>
    </row>
    <row r="2647" spans="2:2" ht="15">
      <c r="B2647" s="142"/>
    </row>
    <row r="2648" spans="2:2" ht="15">
      <c r="B2648" s="142"/>
    </row>
    <row r="2649" spans="2:2" ht="15">
      <c r="B2649" s="142"/>
    </row>
    <row r="2650" spans="2:2" ht="15">
      <c r="B2650" s="142"/>
    </row>
    <row r="2651" spans="2:2" ht="15">
      <c r="B2651" s="142"/>
    </row>
    <row r="2652" spans="2:2" ht="15">
      <c r="B2652" s="142"/>
    </row>
    <row r="2653" spans="2:2" ht="15">
      <c r="B2653" s="142"/>
    </row>
    <row r="2654" spans="2:2" ht="15">
      <c r="B2654" s="142"/>
    </row>
    <row r="2655" spans="2:2" ht="15">
      <c r="B2655" s="142"/>
    </row>
    <row r="2656" spans="2:2" ht="15">
      <c r="B2656" s="142"/>
    </row>
    <row r="2657" spans="2:2" ht="15">
      <c r="B2657" s="142"/>
    </row>
    <row r="2658" spans="2:2" ht="15">
      <c r="B2658" s="142"/>
    </row>
    <row r="2659" spans="2:2" ht="15">
      <c r="B2659" s="142"/>
    </row>
    <row r="2660" spans="2:2" ht="15">
      <c r="B2660" s="142"/>
    </row>
    <row r="2661" spans="2:2" ht="15">
      <c r="B2661" s="142"/>
    </row>
    <row r="2662" spans="2:2" ht="15">
      <c r="B2662" s="142"/>
    </row>
    <row r="2663" spans="2:2" ht="15">
      <c r="B2663" s="142"/>
    </row>
    <row r="2664" spans="2:2" ht="15">
      <c r="B2664" s="142"/>
    </row>
    <row r="2665" spans="2:2" ht="15">
      <c r="B2665" s="142"/>
    </row>
    <row r="2666" spans="2:2" ht="15">
      <c r="B2666" s="142"/>
    </row>
    <row r="2667" spans="2:2" ht="15">
      <c r="B2667" s="142"/>
    </row>
    <row r="2668" spans="2:2" ht="15">
      <c r="B2668" s="142"/>
    </row>
    <row r="2669" spans="2:2" ht="15">
      <c r="B2669" s="142"/>
    </row>
    <row r="2670" spans="2:2" ht="15">
      <c r="B2670" s="142"/>
    </row>
    <row r="2671" spans="2:2" ht="15">
      <c r="B2671" s="142"/>
    </row>
    <row r="2672" spans="2:2" ht="15">
      <c r="B2672" s="142"/>
    </row>
    <row r="2673" spans="2:2" ht="15">
      <c r="B2673" s="142"/>
    </row>
    <row r="2674" spans="2:2" ht="15">
      <c r="B2674" s="142"/>
    </row>
    <row r="2675" spans="2:2" ht="15">
      <c r="B2675" s="142"/>
    </row>
    <row r="2676" spans="2:2" ht="15">
      <c r="B2676" s="142"/>
    </row>
    <row r="2677" spans="2:2" ht="15">
      <c r="B2677" s="142"/>
    </row>
    <row r="2678" spans="2:2" ht="15">
      <c r="B2678" s="142"/>
    </row>
    <row r="2679" spans="2:2" ht="15">
      <c r="B2679" s="142"/>
    </row>
    <row r="2680" spans="2:2" ht="15">
      <c r="B2680" s="142"/>
    </row>
    <row r="2681" spans="2:2" ht="15">
      <c r="B2681" s="142"/>
    </row>
    <row r="2682" spans="2:2" ht="15">
      <c r="B2682" s="142"/>
    </row>
    <row r="2683" spans="2:2" ht="15">
      <c r="B2683" s="142"/>
    </row>
    <row r="2684" spans="2:2" ht="15">
      <c r="B2684" s="142"/>
    </row>
    <row r="2685" spans="2:2" ht="15">
      <c r="B2685" s="142"/>
    </row>
    <row r="2686" spans="2:2" ht="15">
      <c r="B2686" s="142"/>
    </row>
    <row r="2687" spans="2:2" ht="15">
      <c r="B2687" s="142"/>
    </row>
    <row r="2688" spans="2:2" ht="15">
      <c r="B2688" s="142"/>
    </row>
    <row r="2689" spans="2:2" ht="15">
      <c r="B2689" s="142"/>
    </row>
    <row r="2690" spans="2:2" ht="15">
      <c r="B2690" s="142"/>
    </row>
    <row r="2691" spans="2:2" ht="15">
      <c r="B2691" s="142"/>
    </row>
    <row r="2692" spans="2:2" ht="15">
      <c r="B2692" s="142"/>
    </row>
    <row r="2693" spans="2:2" ht="15">
      <c r="B2693" s="142"/>
    </row>
    <row r="2694" spans="2:2" ht="15">
      <c r="B2694" s="142"/>
    </row>
    <row r="2695" spans="2:2" ht="15">
      <c r="B2695" s="142"/>
    </row>
    <row r="2696" spans="2:2" ht="15">
      <c r="B2696" s="142"/>
    </row>
    <row r="2697" spans="2:2" ht="15">
      <c r="B2697" s="142"/>
    </row>
    <row r="2698" spans="2:2" ht="15">
      <c r="B2698" s="142"/>
    </row>
    <row r="2699" spans="2:2" ht="15">
      <c r="B2699" s="142"/>
    </row>
    <row r="2700" spans="2:2" ht="15">
      <c r="B2700" s="142"/>
    </row>
    <row r="2701" spans="2:2" ht="15">
      <c r="B2701" s="142"/>
    </row>
    <row r="2702" spans="2:2" ht="15">
      <c r="B2702" s="142"/>
    </row>
    <row r="2703" spans="2:2" ht="15">
      <c r="B2703" s="142"/>
    </row>
    <row r="2704" spans="2:2" ht="15">
      <c r="B2704" s="142"/>
    </row>
    <row r="2705" spans="2:2" ht="15">
      <c r="B2705" s="142"/>
    </row>
    <row r="2706" spans="2:2" ht="15">
      <c r="B2706" s="142"/>
    </row>
    <row r="2707" spans="2:2" ht="15">
      <c r="B2707" s="142"/>
    </row>
    <row r="2708" spans="2:2" ht="15">
      <c r="B2708" s="142"/>
    </row>
    <row r="2709" spans="2:2" ht="15">
      <c r="B2709" s="142"/>
    </row>
    <row r="2710" spans="2:2" ht="15">
      <c r="B2710" s="142"/>
    </row>
    <row r="2711" spans="2:2" ht="15">
      <c r="B2711" s="142"/>
    </row>
    <row r="2712" spans="2:2" ht="15">
      <c r="B2712" s="142"/>
    </row>
    <row r="2713" spans="2:2" ht="15">
      <c r="B2713" s="142"/>
    </row>
    <row r="2714" spans="2:2" ht="15">
      <c r="B2714" s="142"/>
    </row>
    <row r="2715" spans="2:2" ht="15">
      <c r="B2715" s="142"/>
    </row>
    <row r="2716" spans="2:2" ht="15">
      <c r="B2716" s="142"/>
    </row>
    <row r="2717" spans="2:2" ht="15">
      <c r="B2717" s="142"/>
    </row>
    <row r="2718" spans="2:2" ht="15">
      <c r="B2718" s="142"/>
    </row>
    <row r="2719" spans="2:2" ht="15">
      <c r="B2719" s="142"/>
    </row>
    <row r="2720" spans="2:2" ht="15">
      <c r="B2720" s="142"/>
    </row>
    <row r="2721" spans="2:2" ht="15">
      <c r="B2721" s="142"/>
    </row>
    <row r="2722" spans="2:2" ht="15">
      <c r="B2722" s="142"/>
    </row>
    <row r="2723" spans="2:2" ht="15">
      <c r="B2723" s="142"/>
    </row>
    <row r="2724" spans="2:2" ht="15">
      <c r="B2724" s="142"/>
    </row>
    <row r="2725" spans="2:2" ht="15">
      <c r="B2725" s="142"/>
    </row>
    <row r="2726" spans="2:2" ht="15">
      <c r="B2726" s="142"/>
    </row>
    <row r="2727" spans="2:2" ht="15">
      <c r="B2727" s="142"/>
    </row>
    <row r="2728" spans="2:2" ht="15">
      <c r="B2728" s="142"/>
    </row>
    <row r="2729" spans="2:2" ht="15">
      <c r="B2729" s="142"/>
    </row>
    <row r="2730" spans="2:2" ht="15">
      <c r="B2730" s="142"/>
    </row>
    <row r="2731" spans="2:2" ht="15">
      <c r="B2731" s="142"/>
    </row>
    <row r="2732" spans="2:2" ht="15">
      <c r="B2732" s="142"/>
    </row>
    <row r="2733" spans="2:2" ht="15">
      <c r="B2733" s="142"/>
    </row>
    <row r="2734" spans="2:2" ht="15">
      <c r="B2734" s="142"/>
    </row>
    <row r="2735" spans="2:2" ht="15">
      <c r="B2735" s="142"/>
    </row>
    <row r="2736" spans="2:2" ht="15">
      <c r="B2736" s="142"/>
    </row>
    <row r="2737" spans="2:2" ht="15">
      <c r="B2737" s="142"/>
    </row>
    <row r="2738" spans="2:2" ht="15">
      <c r="B2738" s="142"/>
    </row>
    <row r="2739" spans="2:2" ht="15">
      <c r="B2739" s="142"/>
    </row>
    <row r="2740" spans="2:2" ht="15">
      <c r="B2740" s="142"/>
    </row>
    <row r="2741" spans="2:2" ht="15">
      <c r="B2741" s="142"/>
    </row>
    <row r="2742" spans="2:2" ht="15">
      <c r="B2742" s="142"/>
    </row>
    <row r="2743" spans="2:2" ht="15">
      <c r="B2743" s="142"/>
    </row>
    <row r="2744" spans="2:2" ht="15">
      <c r="B2744" s="142"/>
    </row>
    <row r="2745" spans="2:2" ht="15">
      <c r="B2745" s="142"/>
    </row>
    <row r="2746" spans="2:2" ht="15">
      <c r="B2746" s="142"/>
    </row>
    <row r="2747" spans="2:2" ht="15">
      <c r="B2747" s="142"/>
    </row>
    <row r="2748" spans="2:2" ht="15">
      <c r="B2748" s="142"/>
    </row>
    <row r="2749" spans="2:2" ht="15">
      <c r="B2749" s="142"/>
    </row>
    <row r="2750" spans="2:2" ht="15">
      <c r="B2750" s="142"/>
    </row>
    <row r="2751" spans="2:2" ht="15">
      <c r="B2751" s="142"/>
    </row>
    <row r="2752" spans="2:2" ht="15">
      <c r="B2752" s="142"/>
    </row>
    <row r="2753" spans="2:2" ht="15">
      <c r="B2753" s="142"/>
    </row>
    <row r="2754" spans="2:2" ht="15">
      <c r="B2754" s="142"/>
    </row>
    <row r="2755" spans="2:2" ht="15">
      <c r="B2755" s="142"/>
    </row>
    <row r="2756" spans="2:2" ht="15">
      <c r="B2756" s="142"/>
    </row>
    <row r="2757" spans="2:2" ht="15">
      <c r="B2757" s="142"/>
    </row>
    <row r="2758" spans="2:2" ht="15">
      <c r="B2758" s="142"/>
    </row>
    <row r="2759" spans="2:2" ht="15">
      <c r="B2759" s="142"/>
    </row>
    <row r="2760" spans="2:2" ht="15">
      <c r="B2760" s="142"/>
    </row>
    <row r="2761" spans="2:2" ht="15">
      <c r="B2761" s="142"/>
    </row>
    <row r="2762" spans="2:2" ht="15">
      <c r="B2762" s="142"/>
    </row>
    <row r="2763" spans="2:2" ht="15">
      <c r="B2763" s="142"/>
    </row>
    <row r="2764" spans="2:2" ht="15">
      <c r="B2764" s="142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DD172"/>
  <sheetViews>
    <sheetView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0" width="18.2857142857143" customWidth="1"/>
    <col min="61" max="69" width="13.7142857142857" customWidth="1"/>
    <col min="70" max="70" width="13.7142857142857" style="360" customWidth="1"/>
    <col min="71" max="81" width="13.7142857142857" customWidth="1"/>
    <col min="82" max="82" width="13.7142857142857" style="360" customWidth="1"/>
    <col min="83" max="93" width="13.7142857142857" customWidth="1"/>
    <col min="94" max="94" width="13.7142857142857" style="360" customWidth="1"/>
    <col min="95" max="103" width="13.7142857142857" customWidth="1"/>
    <col min="104" max="106" width="17.2857142857143" customWidth="1"/>
    <col min="107" max="107" width="3.71428571428571" customWidth="1"/>
    <col min="108" max="108" width="13.7142857142857" hidden="1" customWidth="1"/>
  </cols>
  <sheetData>
    <row r="1" spans="2:107" ht="16.5" thickTop="1" thickBot="1">
      <c r="B1" s="456" t="s">
        <v>76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</row>
    <row r="2" spans="2:62 108:108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D2" s="7"/>
    </row>
    <row r="3" spans="2:62 108:108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D3" s="6"/>
    </row>
    <row r="4" spans="2:62 108:108" ht="27.6" customHeight="1">
      <c r="B4" s="3" t="s">
        <v>80</v>
      </c>
      <c r="C4" s="11" t="s">
        <v>692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D4" s="6"/>
    </row>
    <row r="5" spans="2:62 105:108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A5" s="437"/>
      <c r="DD5" s="6"/>
    </row>
    <row r="6" spans="2:108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4">
        <v>2020</v>
      </c>
      <c r="BJ6" s="465"/>
      <c r="BK6" s="465"/>
      <c r="BL6" s="465"/>
      <c r="BM6" s="465"/>
      <c r="BN6" s="465"/>
      <c r="BO6" s="465"/>
      <c r="BP6" s="465"/>
      <c r="BQ6" s="465"/>
      <c r="BR6" s="466"/>
      <c r="BS6" s="461">
        <v>2021</v>
      </c>
      <c r="BT6" s="462"/>
      <c r="BU6" s="462"/>
      <c r="BV6" s="462"/>
      <c r="BW6" s="462"/>
      <c r="BX6" s="462"/>
      <c r="BY6" s="462"/>
      <c r="BZ6" s="462"/>
      <c r="CA6" s="462"/>
      <c r="CB6" s="462"/>
      <c r="CC6" s="462"/>
      <c r="CD6" s="463"/>
      <c r="CE6" s="461">
        <v>2022</v>
      </c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63"/>
      <c r="CQ6" s="467">
        <v>2023</v>
      </c>
      <c r="CR6" s="468"/>
      <c r="CS6" s="468"/>
      <c r="CT6" s="468"/>
      <c r="CU6" s="468"/>
      <c r="CV6" s="468"/>
      <c r="CW6" s="468"/>
      <c r="CX6" s="468"/>
      <c r="CY6" s="468"/>
      <c r="CZ6" s="468"/>
      <c r="DA6" s="444"/>
      <c r="DB6" s="435"/>
      <c r="DD6" s="17">
        <v>5</v>
      </c>
    </row>
    <row r="7" spans="1:108" s="2" customFormat="1" ht="15.75" thickBot="1">
      <c r="A7" s="138"/>
      <c r="B7" s="20"/>
      <c r="C7" s="460">
        <v>2019</v>
      </c>
      <c r="D7" s="458"/>
      <c r="E7" s="458"/>
      <c r="F7" s="458"/>
      <c r="G7" s="458"/>
      <c r="H7" s="458"/>
      <c r="I7" s="458"/>
      <c r="J7" s="458"/>
      <c r="K7" s="458"/>
      <c r="L7" s="459"/>
      <c r="M7" s="460">
        <v>2020</v>
      </c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9"/>
      <c r="Y7" s="458">
        <v>2021</v>
      </c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9"/>
      <c r="AK7" s="460">
        <v>2022</v>
      </c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9"/>
      <c r="AW7" s="460">
        <v>2023</v>
      </c>
      <c r="AX7" s="458"/>
      <c r="AY7" s="458"/>
      <c r="AZ7" s="458"/>
      <c r="BA7" s="458"/>
      <c r="BB7" s="458"/>
      <c r="BC7" s="458"/>
      <c r="BD7" s="458"/>
      <c r="BE7" s="458"/>
      <c r="BF7" s="458"/>
      <c r="BG7" s="458"/>
      <c r="BH7" s="459"/>
      <c r="BI7" s="460" t="s">
        <v>81</v>
      </c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58"/>
      <c r="CS7" s="458"/>
      <c r="CT7" s="458"/>
      <c r="CU7" s="458"/>
      <c r="CV7" s="458"/>
      <c r="CW7" s="458"/>
      <c r="CX7" s="458"/>
      <c r="CY7" s="458"/>
      <c r="CZ7" s="458"/>
      <c r="DA7" s="442"/>
      <c r="DB7" s="443"/>
      <c r="DC7" s="312"/>
      <c r="DD7" s="262" t="s">
        <v>82</v>
      </c>
    </row>
    <row r="8" spans="2:108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2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117</v>
      </c>
      <c r="CE8" s="403" t="s">
        <v>118</v>
      </c>
      <c r="CF8" s="313" t="s">
        <v>119</v>
      </c>
      <c r="CG8" s="313" t="s">
        <v>120</v>
      </c>
      <c r="CH8" s="313" t="s">
        <v>121</v>
      </c>
      <c r="CI8" s="313" t="s">
        <v>122</v>
      </c>
      <c r="CJ8" s="313" t="s">
        <v>123</v>
      </c>
      <c r="CK8" s="313" t="s">
        <v>124</v>
      </c>
      <c r="CL8" s="313" t="s">
        <v>125</v>
      </c>
      <c r="CM8" s="313" t="s">
        <v>125</v>
      </c>
      <c r="CN8" s="313" t="s">
        <v>126</v>
      </c>
      <c r="CO8" s="313" t="s">
        <v>127</v>
      </c>
      <c r="CP8" s="361" t="s">
        <v>128</v>
      </c>
      <c r="CQ8" s="425" t="s">
        <v>129</v>
      </c>
      <c r="CR8" s="425" t="s">
        <v>130</v>
      </c>
      <c r="CS8" s="313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8" t="s">
        <v>137</v>
      </c>
      <c r="CZ8" s="428" t="s">
        <v>138</v>
      </c>
      <c r="DA8" s="428" t="s">
        <v>690</v>
      </c>
      <c r="DB8" s="428" t="s">
        <v>691</v>
      </c>
      <c r="DC8" s="329"/>
      <c r="DD8" s="263">
        <v>45290</v>
      </c>
    </row>
    <row r="9" spans="1:108" s="52" customFormat="1" ht="1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9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436"/>
      <c r="DB9" s="436"/>
      <c r="DC9" s="264"/>
      <c r="DD9" s="50"/>
    </row>
    <row r="10" spans="1:108" s="52" customFormat="1" ht="15">
      <c r="A10" s="139"/>
      <c r="B10" s="53" t="s">
        <v>139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>
        <v>1000273</v>
      </c>
      <c r="BH10" s="100">
        <v>1002164</v>
      </c>
      <c r="BI10" s="57">
        <f t="shared" si="0" ref="BI10:BR14">O10-C10</f>
        <v>15863</v>
      </c>
      <c r="BJ10" s="58">
        <f t="shared" si="0"/>
        <v>9454</v>
      </c>
      <c r="BK10" s="58">
        <f t="shared" si="0"/>
        <v>11417</v>
      </c>
      <c r="BL10" s="58">
        <f t="shared" si="0"/>
        <v>12059</v>
      </c>
      <c r="BM10" s="58">
        <f t="shared" si="0"/>
        <v>1313</v>
      </c>
      <c r="BN10" s="58">
        <f t="shared" si="0"/>
        <v>1632</v>
      </c>
      <c r="BO10" s="58">
        <f t="shared" si="0"/>
        <v>1488</v>
      </c>
      <c r="BP10" s="58">
        <f t="shared" si="0"/>
        <v>3999</v>
      </c>
      <c r="BQ10" s="58">
        <f t="shared" si="0"/>
        <v>-3320</v>
      </c>
      <c r="BR10" s="383">
        <f t="shared" si="0"/>
        <v>-10005</v>
      </c>
      <c r="BS10" s="101">
        <f t="shared" si="1" ref="BS10:CB14">Y10-M10</f>
        <v>-9265</v>
      </c>
      <c r="BT10" s="58">
        <f t="shared" si="1"/>
        <v>-15598</v>
      </c>
      <c r="BU10" s="58">
        <f t="shared" si="1"/>
        <v>-19300</v>
      </c>
      <c r="BV10" s="58">
        <f t="shared" si="1"/>
        <v>-10834</v>
      </c>
      <c r="BW10" s="58">
        <f t="shared" si="1"/>
        <v>-15854</v>
      </c>
      <c r="BX10" s="223">
        <f t="shared" si="1"/>
        <v>-17329</v>
      </c>
      <c r="BY10" s="223">
        <f t="shared" si="1"/>
        <v>-8601</v>
      </c>
      <c r="BZ10" s="223">
        <f t="shared" si="1"/>
        <v>-8672</v>
      </c>
      <c r="CA10" s="223">
        <f t="shared" si="1"/>
        <v>-7944</v>
      </c>
      <c r="CB10" s="249">
        <f t="shared" si="1"/>
        <v>-3022</v>
      </c>
      <c r="CC10" s="249">
        <f t="shared" si="2" ref="CC10:CL14">AI10-W10</f>
        <v>8167</v>
      </c>
      <c r="CD10" s="363">
        <f t="shared" si="2"/>
        <v>-2094</v>
      </c>
      <c r="CE10" s="196">
        <f t="shared" si="2"/>
        <v>2941</v>
      </c>
      <c r="CF10" s="249">
        <f t="shared" si="2"/>
        <v>9338</v>
      </c>
      <c r="CG10" s="249">
        <f t="shared" si="2"/>
        <v>8466</v>
      </c>
      <c r="CH10" s="249">
        <f t="shared" si="2"/>
        <v>-2570</v>
      </c>
      <c r="CI10" s="249">
        <f t="shared" si="2"/>
        <v>-1297</v>
      </c>
      <c r="CJ10" s="249">
        <f t="shared" si="2"/>
        <v>-4157</v>
      </c>
      <c r="CK10" s="249">
        <f t="shared" si="2"/>
        <v>1049</v>
      </c>
      <c r="CL10" s="249">
        <f t="shared" si="2"/>
        <v>-4736</v>
      </c>
      <c r="CM10" s="249">
        <f t="shared" si="3" ref="CM10:DB14">AS10-AG10</f>
        <v>-8806</v>
      </c>
      <c r="CN10" s="249">
        <f t="shared" si="3"/>
        <v>-14229</v>
      </c>
      <c r="CO10" s="249">
        <f t="shared" si="3"/>
        <v>-19958</v>
      </c>
      <c r="CP10" s="363">
        <f t="shared" si="3"/>
        <v>2364</v>
      </c>
      <c r="CQ10" s="363">
        <f t="shared" si="3"/>
        <v>-14488</v>
      </c>
      <c r="CR10" s="363">
        <f t="shared" si="3"/>
        <v>-17180</v>
      </c>
      <c r="CS10" s="363">
        <f t="shared" si="3"/>
        <v>-18224</v>
      </c>
      <c r="CT10" s="363">
        <f t="shared" si="3"/>
        <v>-5984</v>
      </c>
      <c r="CU10" s="363">
        <f t="shared" si="3"/>
        <v>-10979</v>
      </c>
      <c r="CV10" s="363">
        <f t="shared" si="3"/>
        <v>-7944</v>
      </c>
      <c r="CW10" s="363">
        <f t="shared" si="3"/>
        <v>-10235</v>
      </c>
      <c r="CX10" s="363">
        <f t="shared" si="3"/>
        <v>-6064</v>
      </c>
      <c r="CY10" s="363">
        <f t="shared" si="3"/>
        <v>-4707</v>
      </c>
      <c r="CZ10" s="363">
        <f t="shared" si="3"/>
        <v>-9133</v>
      </c>
      <c r="DA10" s="363">
        <f t="shared" si="3"/>
        <v>-7558</v>
      </c>
      <c r="DB10" s="363">
        <f t="shared" si="3"/>
        <v>-14368</v>
      </c>
      <c r="DC10" s="264"/>
      <c r="DD10" s="57">
        <f>IF(ISERROR(GETPIVOTDATA("VALUE",'CSS WK pvt'!$I$2,"DT_FILE",DD$8,"CD_CO",DD$6,"TRIM_CAT",TRIM(B10),"TRIM_LINE",A9))=TRUE,0,GETPIVOTDATA("VALUE",'CSS WK pvt'!$I$2,"DT_FILE",DD$8,"CD_CO",DD$6,"TRIM_CAT",TRIM(B10),"TRIM_LINE",A9))</f>
        <v>1002164</v>
      </c>
    </row>
    <row r="11" spans="1:108" s="52" customFormat="1" ht="15">
      <c r="A11" s="139"/>
      <c r="B11" s="53" t="s">
        <v>140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>
        <v>156980</v>
      </c>
      <c r="BH11" s="100">
        <v>157049</v>
      </c>
      <c r="BI11" s="57">
        <f t="shared" si="0"/>
        <v>1209</v>
      </c>
      <c r="BJ11" s="58">
        <f t="shared" si="0"/>
        <v>8449</v>
      </c>
      <c r="BK11" s="58">
        <f t="shared" si="0"/>
        <v>5973</v>
      </c>
      <c r="BL11" s="58">
        <f t="shared" si="0"/>
        <v>5155</v>
      </c>
      <c r="BM11" s="58">
        <f t="shared" si="0"/>
        <v>13632</v>
      </c>
      <c r="BN11" s="58">
        <f t="shared" si="0"/>
        <v>12786</v>
      </c>
      <c r="BO11" s="58">
        <f t="shared" si="0"/>
        <v>10763</v>
      </c>
      <c r="BP11" s="58">
        <f t="shared" si="0"/>
        <v>6731</v>
      </c>
      <c r="BQ11" s="58">
        <f t="shared" si="0"/>
        <v>11666</v>
      </c>
      <c r="BR11" s="383">
        <f t="shared" si="0"/>
        <v>14249</v>
      </c>
      <c r="BS11" s="101">
        <f t="shared" si="1"/>
        <v>13567</v>
      </c>
      <c r="BT11" s="58">
        <f t="shared" si="1"/>
        <v>17553</v>
      </c>
      <c r="BU11" s="58">
        <f t="shared" si="1"/>
        <v>19146</v>
      </c>
      <c r="BV11" s="58">
        <f t="shared" si="1"/>
        <v>8292</v>
      </c>
      <c r="BW11" s="58">
        <f t="shared" si="1"/>
        <v>13289</v>
      </c>
      <c r="BX11" s="223">
        <f t="shared" si="1"/>
        <v>14293</v>
      </c>
      <c r="BY11" s="223">
        <f t="shared" si="1"/>
        <v>5906</v>
      </c>
      <c r="BZ11" s="223">
        <f t="shared" si="1"/>
        <v>5462</v>
      </c>
      <c r="CA11" s="223">
        <f t="shared" si="1"/>
        <v>2282</v>
      </c>
      <c r="CB11" s="249">
        <f t="shared" si="1"/>
        <v>-2449</v>
      </c>
      <c r="CC11" s="249">
        <f t="shared" si="2"/>
        <v>-13726</v>
      </c>
      <c r="CD11" s="363">
        <f t="shared" si="2"/>
        <v>-1693</v>
      </c>
      <c r="CE11" s="196">
        <f t="shared" si="2"/>
        <v>-6825</v>
      </c>
      <c r="CF11" s="249">
        <f t="shared" si="2"/>
        <v>-13055</v>
      </c>
      <c r="CG11" s="249">
        <f t="shared" si="2"/>
        <v>-12862</v>
      </c>
      <c r="CH11" s="249">
        <f t="shared" si="2"/>
        <v>-1181</v>
      </c>
      <c r="CI11" s="249">
        <f t="shared" si="2"/>
        <v>-867</v>
      </c>
      <c r="CJ11" s="249">
        <f t="shared" si="2"/>
        <v>-129</v>
      </c>
      <c r="CK11" s="249">
        <f t="shared" si="2"/>
        <v>-2954</v>
      </c>
      <c r="CL11" s="249">
        <f t="shared" si="2"/>
        <v>234</v>
      </c>
      <c r="CM11" s="249">
        <f t="shared" si="3"/>
        <v>7865</v>
      </c>
      <c r="CN11" s="249">
        <f t="shared" si="3"/>
        <v>16864</v>
      </c>
      <c r="CO11" s="249">
        <f t="shared" si="3"/>
        <v>23338</v>
      </c>
      <c r="CP11" s="363">
        <f t="shared" si="3"/>
        <v>996</v>
      </c>
      <c r="CQ11" s="363">
        <f t="shared" si="3"/>
        <v>18788</v>
      </c>
      <c r="CR11" s="363">
        <f t="shared" si="3"/>
        <v>21273</v>
      </c>
      <c r="CS11" s="363">
        <f t="shared" si="3"/>
        <v>22158</v>
      </c>
      <c r="CT11" s="363">
        <f t="shared" si="3"/>
        <v>11262</v>
      </c>
      <c r="CU11" s="363">
        <f t="shared" si="3"/>
        <v>13235</v>
      </c>
      <c r="CV11" s="363">
        <f t="shared" si="3"/>
        <v>11779</v>
      </c>
      <c r="CW11" s="363">
        <f t="shared" si="3"/>
        <v>16008</v>
      </c>
      <c r="CX11" s="363">
        <f t="shared" si="3"/>
        <v>12602</v>
      </c>
      <c r="CY11" s="363">
        <f t="shared" si="3"/>
        <v>11653</v>
      </c>
      <c r="CZ11" s="363">
        <f t="shared" si="3"/>
        <v>12426</v>
      </c>
      <c r="DA11" s="363">
        <f t="shared" si="3"/>
        <v>11025</v>
      </c>
      <c r="DB11" s="363">
        <f t="shared" si="3"/>
        <v>18594</v>
      </c>
      <c r="DC11" s="264"/>
      <c r="DD11" s="57">
        <f>IF(ISERROR(GETPIVOTDATA("VALUE",'CSS WK pvt'!$I$2,"DT_FILE",DD$8,"CD_CO",DD$6,"TRIM_CAT",TRIM(B11),"TRIM_LINE",A9))=TRUE,0,GETPIVOTDATA("VALUE",'CSS WK pvt'!$I$2,"DT_FILE",DD$8,"CD_CO",DD$6,"TRIM_CAT",TRIM(B11),"TRIM_LINE",A9))</f>
        <v>157049</v>
      </c>
    </row>
    <row r="12" spans="1:108" s="52" customFormat="1" ht="15">
      <c r="A12" s="139"/>
      <c r="B12" s="53" t="s">
        <v>141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>
        <v>155394</v>
      </c>
      <c r="BH12" s="100">
        <v>155545</v>
      </c>
      <c r="BI12" s="57">
        <f t="shared" si="0"/>
        <v>3202</v>
      </c>
      <c r="BJ12" s="58">
        <f t="shared" si="0"/>
        <v>3380</v>
      </c>
      <c r="BK12" s="58">
        <f t="shared" si="0"/>
        <v>3102</v>
      </c>
      <c r="BL12" s="58">
        <f t="shared" si="0"/>
        <v>2824</v>
      </c>
      <c r="BM12" s="58">
        <f t="shared" si="0"/>
        <v>2531</v>
      </c>
      <c r="BN12" s="58">
        <f t="shared" si="0"/>
        <v>2222</v>
      </c>
      <c r="BO12" s="58">
        <f t="shared" si="0"/>
        <v>1844</v>
      </c>
      <c r="BP12" s="58">
        <f t="shared" si="0"/>
        <v>1695</v>
      </c>
      <c r="BQ12" s="58">
        <f t="shared" si="0"/>
        <v>1222</v>
      </c>
      <c r="BR12" s="383">
        <f t="shared" si="0"/>
        <v>749</v>
      </c>
      <c r="BS12" s="101">
        <f t="shared" si="1"/>
        <v>644</v>
      </c>
      <c r="BT12" s="58">
        <f t="shared" si="1"/>
        <v>253</v>
      </c>
      <c r="BU12" s="58">
        <f t="shared" si="1"/>
        <v>-41</v>
      </c>
      <c r="BV12" s="58">
        <f t="shared" si="1"/>
        <v>-220</v>
      </c>
      <c r="BW12" s="58">
        <f t="shared" si="1"/>
        <v>-106</v>
      </c>
      <c r="BX12" s="223">
        <f t="shared" si="1"/>
        <v>-67</v>
      </c>
      <c r="BY12" s="223">
        <f t="shared" si="1"/>
        <v>3</v>
      </c>
      <c r="BZ12" s="223">
        <f t="shared" si="1"/>
        <v>121</v>
      </c>
      <c r="CA12" s="223">
        <f t="shared" si="1"/>
        <v>129</v>
      </c>
      <c r="CB12" s="249">
        <f t="shared" si="1"/>
        <v>72</v>
      </c>
      <c r="CC12" s="249">
        <f t="shared" si="2"/>
        <v>124</v>
      </c>
      <c r="CD12" s="363">
        <f t="shared" si="2"/>
        <v>227</v>
      </c>
      <c r="CE12" s="196">
        <f t="shared" si="2"/>
        <v>323</v>
      </c>
      <c r="CF12" s="249">
        <f t="shared" si="2"/>
        <v>415</v>
      </c>
      <c r="CG12" s="249">
        <f t="shared" si="2"/>
        <v>261</v>
      </c>
      <c r="CH12" s="249">
        <f t="shared" si="2"/>
        <v>382</v>
      </c>
      <c r="CI12" s="249">
        <f t="shared" si="2"/>
        <v>561</v>
      </c>
      <c r="CJ12" s="249">
        <f t="shared" si="2"/>
        <v>323</v>
      </c>
      <c r="CK12" s="249">
        <f t="shared" si="2"/>
        <v>442</v>
      </c>
      <c r="CL12" s="249">
        <f t="shared" si="2"/>
        <v>204</v>
      </c>
      <c r="CM12" s="249">
        <f t="shared" si="3"/>
        <v>354</v>
      </c>
      <c r="CN12" s="249">
        <f t="shared" si="3"/>
        <v>674</v>
      </c>
      <c r="CO12" s="249">
        <f t="shared" si="3"/>
        <v>716</v>
      </c>
      <c r="CP12" s="363">
        <f t="shared" si="3"/>
        <v>562</v>
      </c>
      <c r="CQ12" s="363">
        <f t="shared" si="3"/>
        <v>472</v>
      </c>
      <c r="CR12" s="363">
        <f t="shared" si="3"/>
        <v>392</v>
      </c>
      <c r="CS12" s="363">
        <f t="shared" si="3"/>
        <v>339</v>
      </c>
      <c r="CT12" s="363">
        <f t="shared" si="3"/>
        <v>241</v>
      </c>
      <c r="CU12" s="363">
        <f t="shared" si="3"/>
        <v>-65</v>
      </c>
      <c r="CV12" s="363">
        <f t="shared" si="3"/>
        <v>49</v>
      </c>
      <c r="CW12" s="363">
        <f t="shared" si="3"/>
        <v>253</v>
      </c>
      <c r="CX12" s="363">
        <f t="shared" si="3"/>
        <v>291</v>
      </c>
      <c r="CY12" s="363">
        <f t="shared" si="3"/>
        <v>463</v>
      </c>
      <c r="CZ12" s="363">
        <f t="shared" si="3"/>
        <v>48</v>
      </c>
      <c r="DA12" s="363">
        <f t="shared" si="3"/>
        <v>95</v>
      </c>
      <c r="DB12" s="363">
        <f t="shared" si="3"/>
        <v>260</v>
      </c>
      <c r="DC12" s="264"/>
      <c r="DD12" s="57">
        <f>IF(ISERROR(GETPIVOTDATA("VALUE",'CSS WK pvt'!$I$2,"DT_FILE",DD$8,"CD_CO",DD$6,"TRIM_CAT",TRIM(B12),"TRIM_LINE",A9))=TRUE,0,GETPIVOTDATA("VALUE",'CSS WK pvt'!$I$2,"DT_FILE",DD$8,"CD_CO",DD$6,"TRIM_CAT",TRIM(B12),"TRIM_LINE",A9))</f>
        <v>155545</v>
      </c>
    </row>
    <row r="13" spans="1:108" s="52" customFormat="1" ht="15">
      <c r="A13" s="139"/>
      <c r="B13" s="53" t="s">
        <v>142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>
        <v>11299</v>
      </c>
      <c r="BH13" s="100">
        <v>11305</v>
      </c>
      <c r="BI13" s="57">
        <f t="shared" si="0"/>
        <v>430</v>
      </c>
      <c r="BJ13" s="58">
        <f t="shared" si="0"/>
        <v>399</v>
      </c>
      <c r="BK13" s="58">
        <f t="shared" si="0"/>
        <v>352</v>
      </c>
      <c r="BL13" s="58">
        <f t="shared" si="0"/>
        <v>303</v>
      </c>
      <c r="BM13" s="58">
        <f t="shared" si="0"/>
        <v>257</v>
      </c>
      <c r="BN13" s="58">
        <f t="shared" si="0"/>
        <v>195</v>
      </c>
      <c r="BO13" s="58">
        <f t="shared" si="0"/>
        <v>145</v>
      </c>
      <c r="BP13" s="58">
        <f t="shared" si="0"/>
        <v>115</v>
      </c>
      <c r="BQ13" s="58">
        <f t="shared" si="0"/>
        <v>32</v>
      </c>
      <c r="BR13" s="383">
        <f t="shared" si="0"/>
        <v>-34</v>
      </c>
      <c r="BS13" s="101">
        <f t="shared" si="1"/>
        <v>-76</v>
      </c>
      <c r="BT13" s="58">
        <f t="shared" si="1"/>
        <v>-110</v>
      </c>
      <c r="BU13" s="58">
        <f t="shared" si="1"/>
        <v>-163</v>
      </c>
      <c r="BV13" s="58">
        <f t="shared" si="1"/>
        <v>-209</v>
      </c>
      <c r="BW13" s="58">
        <f t="shared" si="1"/>
        <v>-205</v>
      </c>
      <c r="BX13" s="223">
        <f t="shared" si="1"/>
        <v>-206</v>
      </c>
      <c r="BY13" s="223">
        <f t="shared" si="1"/>
        <v>-206</v>
      </c>
      <c r="BZ13" s="223">
        <f t="shared" si="1"/>
        <v>-201</v>
      </c>
      <c r="CA13" s="223">
        <f t="shared" si="1"/>
        <v>-234</v>
      </c>
      <c r="CB13" s="249">
        <f t="shared" si="1"/>
        <v>-248</v>
      </c>
      <c r="CC13" s="249">
        <f t="shared" si="2"/>
        <v>-227</v>
      </c>
      <c r="CD13" s="363">
        <f t="shared" si="2"/>
        <v>-213</v>
      </c>
      <c r="CE13" s="196">
        <f t="shared" si="2"/>
        <v>-189</v>
      </c>
      <c r="CF13" s="249">
        <f t="shared" si="2"/>
        <v>-231</v>
      </c>
      <c r="CG13" s="249">
        <f t="shared" si="2"/>
        <v>-230</v>
      </c>
      <c r="CH13" s="249">
        <f t="shared" si="2"/>
        <v>-164</v>
      </c>
      <c r="CI13" s="249">
        <f t="shared" si="2"/>
        <v>-162</v>
      </c>
      <c r="CJ13" s="249">
        <f t="shared" si="2"/>
        <v>-152</v>
      </c>
      <c r="CK13" s="249">
        <f t="shared" si="2"/>
        <v>-136</v>
      </c>
      <c r="CL13" s="249">
        <f t="shared" si="2"/>
        <v>-158</v>
      </c>
      <c r="CM13" s="249">
        <f t="shared" si="3"/>
        <v>-151</v>
      </c>
      <c r="CN13" s="249">
        <f t="shared" si="3"/>
        <v>-104</v>
      </c>
      <c r="CO13" s="249">
        <f t="shared" si="3"/>
        <v>-91</v>
      </c>
      <c r="CP13" s="363">
        <f t="shared" si="3"/>
        <v>-103</v>
      </c>
      <c r="CQ13" s="363">
        <f t="shared" si="3"/>
        <v>-122</v>
      </c>
      <c r="CR13" s="363">
        <f t="shared" si="3"/>
        <v>-90</v>
      </c>
      <c r="CS13" s="363">
        <f t="shared" si="3"/>
        <v>-80</v>
      </c>
      <c r="CT13" s="363">
        <f t="shared" si="3"/>
        <v>-113</v>
      </c>
      <c r="CU13" s="363">
        <f t="shared" si="3"/>
        <v>-122</v>
      </c>
      <c r="CV13" s="363">
        <f t="shared" si="3"/>
        <v>-153</v>
      </c>
      <c r="CW13" s="363">
        <f t="shared" si="3"/>
        <v>-119</v>
      </c>
      <c r="CX13" s="363">
        <f t="shared" si="3"/>
        <v>-87</v>
      </c>
      <c r="CY13" s="363">
        <f t="shared" si="3"/>
        <v>-78</v>
      </c>
      <c r="CZ13" s="363">
        <f t="shared" si="3"/>
        <v>-152</v>
      </c>
      <c r="DA13" s="363">
        <f t="shared" si="3"/>
        <v>-142</v>
      </c>
      <c r="DB13" s="363">
        <f t="shared" si="3"/>
        <v>-116</v>
      </c>
      <c r="DC13" s="264"/>
      <c r="DD13" s="57">
        <f>IF(ISERROR(GETPIVOTDATA("VALUE",'CSS WK pvt'!$I$2,"DT_FILE",DD$8,"CD_CO",DD$6,"TRIM_CAT",TRIM(B13),"TRIM_LINE",A9))=TRUE,0,GETPIVOTDATA("VALUE",'CSS WK pvt'!$I$2,"DT_FILE",DD$8,"CD_CO",DD$6,"TRIM_CAT",TRIM(B13),"TRIM_LINE",A9))</f>
        <v>11305</v>
      </c>
    </row>
    <row r="14" spans="1:108" s="52" customFormat="1" ht="15">
      <c r="A14" s="139"/>
      <c r="B14" s="53" t="s">
        <v>143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>
        <v>2969</v>
      </c>
      <c r="BH14" s="100">
        <v>2971</v>
      </c>
      <c r="BI14" s="57">
        <f t="shared" si="0"/>
        <v>20</v>
      </c>
      <c r="BJ14" s="58">
        <f t="shared" si="0"/>
        <v>31</v>
      </c>
      <c r="BK14" s="58">
        <f t="shared" si="0"/>
        <v>18</v>
      </c>
      <c r="BL14" s="58">
        <f t="shared" si="0"/>
        <v>8</v>
      </c>
      <c r="BM14" s="58">
        <f t="shared" si="0"/>
        <v>1</v>
      </c>
      <c r="BN14" s="58">
        <f t="shared" si="0"/>
        <v>-1</v>
      </c>
      <c r="BO14" s="58">
        <f t="shared" si="0"/>
        <v>-2</v>
      </c>
      <c r="BP14" s="58">
        <f t="shared" si="0"/>
        <v>2</v>
      </c>
      <c r="BQ14" s="58">
        <f t="shared" si="0"/>
        <v>-1</v>
      </c>
      <c r="BR14" s="383">
        <f t="shared" si="0"/>
        <v>-4</v>
      </c>
      <c r="BS14" s="101">
        <f t="shared" si="1"/>
        <v>-7</v>
      </c>
      <c r="BT14" s="58">
        <f t="shared" si="1"/>
        <v>-14</v>
      </c>
      <c r="BU14" s="58">
        <f t="shared" si="1"/>
        <v>-21</v>
      </c>
      <c r="BV14" s="58">
        <f t="shared" si="1"/>
        <v>-40</v>
      </c>
      <c r="BW14" s="58">
        <f t="shared" si="1"/>
        <v>-20</v>
      </c>
      <c r="BX14" s="223">
        <f t="shared" si="1"/>
        <v>-13</v>
      </c>
      <c r="BY14" s="223">
        <f t="shared" si="1"/>
        <v>-14</v>
      </c>
      <c r="BZ14" s="223">
        <f t="shared" si="1"/>
        <v>-12</v>
      </c>
      <c r="CA14" s="223">
        <f t="shared" si="1"/>
        <v>-19</v>
      </c>
      <c r="CB14" s="249">
        <f t="shared" si="1"/>
        <v>-24</v>
      </c>
      <c r="CC14" s="249">
        <f t="shared" si="2"/>
        <v>-19</v>
      </c>
      <c r="CD14" s="363">
        <f t="shared" si="2"/>
        <v>-20</v>
      </c>
      <c r="CE14" s="196">
        <f t="shared" si="2"/>
        <v>-21</v>
      </c>
      <c r="CF14" s="249">
        <f t="shared" si="2"/>
        <v>-19</v>
      </c>
      <c r="CG14" s="249">
        <f t="shared" si="2"/>
        <v>-18</v>
      </c>
      <c r="CH14" s="249">
        <f t="shared" si="2"/>
        <v>47</v>
      </c>
      <c r="CI14" s="249">
        <f t="shared" si="2"/>
        <v>34</v>
      </c>
      <c r="CJ14" s="249">
        <f t="shared" si="2"/>
        <v>21</v>
      </c>
      <c r="CK14" s="249">
        <f t="shared" si="2"/>
        <v>25</v>
      </c>
      <c r="CL14" s="249">
        <f t="shared" si="2"/>
        <v>6</v>
      </c>
      <c r="CM14" s="249">
        <f t="shared" si="3"/>
        <v>-19</v>
      </c>
      <c r="CN14" s="249">
        <f t="shared" si="3"/>
        <v>-4</v>
      </c>
      <c r="CO14" s="249">
        <f t="shared" si="3"/>
        <v>-14</v>
      </c>
      <c r="CP14" s="363">
        <f t="shared" si="3"/>
        <v>1</v>
      </c>
      <c r="CQ14" s="363">
        <f t="shared" si="3"/>
        <v>-8</v>
      </c>
      <c r="CR14" s="363">
        <f t="shared" si="3"/>
        <v>-5</v>
      </c>
      <c r="CS14" s="363">
        <f t="shared" si="3"/>
        <v>-16</v>
      </c>
      <c r="CT14" s="363">
        <f t="shared" si="3"/>
        <v>-70</v>
      </c>
      <c r="CU14" s="363">
        <f t="shared" si="3"/>
        <v>-60</v>
      </c>
      <c r="CV14" s="363">
        <f t="shared" si="3"/>
        <v>-52</v>
      </c>
      <c r="CW14" s="363">
        <f t="shared" si="3"/>
        <v>-45</v>
      </c>
      <c r="CX14" s="363">
        <f t="shared" si="3"/>
        <v>-23</v>
      </c>
      <c r="CY14" s="363">
        <f t="shared" si="3"/>
        <v>7</v>
      </c>
      <c r="CZ14" s="363">
        <f t="shared" si="3"/>
        <v>-16</v>
      </c>
      <c r="DA14" s="363">
        <f t="shared" si="3"/>
        <v>-4</v>
      </c>
      <c r="DB14" s="363">
        <f t="shared" si="3"/>
        <v>-14</v>
      </c>
      <c r="DC14" s="264"/>
      <c r="DD14" s="57">
        <f>IF(ISERROR(GETPIVOTDATA("VALUE",'CSS WK pvt'!$I$2,"DT_FILE",DD$8,"CD_CO",DD$6,"TRIM_CAT",TRIM(B14),"TRIM_LINE",A9))=TRUE,0,GETPIVOTDATA("VALUE",'CSS WK pvt'!$I$2,"DT_FILE",DD$8,"CD_CO",DD$6,"TRIM_CAT",TRIM(B14),"TRIM_LINE",A9))</f>
        <v>2971</v>
      </c>
    </row>
    <row r="15" spans="1:108" s="66" customFormat="1" ht="15.75" thickBot="1">
      <c r="A15" s="140"/>
      <c r="B15" s="60" t="s">
        <v>144</v>
      </c>
      <c r="C15" s="61">
        <f t="shared" si="4" ref="C15:Q15">SUM(C10:C14)</f>
        <v>1305193</v>
      </c>
      <c r="D15" s="62">
        <f t="shared" si="4"/>
        <v>1306119</v>
      </c>
      <c r="E15" s="62">
        <f t="shared" si="4"/>
        <v>1306665</v>
      </c>
      <c r="F15" s="62">
        <f t="shared" si="4"/>
        <v>1307111</v>
      </c>
      <c r="G15" s="62">
        <f t="shared" si="4"/>
        <v>1308107</v>
      </c>
      <c r="H15" s="62">
        <f t="shared" si="4"/>
        <v>1309046</v>
      </c>
      <c r="I15" s="62">
        <f t="shared" si="4"/>
        <v>1310960</v>
      </c>
      <c r="J15" s="62">
        <f t="shared" si="4"/>
        <v>1312244</v>
      </c>
      <c r="K15" s="62">
        <f t="shared" si="4"/>
        <v>1315590</v>
      </c>
      <c r="L15" s="63">
        <f t="shared" si="4"/>
        <v>1319696</v>
      </c>
      <c r="M15" s="62">
        <f t="shared" si="4"/>
        <v>1320110</v>
      </c>
      <c r="N15" s="62">
        <f t="shared" si="4"/>
        <v>1323239</v>
      </c>
      <c r="O15" s="62">
        <f t="shared" si="4"/>
        <v>1325917</v>
      </c>
      <c r="P15" s="62">
        <f t="shared" si="4"/>
        <v>1327832</v>
      </c>
      <c r="Q15" s="62">
        <f t="shared" si="4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90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>
        <v>1326915</v>
      </c>
      <c r="BH15" s="290">
        <v>1329034</v>
      </c>
      <c r="BI15" s="64">
        <f t="shared" si="5" ref="BI15:BM15">SUM(BI10:BI14)</f>
        <v>20724</v>
      </c>
      <c r="BJ15" s="65">
        <f t="shared" si="5"/>
        <v>21713</v>
      </c>
      <c r="BK15" s="65">
        <f t="shared" si="5"/>
        <v>20862</v>
      </c>
      <c r="BL15" s="65">
        <f t="shared" si="5"/>
        <v>20349</v>
      </c>
      <c r="BM15" s="65">
        <f t="shared" si="5"/>
        <v>17734</v>
      </c>
      <c r="BN15" s="65">
        <f t="shared" si="6" ref="BN15:BV15">SUM(BN10:BN14)</f>
        <v>16834</v>
      </c>
      <c r="BO15" s="65">
        <f t="shared" si="6"/>
        <v>14238</v>
      </c>
      <c r="BP15" s="65">
        <f t="shared" si="6"/>
        <v>12542</v>
      </c>
      <c r="BQ15" s="65">
        <f t="shared" si="6"/>
        <v>9599</v>
      </c>
      <c r="BR15" s="384">
        <f t="shared" si="6"/>
        <v>4955</v>
      </c>
      <c r="BS15" s="407">
        <f t="shared" si="6"/>
        <v>4863</v>
      </c>
      <c r="BT15" s="65">
        <f t="shared" si="6"/>
        <v>2084</v>
      </c>
      <c r="BU15" s="65">
        <f t="shared" si="6"/>
        <v>-379</v>
      </c>
      <c r="BV15" s="65">
        <f t="shared" si="6"/>
        <v>-3011</v>
      </c>
      <c r="BW15" s="65">
        <f t="shared" si="7" ref="BW15:BX15">SUM(BW10:BW14)</f>
        <v>-2896</v>
      </c>
      <c r="BX15" s="224">
        <f t="shared" si="7"/>
        <v>-3322</v>
      </c>
      <c r="BY15" s="224">
        <f t="shared" si="8" ref="BY15:BZ15">SUM(BY10:BY14)</f>
        <v>-2912</v>
      </c>
      <c r="BZ15" s="224">
        <f t="shared" si="8"/>
        <v>-3302</v>
      </c>
      <c r="CA15" s="224">
        <f t="shared" si="9" ref="CA15:CB15">SUM(CA10:CA14)</f>
        <v>-5786</v>
      </c>
      <c r="CB15" s="250">
        <f t="shared" si="9"/>
        <v>-5671</v>
      </c>
      <c r="CC15" s="250">
        <f t="shared" si="10" ref="CC15:CE15">SUM(CC10:CC14)</f>
        <v>-5681</v>
      </c>
      <c r="CD15" s="364">
        <f t="shared" si="10"/>
        <v>-3793</v>
      </c>
      <c r="CE15" s="333">
        <f t="shared" si="10"/>
        <v>-3771</v>
      </c>
      <c r="CF15" s="250">
        <f t="shared" si="11" ref="CF15:CG15">SUM(CF10:CF14)</f>
        <v>-3552</v>
      </c>
      <c r="CG15" s="250">
        <f t="shared" si="11"/>
        <v>-4383</v>
      </c>
      <c r="CH15" s="250">
        <f t="shared" si="12" ref="CH15">SUM(CH10:CH14)</f>
        <v>-3486</v>
      </c>
      <c r="CI15" s="250">
        <f t="shared" si="13" ref="CI15">SUM(CI10:CI14)</f>
        <v>-1731</v>
      </c>
      <c r="CJ15" s="250">
        <f t="shared" si="14" ref="CJ15">SUM(CJ10:CJ14)</f>
        <v>-4094</v>
      </c>
      <c r="CK15" s="250">
        <f t="shared" si="15" ref="CK15">SUM(CK10:CK14)</f>
        <v>-1574</v>
      </c>
      <c r="CL15" s="250">
        <f t="shared" si="16" ref="CL15">SUM(CL10:CL14)</f>
        <v>-4450</v>
      </c>
      <c r="CM15" s="250">
        <f t="shared" si="17" ref="CM15">SUM(CM10:CM14)</f>
        <v>-757</v>
      </c>
      <c r="CN15" s="250">
        <f t="shared" si="18" ref="CN15">SUM(CN10:CN14)</f>
        <v>3201</v>
      </c>
      <c r="CO15" s="250">
        <f t="shared" si="19" ref="CO15">SUM(CO10:CO14)</f>
        <v>3991</v>
      </c>
      <c r="CP15" s="364">
        <f t="shared" si="20" ref="CP15">SUM(CP10:CP14)</f>
        <v>3820</v>
      </c>
      <c r="CQ15" s="364">
        <f t="shared" si="21" ref="CQ15">SUM(CQ10:CQ14)</f>
        <v>4642</v>
      </c>
      <c r="CR15" s="364">
        <f t="shared" si="22" ref="CR15">SUM(CR10:CR14)</f>
        <v>4390</v>
      </c>
      <c r="CS15" s="364">
        <f t="shared" si="23" ref="CS15">SUM(CS10:CS14)</f>
        <v>4177</v>
      </c>
      <c r="CT15" s="364">
        <f t="shared" si="24" ref="CT15">SUM(CT10:CT14)</f>
        <v>5336</v>
      </c>
      <c r="CU15" s="364">
        <f t="shared" si="25" ref="CU15">SUM(CU10:CU14)</f>
        <v>2009</v>
      </c>
      <c r="CV15" s="364">
        <f t="shared" si="26" ref="CV15">SUM(CV10:CV14)</f>
        <v>3679</v>
      </c>
      <c r="CW15" s="364">
        <f t="shared" si="27" ref="CW15">SUM(CW10:CW14)</f>
        <v>5862</v>
      </c>
      <c r="CX15" s="364">
        <f t="shared" si="28" ref="CX15">SUM(CX10:CX14)</f>
        <v>6719</v>
      </c>
      <c r="CY15" s="364">
        <f t="shared" si="29" ref="CY15:CZ15">SUM(CY10:CY14)</f>
        <v>7338</v>
      </c>
      <c r="CZ15" s="364">
        <f t="shared" si="29"/>
        <v>3173</v>
      </c>
      <c r="DA15" s="364">
        <f t="shared" si="30" ref="DA15:DB15">SUM(DA10:DA14)</f>
        <v>3416</v>
      </c>
      <c r="DB15" s="364">
        <f t="shared" si="30"/>
        <v>4356</v>
      </c>
      <c r="DC15" s="265"/>
      <c r="DD15" s="64">
        <f>SUM(DD10:DD14)</f>
        <v>1329034</v>
      </c>
    </row>
    <row r="16" spans="1:108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25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365"/>
      <c r="DC16" s="264"/>
      <c r="DD16" s="71"/>
    </row>
    <row r="17" spans="1:108" s="52" customFormat="1" ht="15">
      <c r="A17" s="139"/>
      <c r="B17" s="53" t="s">
        <v>139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2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>
        <v>185685</v>
      </c>
      <c r="BH17" s="292">
        <v>169842</v>
      </c>
      <c r="BI17" s="76">
        <f t="shared" si="31" ref="BI17:BR21">O17-C17</f>
        <v>54721</v>
      </c>
      <c r="BJ17" s="77">
        <f t="shared" si="31"/>
        <v>50207</v>
      </c>
      <c r="BK17" s="77">
        <f t="shared" si="31"/>
        <v>45682</v>
      </c>
      <c r="BL17" s="77">
        <f t="shared" si="31"/>
        <v>44521</v>
      </c>
      <c r="BM17" s="77">
        <f t="shared" si="31"/>
        <v>32734</v>
      </c>
      <c r="BN17" s="77">
        <f t="shared" si="31"/>
        <v>29471</v>
      </c>
      <c r="BO17" s="77">
        <f t="shared" si="31"/>
        <v>34382</v>
      </c>
      <c r="BP17" s="77">
        <f t="shared" si="31"/>
        <v>34447</v>
      </c>
      <c r="BQ17" s="77">
        <f t="shared" si="31"/>
        <v>26176</v>
      </c>
      <c r="BR17" s="386">
        <f t="shared" si="31"/>
        <v>26820</v>
      </c>
      <c r="BS17" s="409">
        <f t="shared" si="32" ref="BS17:CB21">Y17-M17</f>
        <v>12099</v>
      </c>
      <c r="BT17" s="77">
        <f t="shared" si="32"/>
        <v>4462</v>
      </c>
      <c r="BU17" s="77">
        <f t="shared" si="32"/>
        <v>-19691</v>
      </c>
      <c r="BV17" s="77">
        <f t="shared" si="32"/>
        <v>-18390</v>
      </c>
      <c r="BW17" s="77">
        <f t="shared" si="32"/>
        <v>-23133</v>
      </c>
      <c r="BX17" s="226">
        <f t="shared" si="32"/>
        <v>-20874</v>
      </c>
      <c r="BY17" s="226">
        <f t="shared" si="32"/>
        <v>-20391</v>
      </c>
      <c r="BZ17" s="226">
        <f t="shared" si="32"/>
        <v>-24259</v>
      </c>
      <c r="CA17" s="226">
        <f t="shared" si="32"/>
        <v>-36572</v>
      </c>
      <c r="CB17" s="252">
        <f t="shared" si="32"/>
        <v>-24968</v>
      </c>
      <c r="CC17" s="252">
        <f t="shared" si="33" ref="CC17:CL21">AI17-W17</f>
        <v>-25265</v>
      </c>
      <c r="CD17" s="366">
        <f t="shared" si="33"/>
        <v>-28693</v>
      </c>
      <c r="CE17" s="335">
        <f t="shared" si="33"/>
        <v>-8456</v>
      </c>
      <c r="CF17" s="252">
        <f t="shared" si="33"/>
        <v>-11901</v>
      </c>
      <c r="CG17" s="252">
        <f t="shared" si="33"/>
        <v>-6734</v>
      </c>
      <c r="CH17" s="252">
        <f t="shared" si="33"/>
        <v>-18717</v>
      </c>
      <c r="CI17" s="252">
        <f t="shared" si="33"/>
        <v>-6978</v>
      </c>
      <c r="CJ17" s="252">
        <f t="shared" si="33"/>
        <v>-7199</v>
      </c>
      <c r="CK17" s="252">
        <f t="shared" si="33"/>
        <v>-578</v>
      </c>
      <c r="CL17" s="252">
        <f t="shared" si="33"/>
        <v>-3843</v>
      </c>
      <c r="CM17" s="252">
        <f t="shared" si="34" ref="CM17:DB21">AS17-AG17</f>
        <v>6055</v>
      </c>
      <c r="CN17" s="252">
        <f t="shared" si="34"/>
        <v>-10965</v>
      </c>
      <c r="CO17" s="252">
        <f t="shared" si="34"/>
        <v>-21516</v>
      </c>
      <c r="CP17" s="366">
        <f t="shared" si="34"/>
        <v>-10516</v>
      </c>
      <c r="CQ17" s="366">
        <f t="shared" si="34"/>
        <v>-8285</v>
      </c>
      <c r="CR17" s="366">
        <f t="shared" si="34"/>
        <v>-4830</v>
      </c>
      <c r="CS17" s="366">
        <f t="shared" si="34"/>
        <v>-78</v>
      </c>
      <c r="CT17" s="366">
        <f t="shared" si="34"/>
        <v>15108</v>
      </c>
      <c r="CU17" s="366">
        <f t="shared" si="34"/>
        <v>8568</v>
      </c>
      <c r="CV17" s="366">
        <f t="shared" si="34"/>
        <v>12470</v>
      </c>
      <c r="CW17" s="366">
        <f t="shared" si="34"/>
        <v>2183</v>
      </c>
      <c r="CX17" s="366">
        <f t="shared" si="34"/>
        <v>6218</v>
      </c>
      <c r="CY17" s="366">
        <f t="shared" si="34"/>
        <v>484</v>
      </c>
      <c r="CZ17" s="366">
        <f t="shared" si="34"/>
        <v>2482</v>
      </c>
      <c r="DA17" s="366">
        <f t="shared" si="34"/>
        <v>17257</v>
      </c>
      <c r="DB17" s="366">
        <f t="shared" si="34"/>
        <v>-5083</v>
      </c>
      <c r="DC17" s="264"/>
      <c r="DD17" s="57">
        <f>IF(ISERROR(GETPIVOTDATA("VALUE",'CSS WK pvt'!$I$2,"DT_FILE",DD$8,"CD_CO",DD$6,"TRIM_CAT",TRIM(B17),"TRIM_LINE",A16))=TRUE,0,GETPIVOTDATA("VALUE",'CSS WK pvt'!$I$2,"DT_FILE",DD$8,"CD_CO",DD$6,"TRIM_CAT",TRIM(B17),"TRIM_LINE",A16))</f>
        <v>169842</v>
      </c>
    </row>
    <row r="18" spans="1:108" s="52" customFormat="1" ht="15">
      <c r="A18" s="139"/>
      <c r="B18" s="53" t="s">
        <v>140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2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>
        <v>64660</v>
      </c>
      <c r="BH18" s="292">
        <v>65003</v>
      </c>
      <c r="BI18" s="76">
        <f t="shared" si="31"/>
        <v>8222</v>
      </c>
      <c r="BJ18" s="77">
        <f t="shared" si="31"/>
        <v>11471</v>
      </c>
      <c r="BK18" s="77">
        <f t="shared" si="31"/>
        <v>7630</v>
      </c>
      <c r="BL18" s="77">
        <f t="shared" si="31"/>
        <v>6168</v>
      </c>
      <c r="BM18" s="77">
        <f t="shared" si="31"/>
        <v>8633</v>
      </c>
      <c r="BN18" s="77">
        <f t="shared" si="31"/>
        <v>6017</v>
      </c>
      <c r="BO18" s="77">
        <f t="shared" si="31"/>
        <v>4405</v>
      </c>
      <c r="BP18" s="77">
        <f t="shared" si="31"/>
        <v>3012</v>
      </c>
      <c r="BQ18" s="77">
        <f t="shared" si="31"/>
        <v>5095</v>
      </c>
      <c r="BR18" s="386">
        <f t="shared" si="31"/>
        <v>7431</v>
      </c>
      <c r="BS18" s="409">
        <f t="shared" si="32"/>
        <v>3660</v>
      </c>
      <c r="BT18" s="77">
        <f t="shared" si="32"/>
        <v>6609</v>
      </c>
      <c r="BU18" s="77">
        <f t="shared" si="32"/>
        <v>6166</v>
      </c>
      <c r="BV18" s="77">
        <f t="shared" si="32"/>
        <v>366</v>
      </c>
      <c r="BW18" s="77">
        <f t="shared" si="32"/>
        <v>5195</v>
      </c>
      <c r="BX18" s="226">
        <f t="shared" si="32"/>
        <v>7079</v>
      </c>
      <c r="BY18" s="226">
        <f t="shared" si="32"/>
        <v>3494</v>
      </c>
      <c r="BZ18" s="226">
        <f t="shared" si="32"/>
        <v>4047</v>
      </c>
      <c r="CA18" s="226">
        <f t="shared" si="32"/>
        <v>1295</v>
      </c>
      <c r="CB18" s="252">
        <f t="shared" si="32"/>
        <v>607</v>
      </c>
      <c r="CC18" s="252">
        <f t="shared" si="33"/>
        <v>-14687</v>
      </c>
      <c r="CD18" s="366">
        <f t="shared" si="33"/>
        <v>-10104</v>
      </c>
      <c r="CE18" s="335">
        <f t="shared" si="33"/>
        <v>-8924</v>
      </c>
      <c r="CF18" s="252">
        <f t="shared" si="33"/>
        <v>-13210</v>
      </c>
      <c r="CG18" s="252">
        <f t="shared" si="33"/>
        <v>-11619</v>
      </c>
      <c r="CH18" s="252">
        <f t="shared" si="33"/>
        <v>-5450</v>
      </c>
      <c r="CI18" s="252">
        <f t="shared" si="33"/>
        <v>-4299</v>
      </c>
      <c r="CJ18" s="252">
        <f t="shared" si="33"/>
        <v>-4075</v>
      </c>
      <c r="CK18" s="252">
        <f t="shared" si="33"/>
        <v>-4830</v>
      </c>
      <c r="CL18" s="252">
        <f t="shared" si="33"/>
        <v>-4865</v>
      </c>
      <c r="CM18" s="252">
        <f t="shared" si="34"/>
        <v>2233</v>
      </c>
      <c r="CN18" s="252">
        <f t="shared" si="34"/>
        <v>2962</v>
      </c>
      <c r="CO18" s="252">
        <f t="shared" si="34"/>
        <v>13728</v>
      </c>
      <c r="CP18" s="366">
        <f t="shared" si="34"/>
        <v>4495</v>
      </c>
      <c r="CQ18" s="366">
        <f t="shared" si="34"/>
        <v>15748</v>
      </c>
      <c r="CR18" s="366">
        <f t="shared" si="34"/>
        <v>17662</v>
      </c>
      <c r="CS18" s="366">
        <f t="shared" si="34"/>
        <v>17985</v>
      </c>
      <c r="CT18" s="366">
        <f t="shared" si="34"/>
        <v>12891</v>
      </c>
      <c r="CU18" s="366">
        <f t="shared" si="34"/>
        <v>13405</v>
      </c>
      <c r="CV18" s="366">
        <f t="shared" si="34"/>
        <v>12435</v>
      </c>
      <c r="CW18" s="366">
        <f t="shared" si="34"/>
        <v>12447</v>
      </c>
      <c r="CX18" s="366">
        <f t="shared" si="34"/>
        <v>9456</v>
      </c>
      <c r="CY18" s="366">
        <f t="shared" si="34"/>
        <v>6063</v>
      </c>
      <c r="CZ18" s="366">
        <f t="shared" si="34"/>
        <v>7180</v>
      </c>
      <c r="DA18" s="366">
        <f t="shared" si="34"/>
        <v>7995</v>
      </c>
      <c r="DB18" s="366">
        <f t="shared" si="34"/>
        <v>10215</v>
      </c>
      <c r="DC18" s="264"/>
      <c r="DD18" s="57">
        <f>IF(ISERROR(GETPIVOTDATA("VALUE",'CSS WK pvt'!$I$2,"DT_FILE",DD$8,"CD_CO",DD$6,"TRIM_CAT",TRIM(B18),"TRIM_LINE",A16))=TRUE,0,GETPIVOTDATA("VALUE",'CSS WK pvt'!$I$2,"DT_FILE",DD$8,"CD_CO",DD$6,"TRIM_CAT",TRIM(B18),"TRIM_LINE",A16))</f>
        <v>65003</v>
      </c>
    </row>
    <row r="19" spans="1:108" s="52" customFormat="1" ht="15">
      <c r="A19" s="139"/>
      <c r="B19" s="53" t="s">
        <v>141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2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>
        <v>29424</v>
      </c>
      <c r="BH19" s="292">
        <v>29059</v>
      </c>
      <c r="BI19" s="76">
        <f t="shared" si="31"/>
        <v>3277</v>
      </c>
      <c r="BJ19" s="77">
        <f t="shared" si="31"/>
        <v>5385</v>
      </c>
      <c r="BK19" s="77">
        <f t="shared" si="31"/>
        <v>7222</v>
      </c>
      <c r="BL19" s="77">
        <f t="shared" si="31"/>
        <v>8418</v>
      </c>
      <c r="BM19" s="77">
        <f t="shared" si="31"/>
        <v>6438</v>
      </c>
      <c r="BN19" s="77">
        <f t="shared" si="31"/>
        <v>4748</v>
      </c>
      <c r="BO19" s="77">
        <f t="shared" si="31"/>
        <v>1107</v>
      </c>
      <c r="BP19" s="77">
        <f t="shared" si="31"/>
        <v>2809</v>
      </c>
      <c r="BQ19" s="77">
        <f t="shared" si="31"/>
        <v>3046</v>
      </c>
      <c r="BR19" s="386">
        <f t="shared" si="31"/>
        <v>-90</v>
      </c>
      <c r="BS19" s="409">
        <f t="shared" si="32"/>
        <v>2519</v>
      </c>
      <c r="BT19" s="77">
        <f t="shared" si="32"/>
        <v>6884</v>
      </c>
      <c r="BU19" s="77">
        <f t="shared" si="32"/>
        <v>-2825</v>
      </c>
      <c r="BV19" s="77">
        <f t="shared" si="32"/>
        <v>-7893</v>
      </c>
      <c r="BW19" s="77">
        <f t="shared" si="32"/>
        <v>-3574</v>
      </c>
      <c r="BX19" s="226">
        <f t="shared" si="32"/>
        <v>19</v>
      </c>
      <c r="BY19" s="226">
        <f t="shared" si="32"/>
        <v>-1289</v>
      </c>
      <c r="BZ19" s="226">
        <f t="shared" si="32"/>
        <v>-3473</v>
      </c>
      <c r="CA19" s="226">
        <f t="shared" si="32"/>
        <v>2048</v>
      </c>
      <c r="CB19" s="252">
        <f t="shared" si="32"/>
        <v>4427</v>
      </c>
      <c r="CC19" s="252">
        <f t="shared" si="33"/>
        <v>1996</v>
      </c>
      <c r="CD19" s="366">
        <f t="shared" si="33"/>
        <v>2675</v>
      </c>
      <c r="CE19" s="335">
        <f t="shared" si="33"/>
        <v>7651</v>
      </c>
      <c r="CF19" s="252">
        <f t="shared" si="33"/>
        <v>3640</v>
      </c>
      <c r="CG19" s="252">
        <f t="shared" si="33"/>
        <v>5210</v>
      </c>
      <c r="CH19" s="252">
        <f t="shared" si="33"/>
        <v>4365</v>
      </c>
      <c r="CI19" s="252">
        <f t="shared" si="33"/>
        <v>1625</v>
      </c>
      <c r="CJ19" s="252">
        <f t="shared" si="33"/>
        <v>1030</v>
      </c>
      <c r="CK19" s="252">
        <f t="shared" si="33"/>
        <v>2687</v>
      </c>
      <c r="CL19" s="252">
        <f t="shared" si="33"/>
        <v>6329</v>
      </c>
      <c r="CM19" s="252">
        <f t="shared" si="34"/>
        <v>4619</v>
      </c>
      <c r="CN19" s="252">
        <f t="shared" si="34"/>
        <v>-523</v>
      </c>
      <c r="CO19" s="252">
        <f t="shared" si="34"/>
        <v>-3267</v>
      </c>
      <c r="CP19" s="366">
        <f t="shared" si="34"/>
        <v>-2869</v>
      </c>
      <c r="CQ19" s="366">
        <f t="shared" si="34"/>
        <v>-9613</v>
      </c>
      <c r="CR19" s="366">
        <f t="shared" si="34"/>
        <v>-6452</v>
      </c>
      <c r="CS19" s="366">
        <f t="shared" si="34"/>
        <v>-4084</v>
      </c>
      <c r="CT19" s="366">
        <f t="shared" si="34"/>
        <v>-1651</v>
      </c>
      <c r="CU19" s="366">
        <f t="shared" si="34"/>
        <v>568</v>
      </c>
      <c r="CV19" s="366">
        <f t="shared" si="34"/>
        <v>-945</v>
      </c>
      <c r="CW19" s="366">
        <f t="shared" si="34"/>
        <v>-5224</v>
      </c>
      <c r="CX19" s="366">
        <f t="shared" si="34"/>
        <v>-3420</v>
      </c>
      <c r="CY19" s="366">
        <f t="shared" si="34"/>
        <v>-4429</v>
      </c>
      <c r="CZ19" s="366">
        <f t="shared" si="34"/>
        <v>-3157</v>
      </c>
      <c r="DA19" s="366">
        <f t="shared" si="34"/>
        <v>-872</v>
      </c>
      <c r="DB19" s="366">
        <f t="shared" si="34"/>
        <v>-1532</v>
      </c>
      <c r="DC19" s="264"/>
      <c r="DD19" s="57">
        <f>IF(ISERROR(GETPIVOTDATA("VALUE",'CSS WK pvt'!$I$2,"DT_FILE",DD$8,"CD_CO",DD$6,"TRIM_CAT",TRIM(B19),"TRIM_LINE",A16))=TRUE,0,GETPIVOTDATA("VALUE",'CSS WK pvt'!$I$2,"DT_FILE",DD$8,"CD_CO",DD$6,"TRIM_CAT",TRIM(B19),"TRIM_LINE",A16))</f>
        <v>29059</v>
      </c>
    </row>
    <row r="20" spans="1:108" s="52" customFormat="1" ht="15">
      <c r="A20" s="139"/>
      <c r="B20" s="53" t="s">
        <v>142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2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>
        <v>1827</v>
      </c>
      <c r="BH20" s="292">
        <v>1796</v>
      </c>
      <c r="BI20" s="76">
        <f t="shared" si="31"/>
        <v>277</v>
      </c>
      <c r="BJ20" s="77">
        <f t="shared" si="31"/>
        <v>865</v>
      </c>
      <c r="BK20" s="77">
        <f t="shared" si="31"/>
        <v>896</v>
      </c>
      <c r="BL20" s="77">
        <f t="shared" si="31"/>
        <v>814</v>
      </c>
      <c r="BM20" s="77">
        <f t="shared" si="31"/>
        <v>308</v>
      </c>
      <c r="BN20" s="77">
        <f t="shared" si="31"/>
        <v>327</v>
      </c>
      <c r="BO20" s="77">
        <f t="shared" si="31"/>
        <v>299</v>
      </c>
      <c r="BP20" s="77">
        <f t="shared" si="31"/>
        <v>211</v>
      </c>
      <c r="BQ20" s="77">
        <f t="shared" si="31"/>
        <v>100</v>
      </c>
      <c r="BR20" s="386">
        <f t="shared" si="31"/>
        <v>-1</v>
      </c>
      <c r="BS20" s="409">
        <f t="shared" si="32"/>
        <v>305</v>
      </c>
      <c r="BT20" s="77">
        <f t="shared" si="32"/>
        <v>523</v>
      </c>
      <c r="BU20" s="77">
        <f t="shared" si="32"/>
        <v>-198</v>
      </c>
      <c r="BV20" s="77">
        <f t="shared" si="32"/>
        <v>-1064</v>
      </c>
      <c r="BW20" s="77">
        <f t="shared" si="32"/>
        <v>-894</v>
      </c>
      <c r="BX20" s="226">
        <f t="shared" si="32"/>
        <v>-549</v>
      </c>
      <c r="BY20" s="226">
        <f t="shared" si="32"/>
        <v>-89</v>
      </c>
      <c r="BZ20" s="226">
        <f t="shared" si="32"/>
        <v>-354</v>
      </c>
      <c r="CA20" s="226">
        <f t="shared" si="32"/>
        <v>-201</v>
      </c>
      <c r="CB20" s="252">
        <f t="shared" si="32"/>
        <v>406</v>
      </c>
      <c r="CC20" s="252">
        <f t="shared" si="33"/>
        <v>442</v>
      </c>
      <c r="CD20" s="366">
        <f t="shared" si="33"/>
        <v>158</v>
      </c>
      <c r="CE20" s="335">
        <f t="shared" si="33"/>
        <v>408</v>
      </c>
      <c r="CF20" s="252">
        <f t="shared" si="33"/>
        <v>144</v>
      </c>
      <c r="CG20" s="252">
        <f t="shared" si="33"/>
        <v>417</v>
      </c>
      <c r="CH20" s="252">
        <f t="shared" si="33"/>
        <v>206</v>
      </c>
      <c r="CI20" s="252">
        <f t="shared" si="33"/>
        <v>217</v>
      </c>
      <c r="CJ20" s="252">
        <f t="shared" si="33"/>
        <v>184</v>
      </c>
      <c r="CK20" s="252">
        <f t="shared" si="33"/>
        <v>37</v>
      </c>
      <c r="CL20" s="252">
        <f t="shared" si="33"/>
        <v>328</v>
      </c>
      <c r="CM20" s="252">
        <f t="shared" si="34"/>
        <v>297</v>
      </c>
      <c r="CN20" s="252">
        <f t="shared" si="34"/>
        <v>-272</v>
      </c>
      <c r="CO20" s="252">
        <f t="shared" si="34"/>
        <v>-412</v>
      </c>
      <c r="CP20" s="366">
        <f t="shared" si="34"/>
        <v>-173</v>
      </c>
      <c r="CQ20" s="366">
        <f t="shared" si="34"/>
        <v>-643</v>
      </c>
      <c r="CR20" s="366">
        <f t="shared" si="34"/>
        <v>-645</v>
      </c>
      <c r="CS20" s="366">
        <f t="shared" si="34"/>
        <v>-449</v>
      </c>
      <c r="CT20" s="366">
        <f t="shared" si="34"/>
        <v>-148</v>
      </c>
      <c r="CU20" s="366">
        <f t="shared" si="34"/>
        <v>-30</v>
      </c>
      <c r="CV20" s="366">
        <f t="shared" si="34"/>
        <v>-29</v>
      </c>
      <c r="CW20" s="366">
        <f t="shared" si="34"/>
        <v>-50</v>
      </c>
      <c r="CX20" s="366">
        <f t="shared" si="34"/>
        <v>-103</v>
      </c>
      <c r="CY20" s="366">
        <f t="shared" si="34"/>
        <v>-265</v>
      </c>
      <c r="CZ20" s="366">
        <f t="shared" si="34"/>
        <v>-308</v>
      </c>
      <c r="DA20" s="366">
        <f t="shared" si="34"/>
        <v>-122</v>
      </c>
      <c r="DB20" s="366">
        <f t="shared" si="34"/>
        <v>-112</v>
      </c>
      <c r="DC20" s="264"/>
      <c r="DD20" s="57">
        <f>IF(ISERROR(GETPIVOTDATA("VALUE",'CSS WK pvt'!$I$2,"DT_FILE",DD$8,"CD_CO",DD$6,"TRIM_CAT",TRIM(B20),"TRIM_LINE",A16))=TRUE,0,GETPIVOTDATA("VALUE",'CSS WK pvt'!$I$2,"DT_FILE",DD$8,"CD_CO",DD$6,"TRIM_CAT",TRIM(B20),"TRIM_LINE",A16))</f>
        <v>1796</v>
      </c>
    </row>
    <row r="21" spans="1:108" s="52" customFormat="1" ht="15">
      <c r="A21" s="139"/>
      <c r="B21" s="53" t="s">
        <v>143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2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>
        <v>540</v>
      </c>
      <c r="BH21" s="292">
        <v>547</v>
      </c>
      <c r="BI21" s="76">
        <f t="shared" si="31"/>
        <v>37</v>
      </c>
      <c r="BJ21" s="77">
        <f t="shared" si="31"/>
        <v>122</v>
      </c>
      <c r="BK21" s="77">
        <f t="shared" si="31"/>
        <v>208</v>
      </c>
      <c r="BL21" s="77">
        <f t="shared" si="31"/>
        <v>217</v>
      </c>
      <c r="BM21" s="77">
        <f t="shared" si="31"/>
        <v>89</v>
      </c>
      <c r="BN21" s="77">
        <f t="shared" si="31"/>
        <v>122</v>
      </c>
      <c r="BO21" s="77">
        <f t="shared" si="31"/>
        <v>111</v>
      </c>
      <c r="BP21" s="77">
        <f t="shared" si="31"/>
        <v>118</v>
      </c>
      <c r="BQ21" s="77">
        <f t="shared" si="31"/>
        <v>49</v>
      </c>
      <c r="BR21" s="386">
        <f t="shared" si="31"/>
        <v>43</v>
      </c>
      <c r="BS21" s="409">
        <f t="shared" si="32"/>
        <v>151</v>
      </c>
      <c r="BT21" s="77">
        <f t="shared" si="32"/>
        <v>152</v>
      </c>
      <c r="BU21" s="77">
        <f t="shared" si="32"/>
        <v>-30</v>
      </c>
      <c r="BV21" s="77">
        <f t="shared" si="32"/>
        <v>-180</v>
      </c>
      <c r="BW21" s="77">
        <f t="shared" si="32"/>
        <v>-206</v>
      </c>
      <c r="BX21" s="226">
        <f t="shared" si="32"/>
        <v>-128</v>
      </c>
      <c r="BY21" s="226">
        <f t="shared" si="32"/>
        <v>0</v>
      </c>
      <c r="BZ21" s="226">
        <f t="shared" si="32"/>
        <v>-65</v>
      </c>
      <c r="CA21" s="226">
        <f t="shared" si="32"/>
        <v>-69</v>
      </c>
      <c r="CB21" s="252">
        <f t="shared" si="32"/>
        <v>185</v>
      </c>
      <c r="CC21" s="252">
        <f t="shared" si="33"/>
        <v>242</v>
      </c>
      <c r="CD21" s="366">
        <f t="shared" si="33"/>
        <v>118</v>
      </c>
      <c r="CE21" s="335">
        <f t="shared" si="33"/>
        <v>178</v>
      </c>
      <c r="CF21" s="252">
        <f t="shared" si="33"/>
        <v>143</v>
      </c>
      <c r="CG21" s="252">
        <f t="shared" si="33"/>
        <v>174</v>
      </c>
      <c r="CH21" s="252">
        <f t="shared" si="33"/>
        <v>130</v>
      </c>
      <c r="CI21" s="252">
        <f t="shared" si="33"/>
        <v>102</v>
      </c>
      <c r="CJ21" s="252">
        <f t="shared" si="33"/>
        <v>63</v>
      </c>
      <c r="CK21" s="252">
        <f t="shared" si="33"/>
        <v>30</v>
      </c>
      <c r="CL21" s="252">
        <f t="shared" si="33"/>
        <v>121</v>
      </c>
      <c r="CM21" s="252">
        <f t="shared" si="34"/>
        <v>157</v>
      </c>
      <c r="CN21" s="252">
        <f t="shared" si="34"/>
        <v>-121</v>
      </c>
      <c r="CO21" s="252">
        <f t="shared" si="34"/>
        <v>-231</v>
      </c>
      <c r="CP21" s="366">
        <f t="shared" si="34"/>
        <v>-90</v>
      </c>
      <c r="CQ21" s="366">
        <f t="shared" si="34"/>
        <v>-268</v>
      </c>
      <c r="CR21" s="366">
        <f t="shared" si="34"/>
        <v>-241</v>
      </c>
      <c r="CS21" s="366">
        <f t="shared" si="34"/>
        <v>-174</v>
      </c>
      <c r="CT21" s="366">
        <f t="shared" si="34"/>
        <v>-98</v>
      </c>
      <c r="CU21" s="366">
        <f t="shared" si="34"/>
        <v>-49</v>
      </c>
      <c r="CV21" s="366">
        <f t="shared" si="34"/>
        <v>-17</v>
      </c>
      <c r="CW21" s="366">
        <f t="shared" si="34"/>
        <v>-23</v>
      </c>
      <c r="CX21" s="366">
        <f t="shared" si="34"/>
        <v>-78</v>
      </c>
      <c r="CY21" s="366">
        <f t="shared" si="34"/>
        <v>-101</v>
      </c>
      <c r="CZ21" s="366">
        <f t="shared" si="34"/>
        <v>-99</v>
      </c>
      <c r="DA21" s="366">
        <f t="shared" si="34"/>
        <v>-10</v>
      </c>
      <c r="DB21" s="366">
        <f t="shared" si="34"/>
        <v>0</v>
      </c>
      <c r="DC21" s="264"/>
      <c r="DD21" s="57">
        <f>IF(ISERROR(GETPIVOTDATA("VALUE",'CSS WK pvt'!$I$2,"DT_FILE",DD$8,"CD_CO",DD$6,"TRIM_CAT",TRIM(B21),"TRIM_LINE",A16))=TRUE,0,GETPIVOTDATA("VALUE",'CSS WK pvt'!$I$2,"DT_FILE",DD$8,"CD_CO",DD$6,"TRIM_CAT",TRIM(B21),"TRIM_LINE",A16))</f>
        <v>547</v>
      </c>
    </row>
    <row r="22" spans="1:108" s="66" customFormat="1" ht="15">
      <c r="A22" s="141"/>
      <c r="B22" s="53" t="s">
        <v>144</v>
      </c>
      <c r="C22" s="129">
        <f t="shared" si="35" ref="C22:Q22">SUM(C17:C21)</f>
        <v>226647</v>
      </c>
      <c r="D22" s="130">
        <f t="shared" si="35"/>
        <v>238149</v>
      </c>
      <c r="E22" s="130">
        <f t="shared" si="35"/>
        <v>227573</v>
      </c>
      <c r="F22" s="130">
        <f t="shared" si="35"/>
        <v>220399</v>
      </c>
      <c r="G22" s="130">
        <f t="shared" si="35"/>
        <v>229396</v>
      </c>
      <c r="H22" s="130">
        <f t="shared" si="35"/>
        <v>239339</v>
      </c>
      <c r="I22" s="130">
        <f t="shared" si="35"/>
        <v>252600</v>
      </c>
      <c r="J22" s="130">
        <f t="shared" si="35"/>
        <v>256618</v>
      </c>
      <c r="K22" s="130">
        <f t="shared" si="35"/>
        <v>272392</v>
      </c>
      <c r="L22" s="131">
        <f t="shared" si="35"/>
        <v>273555</v>
      </c>
      <c r="M22" s="130">
        <f t="shared" si="35"/>
        <v>264582</v>
      </c>
      <c r="N22" s="130">
        <f t="shared" si="35"/>
        <v>274372</v>
      </c>
      <c r="O22" s="130">
        <f t="shared" si="35"/>
        <v>293181</v>
      </c>
      <c r="P22" s="130">
        <f t="shared" si="35"/>
        <v>306199</v>
      </c>
      <c r="Q22" s="130">
        <f t="shared" si="35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3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>
        <v>282136</v>
      </c>
      <c r="BH22" s="293">
        <v>266247</v>
      </c>
      <c r="BI22" s="78">
        <f t="shared" si="36" ref="BI22:BM22">SUM(BI17:BI21)</f>
        <v>66534</v>
      </c>
      <c r="BJ22" s="132">
        <f t="shared" si="36"/>
        <v>68050</v>
      </c>
      <c r="BK22" s="132">
        <f t="shared" si="36"/>
        <v>61638</v>
      </c>
      <c r="BL22" s="132">
        <f t="shared" si="36"/>
        <v>60138</v>
      </c>
      <c r="BM22" s="132">
        <f t="shared" si="36"/>
        <v>48202</v>
      </c>
      <c r="BN22" s="132">
        <f t="shared" si="37" ref="BN22:BV22">SUM(BN17:BN21)</f>
        <v>40685</v>
      </c>
      <c r="BO22" s="132">
        <f t="shared" si="37"/>
        <v>40304</v>
      </c>
      <c r="BP22" s="132">
        <f t="shared" si="37"/>
        <v>40597</v>
      </c>
      <c r="BQ22" s="132">
        <f t="shared" si="37"/>
        <v>34466</v>
      </c>
      <c r="BR22" s="387">
        <f t="shared" si="37"/>
        <v>34203</v>
      </c>
      <c r="BS22" s="410">
        <f t="shared" si="37"/>
        <v>18734</v>
      </c>
      <c r="BT22" s="132">
        <f t="shared" si="37"/>
        <v>18630</v>
      </c>
      <c r="BU22" s="132">
        <f t="shared" si="37"/>
        <v>-16578</v>
      </c>
      <c r="BV22" s="132">
        <f t="shared" si="37"/>
        <v>-27161</v>
      </c>
      <c r="BW22" s="132">
        <f t="shared" si="38" ref="BW22:BX22">SUM(BW17:BW21)</f>
        <v>-22612</v>
      </c>
      <c r="BX22" s="227">
        <f t="shared" si="38"/>
        <v>-14453</v>
      </c>
      <c r="BY22" s="227">
        <f t="shared" si="39" ref="BY22:BZ22">SUM(BY17:BY21)</f>
        <v>-18275</v>
      </c>
      <c r="BZ22" s="227">
        <f t="shared" si="39"/>
        <v>-24104</v>
      </c>
      <c r="CA22" s="227">
        <f t="shared" si="40" ref="CA22:CB22">SUM(CA17:CA21)</f>
        <v>-33499</v>
      </c>
      <c r="CB22" s="253">
        <f t="shared" si="40"/>
        <v>-19343</v>
      </c>
      <c r="CC22" s="253">
        <f t="shared" si="41" ref="CC22:CE22">SUM(CC17:CC21)</f>
        <v>-37272</v>
      </c>
      <c r="CD22" s="367">
        <f t="shared" si="41"/>
        <v>-35846</v>
      </c>
      <c r="CE22" s="336">
        <f t="shared" si="41"/>
        <v>-9143</v>
      </c>
      <c r="CF22" s="253">
        <f t="shared" si="42" ref="CF22:CG22">SUM(CF17:CF21)</f>
        <v>-21184</v>
      </c>
      <c r="CG22" s="253">
        <f t="shared" si="42"/>
        <v>-12552</v>
      </c>
      <c r="CH22" s="253">
        <f t="shared" si="43" ref="CH22">SUM(CH17:CH21)</f>
        <v>-19466</v>
      </c>
      <c r="CI22" s="253">
        <f t="shared" si="44" ref="CI22">SUM(CI17:CI21)</f>
        <v>-9333</v>
      </c>
      <c r="CJ22" s="253">
        <f t="shared" si="45" ref="CJ22">SUM(CJ17:CJ21)</f>
        <v>-9997</v>
      </c>
      <c r="CK22" s="253">
        <f t="shared" si="46" ref="CK22">SUM(CK17:CK21)</f>
        <v>-2654</v>
      </c>
      <c r="CL22" s="253">
        <f t="shared" si="47" ref="CL22">SUM(CL17:CL21)</f>
        <v>-1930</v>
      </c>
      <c r="CM22" s="253">
        <f t="shared" si="48" ref="CM22">SUM(CM17:CM21)</f>
        <v>13361</v>
      </c>
      <c r="CN22" s="253">
        <f t="shared" si="49" ref="CN22">SUM(CN17:CN21)</f>
        <v>-8919</v>
      </c>
      <c r="CO22" s="253">
        <f t="shared" si="50" ref="CO22">SUM(CO17:CO21)</f>
        <v>-11698</v>
      </c>
      <c r="CP22" s="367">
        <f t="shared" si="51" ref="CP22">SUM(CP17:CP21)</f>
        <v>-9153</v>
      </c>
      <c r="CQ22" s="367">
        <f t="shared" si="52" ref="CQ22">SUM(CQ17:CQ21)</f>
        <v>-3061</v>
      </c>
      <c r="CR22" s="367">
        <f t="shared" si="53" ref="CR22">SUM(CR17:CR21)</f>
        <v>5494</v>
      </c>
      <c r="CS22" s="367">
        <f t="shared" si="54" ref="CS22">SUM(CS17:CS21)</f>
        <v>13200</v>
      </c>
      <c r="CT22" s="367">
        <f t="shared" si="55" ref="CT22">SUM(CT17:CT21)</f>
        <v>26102</v>
      </c>
      <c r="CU22" s="367">
        <f t="shared" si="56" ref="CU22">SUM(CU17:CU21)</f>
        <v>22462</v>
      </c>
      <c r="CV22" s="367">
        <f t="shared" si="57" ref="CV22">SUM(CV17:CV21)</f>
        <v>23914</v>
      </c>
      <c r="CW22" s="367">
        <f t="shared" si="58" ref="CW22">SUM(CW17:CW21)</f>
        <v>9333</v>
      </c>
      <c r="CX22" s="367">
        <f t="shared" si="59" ref="CX22">SUM(CX17:CX21)</f>
        <v>12073</v>
      </c>
      <c r="CY22" s="367">
        <f t="shared" si="60" ref="CY22:CZ22">SUM(CY17:CY21)</f>
        <v>1752</v>
      </c>
      <c r="CZ22" s="367">
        <f t="shared" si="60"/>
        <v>6098</v>
      </c>
      <c r="DA22" s="367">
        <f t="shared" si="61" ref="DA22:DB22">SUM(DA17:DA21)</f>
        <v>24248</v>
      </c>
      <c r="DB22" s="367">
        <f t="shared" si="61"/>
        <v>3488</v>
      </c>
      <c r="DC22" s="265"/>
      <c r="DD22" s="78">
        <f>SUM(DD17:DD21)</f>
        <v>266247</v>
      </c>
    </row>
    <row r="23" spans="1:108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28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264"/>
      <c r="DD23" s="83"/>
    </row>
    <row r="24" spans="1:108" s="52" customFormat="1" ht="15">
      <c r="A24" s="137"/>
      <c r="B24" s="53" t="s">
        <v>139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2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>
        <v>73604</v>
      </c>
      <c r="BH24" s="292">
        <v>63081</v>
      </c>
      <c r="BI24" s="76">
        <f t="shared" si="62" ref="BI24:BR28">O24-C24</f>
        <v>21695</v>
      </c>
      <c r="BJ24" s="77">
        <f t="shared" si="62"/>
        <v>3840</v>
      </c>
      <c r="BK24" s="77">
        <f t="shared" si="62"/>
        <v>459</v>
      </c>
      <c r="BL24" s="77">
        <f t="shared" si="62"/>
        <v>1142</v>
      </c>
      <c r="BM24" s="77">
        <f t="shared" si="62"/>
        <v>-6134</v>
      </c>
      <c r="BN24" s="77">
        <f t="shared" si="62"/>
        <v>-7435</v>
      </c>
      <c r="BO24" s="77">
        <f t="shared" si="62"/>
        <v>-5540</v>
      </c>
      <c r="BP24" s="77">
        <f t="shared" si="62"/>
        <v>-11753</v>
      </c>
      <c r="BQ24" s="77">
        <f t="shared" si="62"/>
        <v>-15117</v>
      </c>
      <c r="BR24" s="386">
        <f t="shared" si="62"/>
        <v>-13067</v>
      </c>
      <c r="BS24" s="409">
        <f t="shared" si="63" ref="BS24:CB28">Y24-M24</f>
        <v>-15052</v>
      </c>
      <c r="BT24" s="77">
        <f t="shared" si="63"/>
        <v>-22457</v>
      </c>
      <c r="BU24" s="77">
        <f t="shared" si="63"/>
        <v>-30214</v>
      </c>
      <c r="BV24" s="77">
        <f t="shared" si="63"/>
        <v>-16744</v>
      </c>
      <c r="BW24" s="77">
        <f t="shared" si="63"/>
        <v>-10688</v>
      </c>
      <c r="BX24" s="226">
        <f t="shared" si="63"/>
        <v>-3646</v>
      </c>
      <c r="BY24" s="226">
        <f t="shared" si="63"/>
        <v>-997</v>
      </c>
      <c r="BZ24" s="226">
        <f t="shared" si="63"/>
        <v>-2109</v>
      </c>
      <c r="CA24" s="226">
        <f t="shared" si="63"/>
        <v>-9547</v>
      </c>
      <c r="CB24" s="252">
        <f t="shared" si="63"/>
        <v>9767</v>
      </c>
      <c r="CC24" s="252">
        <f t="shared" si="64" ref="CC24:CL28">AI24-W24</f>
        <v>2105</v>
      </c>
      <c r="CD24" s="366">
        <f t="shared" si="64"/>
        <v>-365</v>
      </c>
      <c r="CE24" s="335">
        <f t="shared" si="64"/>
        <v>13533</v>
      </c>
      <c r="CF24" s="252">
        <f t="shared" si="64"/>
        <v>7436</v>
      </c>
      <c r="CG24" s="252">
        <f t="shared" si="64"/>
        <v>12784</v>
      </c>
      <c r="CH24" s="252">
        <f t="shared" si="64"/>
        <v>5271</v>
      </c>
      <c r="CI24" s="252">
        <f t="shared" si="64"/>
        <v>9193</v>
      </c>
      <c r="CJ24" s="252">
        <f t="shared" si="64"/>
        <v>3678</v>
      </c>
      <c r="CK24" s="252">
        <f t="shared" si="64"/>
        <v>3674</v>
      </c>
      <c r="CL24" s="252">
        <f t="shared" si="64"/>
        <v>909</v>
      </c>
      <c r="CM24" s="252">
        <f t="shared" si="65" ref="CM24:DB28">AS24-AG24</f>
        <v>12201</v>
      </c>
      <c r="CN24" s="252">
        <f t="shared" si="65"/>
        <v>-5772</v>
      </c>
      <c r="CO24" s="252">
        <f t="shared" si="65"/>
        <v>-8408</v>
      </c>
      <c r="CP24" s="366">
        <f t="shared" si="65"/>
        <v>-1776</v>
      </c>
      <c r="CQ24" s="366">
        <f t="shared" si="65"/>
        <v>4380</v>
      </c>
      <c r="CR24" s="366">
        <f t="shared" si="65"/>
        <v>426</v>
      </c>
      <c r="CS24" s="366">
        <f t="shared" si="65"/>
        <v>739</v>
      </c>
      <c r="CT24" s="366">
        <f t="shared" si="65"/>
        <v>6711</v>
      </c>
      <c r="CU24" s="366">
        <f t="shared" si="65"/>
        <v>1011</v>
      </c>
      <c r="CV24" s="366">
        <f t="shared" si="65"/>
        <v>4357</v>
      </c>
      <c r="CW24" s="366">
        <f t="shared" si="65"/>
        <v>-3550</v>
      </c>
      <c r="CX24" s="366">
        <f t="shared" si="65"/>
        <v>833</v>
      </c>
      <c r="CY24" s="366">
        <f t="shared" si="65"/>
        <v>-7080</v>
      </c>
      <c r="CZ24" s="366">
        <f t="shared" si="65"/>
        <v>1994</v>
      </c>
      <c r="DA24" s="366">
        <f t="shared" si="65"/>
        <v>11105</v>
      </c>
      <c r="DB24" s="366">
        <f t="shared" si="65"/>
        <v>-5519</v>
      </c>
      <c r="DC24" s="264"/>
      <c r="DD24" s="57">
        <f>IF(ISERROR(GETPIVOTDATA("VALUE",'CSS WK pvt'!$I$2,"DT_FILE",DD$8,"CD_CO",DD$6,"TRIM_CAT",TRIM(B24),"TRIM_LINE",A23))=TRUE,0,GETPIVOTDATA("VALUE",'CSS WK pvt'!$I$2,"DT_FILE",DD$8,"CD_CO",DD$6,"TRIM_CAT",TRIM(B24),"TRIM_LINE",A23))</f>
        <v>63081</v>
      </c>
    </row>
    <row r="25" spans="1:108" s="52" customFormat="1" ht="15">
      <c r="A25" s="137"/>
      <c r="B25" s="53" t="s">
        <v>140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2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>
        <v>12014</v>
      </c>
      <c r="BH25" s="292">
        <v>11716</v>
      </c>
      <c r="BI25" s="76">
        <f t="shared" si="62"/>
        <v>1216</v>
      </c>
      <c r="BJ25" s="77">
        <f t="shared" si="62"/>
        <v>29</v>
      </c>
      <c r="BK25" s="77">
        <f t="shared" si="62"/>
        <v>-1846</v>
      </c>
      <c r="BL25" s="77">
        <f t="shared" si="62"/>
        <v>-1455</v>
      </c>
      <c r="BM25" s="77">
        <f t="shared" si="62"/>
        <v>-1637</v>
      </c>
      <c r="BN25" s="77">
        <f t="shared" si="62"/>
        <v>-2463</v>
      </c>
      <c r="BO25" s="77">
        <f t="shared" si="62"/>
        <v>-2819</v>
      </c>
      <c r="BP25" s="77">
        <f t="shared" si="62"/>
        <v>-3427</v>
      </c>
      <c r="BQ25" s="77">
        <f t="shared" si="62"/>
        <v>-2574</v>
      </c>
      <c r="BR25" s="386">
        <f t="shared" si="62"/>
        <v>-1790</v>
      </c>
      <c r="BS25" s="409">
        <f t="shared" si="63"/>
        <v>-1806</v>
      </c>
      <c r="BT25" s="77">
        <f t="shared" si="63"/>
        <v>-1280</v>
      </c>
      <c r="BU25" s="77">
        <f t="shared" si="63"/>
        <v>-1886</v>
      </c>
      <c r="BV25" s="77">
        <f t="shared" si="63"/>
        <v>-1790</v>
      </c>
      <c r="BW25" s="77">
        <f t="shared" si="63"/>
        <v>320</v>
      </c>
      <c r="BX25" s="226">
        <f t="shared" si="63"/>
        <v>734</v>
      </c>
      <c r="BY25" s="226">
        <f t="shared" si="63"/>
        <v>306</v>
      </c>
      <c r="BZ25" s="226">
        <f t="shared" si="63"/>
        <v>269</v>
      </c>
      <c r="CA25" s="226">
        <f t="shared" si="63"/>
        <v>-1432</v>
      </c>
      <c r="CB25" s="252">
        <f t="shared" si="63"/>
        <v>981</v>
      </c>
      <c r="CC25" s="252">
        <f t="shared" si="64"/>
        <v>-3995</v>
      </c>
      <c r="CD25" s="366">
        <f t="shared" si="64"/>
        <v>-2927</v>
      </c>
      <c r="CE25" s="335">
        <f t="shared" si="64"/>
        <v>-1089</v>
      </c>
      <c r="CF25" s="252">
        <f t="shared" si="64"/>
        <v>-3155</v>
      </c>
      <c r="CG25" s="252">
        <f t="shared" si="64"/>
        <v>-868</v>
      </c>
      <c r="CH25" s="252">
        <f t="shared" si="64"/>
        <v>-443</v>
      </c>
      <c r="CI25" s="252">
        <f t="shared" si="64"/>
        <v>4</v>
      </c>
      <c r="CJ25" s="252">
        <f t="shared" si="64"/>
        <v>-143</v>
      </c>
      <c r="CK25" s="252">
        <f t="shared" si="64"/>
        <v>-328</v>
      </c>
      <c r="CL25" s="252">
        <f t="shared" si="64"/>
        <v>366</v>
      </c>
      <c r="CM25" s="252">
        <f t="shared" si="65"/>
        <v>3417</v>
      </c>
      <c r="CN25" s="252">
        <f t="shared" si="65"/>
        <v>1260</v>
      </c>
      <c r="CO25" s="252">
        <f t="shared" si="65"/>
        <v>4069</v>
      </c>
      <c r="CP25" s="366">
        <f t="shared" si="65"/>
        <v>3012</v>
      </c>
      <c r="CQ25" s="366">
        <f t="shared" si="65"/>
        <v>6107</v>
      </c>
      <c r="CR25" s="366">
        <f t="shared" si="65"/>
        <v>5257</v>
      </c>
      <c r="CS25" s="366">
        <f t="shared" si="65"/>
        <v>3620</v>
      </c>
      <c r="CT25" s="366">
        <f t="shared" si="65"/>
        <v>2745</v>
      </c>
      <c r="CU25" s="366">
        <f t="shared" si="65"/>
        <v>2431</v>
      </c>
      <c r="CV25" s="366">
        <f t="shared" si="65"/>
        <v>2143</v>
      </c>
      <c r="CW25" s="366">
        <f t="shared" si="65"/>
        <v>1115</v>
      </c>
      <c r="CX25" s="366">
        <f t="shared" si="65"/>
        <v>348</v>
      </c>
      <c r="CY25" s="366">
        <f t="shared" si="65"/>
        <v>-816</v>
      </c>
      <c r="CZ25" s="366">
        <f t="shared" si="65"/>
        <v>885</v>
      </c>
      <c r="DA25" s="366">
        <f t="shared" si="65"/>
        <v>1628</v>
      </c>
      <c r="DB25" s="366">
        <f t="shared" si="65"/>
        <v>603</v>
      </c>
      <c r="DC25" s="264"/>
      <c r="DD25" s="57">
        <f>IF(ISERROR(GETPIVOTDATA("VALUE",'CSS WK pvt'!$I$2,"DT_FILE",DD$8,"CD_CO",DD$6,"TRIM_CAT",TRIM(B25),"TRIM_LINE",A23))=TRUE,0,GETPIVOTDATA("VALUE",'CSS WK pvt'!$I$2,"DT_FILE",DD$8,"CD_CO",DD$6,"TRIM_CAT",TRIM(B25),"TRIM_LINE",A23))</f>
        <v>11716</v>
      </c>
    </row>
    <row r="26" spans="1:108" s="52" customFormat="1" ht="15">
      <c r="A26" s="137"/>
      <c r="B26" s="53" t="s">
        <v>141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2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>
        <v>14619</v>
      </c>
      <c r="BH26" s="292">
        <v>14370</v>
      </c>
      <c r="BI26" s="76">
        <f t="shared" si="62"/>
        <v>224</v>
      </c>
      <c r="BJ26" s="77">
        <f t="shared" si="62"/>
        <v>-1420</v>
      </c>
      <c r="BK26" s="77">
        <f t="shared" si="62"/>
        <v>-320</v>
      </c>
      <c r="BL26" s="77">
        <f t="shared" si="62"/>
        <v>1942</v>
      </c>
      <c r="BM26" s="77">
        <f t="shared" si="62"/>
        <v>-308</v>
      </c>
      <c r="BN26" s="77">
        <f t="shared" si="62"/>
        <v>-534</v>
      </c>
      <c r="BO26" s="77">
        <f t="shared" si="62"/>
        <v>-3036</v>
      </c>
      <c r="BP26" s="77">
        <f t="shared" si="62"/>
        <v>-363</v>
      </c>
      <c r="BQ26" s="77">
        <f t="shared" si="62"/>
        <v>0</v>
      </c>
      <c r="BR26" s="386">
        <f t="shared" si="62"/>
        <v>-3226</v>
      </c>
      <c r="BS26" s="409">
        <f t="shared" si="63"/>
        <v>161</v>
      </c>
      <c r="BT26" s="77">
        <f t="shared" si="63"/>
        <v>3636</v>
      </c>
      <c r="BU26" s="77">
        <f t="shared" si="63"/>
        <v>-4317</v>
      </c>
      <c r="BV26" s="77">
        <f t="shared" si="63"/>
        <v>-4074</v>
      </c>
      <c r="BW26" s="77">
        <f t="shared" si="63"/>
        <v>1146</v>
      </c>
      <c r="BX26" s="226">
        <f t="shared" si="63"/>
        <v>3235</v>
      </c>
      <c r="BY26" s="226">
        <f t="shared" si="63"/>
        <v>1263</v>
      </c>
      <c r="BZ26" s="226">
        <f t="shared" si="63"/>
        <v>-132</v>
      </c>
      <c r="CA26" s="226">
        <f t="shared" si="63"/>
        <v>3493</v>
      </c>
      <c r="CB26" s="252">
        <f t="shared" si="63"/>
        <v>3043</v>
      </c>
      <c r="CC26" s="252">
        <f t="shared" si="64"/>
        <v>41</v>
      </c>
      <c r="CD26" s="366">
        <f t="shared" si="64"/>
        <v>1296</v>
      </c>
      <c r="CE26" s="335">
        <f t="shared" si="64"/>
        <v>6443</v>
      </c>
      <c r="CF26" s="252">
        <f t="shared" si="64"/>
        <v>2524</v>
      </c>
      <c r="CG26" s="252">
        <f t="shared" si="64"/>
        <v>2341</v>
      </c>
      <c r="CH26" s="252">
        <f t="shared" si="64"/>
        <v>1768</v>
      </c>
      <c r="CI26" s="252">
        <f t="shared" si="64"/>
        <v>-251</v>
      </c>
      <c r="CJ26" s="252">
        <f t="shared" si="64"/>
        <v>-790</v>
      </c>
      <c r="CK26" s="252">
        <f t="shared" si="64"/>
        <v>930</v>
      </c>
      <c r="CL26" s="252">
        <f t="shared" si="64"/>
        <v>2862</v>
      </c>
      <c r="CM26" s="252">
        <f t="shared" si="65"/>
        <v>2399</v>
      </c>
      <c r="CN26" s="252">
        <f t="shared" si="65"/>
        <v>-1243</v>
      </c>
      <c r="CO26" s="252">
        <f t="shared" si="65"/>
        <v>-1017</v>
      </c>
      <c r="CP26" s="366">
        <f t="shared" si="65"/>
        <v>-701</v>
      </c>
      <c r="CQ26" s="366">
        <f t="shared" si="65"/>
        <v>-7383</v>
      </c>
      <c r="CR26" s="366">
        <f t="shared" si="65"/>
        <v>-4756</v>
      </c>
      <c r="CS26" s="366">
        <f t="shared" si="65"/>
        <v>-1997</v>
      </c>
      <c r="CT26" s="366">
        <f t="shared" si="65"/>
        <v>274</v>
      </c>
      <c r="CU26" s="366">
        <f t="shared" si="65"/>
        <v>842</v>
      </c>
      <c r="CV26" s="366">
        <f t="shared" si="65"/>
        <v>328</v>
      </c>
      <c r="CW26" s="366">
        <f t="shared" si="65"/>
        <v>-3433</v>
      </c>
      <c r="CX26" s="366">
        <f t="shared" si="65"/>
        <v>-795</v>
      </c>
      <c r="CY26" s="366">
        <f t="shared" si="65"/>
        <v>-2649</v>
      </c>
      <c r="CZ26" s="366">
        <f t="shared" si="65"/>
        <v>-599</v>
      </c>
      <c r="DA26" s="366">
        <f t="shared" si="65"/>
        <v>-588</v>
      </c>
      <c r="DB26" s="366">
        <f t="shared" si="65"/>
        <v>-1123</v>
      </c>
      <c r="DC26" s="264"/>
      <c r="DD26" s="57">
        <f>IF(ISERROR(GETPIVOTDATA("VALUE",'CSS WK pvt'!$I$2,"DT_FILE",DD$8,"CD_CO",DD$6,"TRIM_CAT",TRIM(B26),"TRIM_LINE",A23))=TRUE,0,GETPIVOTDATA("VALUE",'CSS WK pvt'!$I$2,"DT_FILE",DD$8,"CD_CO",DD$6,"TRIM_CAT",TRIM(B26),"TRIM_LINE",A23))</f>
        <v>14370</v>
      </c>
    </row>
    <row r="27" spans="1:108" s="52" customFormat="1" ht="15">
      <c r="A27" s="137"/>
      <c r="B27" s="53" t="s">
        <v>142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2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>
        <v>1073</v>
      </c>
      <c r="BH27" s="292">
        <v>1021</v>
      </c>
      <c r="BI27" s="76">
        <f t="shared" si="62"/>
        <v>165</v>
      </c>
      <c r="BJ27" s="77">
        <f t="shared" si="62"/>
        <v>441</v>
      </c>
      <c r="BK27" s="77">
        <f t="shared" si="62"/>
        <v>237</v>
      </c>
      <c r="BL27" s="77">
        <f t="shared" si="62"/>
        <v>266</v>
      </c>
      <c r="BM27" s="77">
        <f t="shared" si="62"/>
        <v>-114</v>
      </c>
      <c r="BN27" s="77">
        <f t="shared" si="62"/>
        <v>8</v>
      </c>
      <c r="BO27" s="77">
        <f t="shared" si="62"/>
        <v>48</v>
      </c>
      <c r="BP27" s="77">
        <f t="shared" si="62"/>
        <v>-13</v>
      </c>
      <c r="BQ27" s="77">
        <f t="shared" si="62"/>
        <v>-87</v>
      </c>
      <c r="BR27" s="386">
        <f t="shared" si="62"/>
        <v>-154</v>
      </c>
      <c r="BS27" s="409">
        <f t="shared" si="63"/>
        <v>125</v>
      </c>
      <c r="BT27" s="77">
        <f t="shared" si="63"/>
        <v>243</v>
      </c>
      <c r="BU27" s="77">
        <f t="shared" si="63"/>
        <v>-320</v>
      </c>
      <c r="BV27" s="77">
        <f t="shared" si="63"/>
        <v>-775</v>
      </c>
      <c r="BW27" s="77">
        <f t="shared" si="63"/>
        <v>-321</v>
      </c>
      <c r="BX27" s="226">
        <f t="shared" si="63"/>
        <v>-120</v>
      </c>
      <c r="BY27" s="226">
        <f t="shared" si="63"/>
        <v>145</v>
      </c>
      <c r="BZ27" s="226">
        <f t="shared" si="63"/>
        <v>-62</v>
      </c>
      <c r="CA27" s="226">
        <f t="shared" si="63"/>
        <v>-28</v>
      </c>
      <c r="CB27" s="252">
        <f t="shared" si="63"/>
        <v>464</v>
      </c>
      <c r="CC27" s="252">
        <f t="shared" si="64"/>
        <v>288</v>
      </c>
      <c r="CD27" s="366">
        <f t="shared" si="64"/>
        <v>126</v>
      </c>
      <c r="CE27" s="335">
        <f t="shared" si="64"/>
        <v>289</v>
      </c>
      <c r="CF27" s="252">
        <f t="shared" si="64"/>
        <v>123</v>
      </c>
      <c r="CG27" s="252">
        <f t="shared" si="64"/>
        <v>292</v>
      </c>
      <c r="CH27" s="252">
        <f t="shared" si="64"/>
        <v>154</v>
      </c>
      <c r="CI27" s="252">
        <f t="shared" si="64"/>
        <v>45</v>
      </c>
      <c r="CJ27" s="252">
        <f t="shared" si="64"/>
        <v>102</v>
      </c>
      <c r="CK27" s="252">
        <f t="shared" si="64"/>
        <v>-15</v>
      </c>
      <c r="CL27" s="252">
        <f t="shared" si="64"/>
        <v>213</v>
      </c>
      <c r="CM27" s="252">
        <f t="shared" si="65"/>
        <v>198</v>
      </c>
      <c r="CN27" s="252">
        <f t="shared" si="65"/>
        <v>-321</v>
      </c>
      <c r="CO27" s="252">
        <f t="shared" si="65"/>
        <v>-289</v>
      </c>
      <c r="CP27" s="366">
        <f t="shared" si="65"/>
        <v>-149</v>
      </c>
      <c r="CQ27" s="366">
        <f t="shared" si="65"/>
        <v>-432</v>
      </c>
      <c r="CR27" s="366">
        <f t="shared" si="65"/>
        <v>-465</v>
      </c>
      <c r="CS27" s="366">
        <f t="shared" si="65"/>
        <v>-255</v>
      </c>
      <c r="CT27" s="366">
        <f t="shared" si="65"/>
        <v>-83</v>
      </c>
      <c r="CU27" s="366">
        <f t="shared" si="65"/>
        <v>67</v>
      </c>
      <c r="CV27" s="366">
        <f t="shared" si="65"/>
        <v>-26</v>
      </c>
      <c r="CW27" s="366">
        <f t="shared" si="65"/>
        <v>-39</v>
      </c>
      <c r="CX27" s="366">
        <f t="shared" si="65"/>
        <v>-56</v>
      </c>
      <c r="CY27" s="366">
        <f t="shared" si="65"/>
        <v>-232</v>
      </c>
      <c r="CZ27" s="366">
        <f t="shared" si="65"/>
        <v>-208</v>
      </c>
      <c r="DA27" s="366">
        <f t="shared" si="65"/>
        <v>-18</v>
      </c>
      <c r="DB27" s="366">
        <f t="shared" si="65"/>
        <v>-33</v>
      </c>
      <c r="DC27" s="264"/>
      <c r="DD27" s="57">
        <f>IF(ISERROR(GETPIVOTDATA("VALUE",'CSS WK pvt'!$I$2,"DT_FILE",DD$8,"CD_CO",DD$6,"TRIM_CAT",TRIM(B27),"TRIM_LINE",A23))=TRUE,0,GETPIVOTDATA("VALUE",'CSS WK pvt'!$I$2,"DT_FILE",DD$8,"CD_CO",DD$6,"TRIM_CAT",TRIM(B27),"TRIM_LINE",A23))</f>
        <v>1021</v>
      </c>
    </row>
    <row r="28" spans="1:108" s="52" customFormat="1" ht="15">
      <c r="A28" s="137"/>
      <c r="B28" s="53" t="s">
        <v>143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2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>
        <v>291</v>
      </c>
      <c r="BH28" s="292">
        <v>277</v>
      </c>
      <c r="BI28" s="76">
        <f t="shared" si="62"/>
        <v>6</v>
      </c>
      <c r="BJ28" s="77">
        <f t="shared" si="62"/>
        <v>25</v>
      </c>
      <c r="BK28" s="77">
        <f t="shared" si="62"/>
        <v>54</v>
      </c>
      <c r="BL28" s="77">
        <f t="shared" si="62"/>
        <v>52</v>
      </c>
      <c r="BM28" s="77">
        <f t="shared" si="62"/>
        <v>-12</v>
      </c>
      <c r="BN28" s="77">
        <f t="shared" si="62"/>
        <v>45</v>
      </c>
      <c r="BO28" s="77">
        <f t="shared" si="62"/>
        <v>67</v>
      </c>
      <c r="BP28" s="77">
        <f t="shared" si="62"/>
        <v>55</v>
      </c>
      <c r="BQ28" s="77">
        <f t="shared" si="62"/>
        <v>28</v>
      </c>
      <c r="BR28" s="386">
        <f t="shared" si="62"/>
        <v>8</v>
      </c>
      <c r="BS28" s="409">
        <f t="shared" si="63"/>
        <v>128</v>
      </c>
      <c r="BT28" s="77">
        <f t="shared" si="63"/>
        <v>77</v>
      </c>
      <c r="BU28" s="77">
        <f t="shared" si="63"/>
        <v>-54</v>
      </c>
      <c r="BV28" s="77">
        <f t="shared" si="63"/>
        <v>-108</v>
      </c>
      <c r="BW28" s="77">
        <f t="shared" si="63"/>
        <v>-91</v>
      </c>
      <c r="BX28" s="226">
        <f t="shared" si="63"/>
        <v>-17</v>
      </c>
      <c r="BY28" s="226">
        <f t="shared" si="63"/>
        <v>57</v>
      </c>
      <c r="BZ28" s="226">
        <f t="shared" si="63"/>
        <v>-11</v>
      </c>
      <c r="CA28" s="226">
        <f t="shared" si="63"/>
        <v>-36</v>
      </c>
      <c r="CB28" s="252">
        <f t="shared" si="63"/>
        <v>179</v>
      </c>
      <c r="CC28" s="252">
        <f t="shared" si="64"/>
        <v>124</v>
      </c>
      <c r="CD28" s="366">
        <f t="shared" si="64"/>
        <v>45</v>
      </c>
      <c r="CE28" s="335">
        <f t="shared" si="64"/>
        <v>46</v>
      </c>
      <c r="CF28" s="252">
        <f t="shared" si="64"/>
        <v>86</v>
      </c>
      <c r="CG28" s="252">
        <f t="shared" si="64"/>
        <v>83</v>
      </c>
      <c r="CH28" s="252">
        <f t="shared" si="64"/>
        <v>69</v>
      </c>
      <c r="CI28" s="252">
        <f t="shared" si="64"/>
        <v>48</v>
      </c>
      <c r="CJ28" s="252">
        <f t="shared" si="64"/>
        <v>26</v>
      </c>
      <c r="CK28" s="252">
        <f t="shared" si="64"/>
        <v>-11</v>
      </c>
      <c r="CL28" s="252">
        <f t="shared" si="64"/>
        <v>69</v>
      </c>
      <c r="CM28" s="252">
        <f t="shared" si="65"/>
        <v>83</v>
      </c>
      <c r="CN28" s="252">
        <f t="shared" si="65"/>
        <v>-180</v>
      </c>
      <c r="CO28" s="252">
        <f t="shared" si="65"/>
        <v>-191</v>
      </c>
      <c r="CP28" s="366">
        <f t="shared" si="65"/>
        <v>-41</v>
      </c>
      <c r="CQ28" s="366">
        <f t="shared" si="65"/>
        <v>-147</v>
      </c>
      <c r="CR28" s="366">
        <f t="shared" si="65"/>
        <v>-185</v>
      </c>
      <c r="CS28" s="366">
        <f t="shared" si="65"/>
        <v>-114</v>
      </c>
      <c r="CT28" s="366">
        <f t="shared" si="65"/>
        <v>-59</v>
      </c>
      <c r="CU28" s="366">
        <f t="shared" si="65"/>
        <v>-44</v>
      </c>
      <c r="CV28" s="366">
        <f t="shared" si="65"/>
        <v>-13</v>
      </c>
      <c r="CW28" s="366">
        <f t="shared" si="65"/>
        <v>-21</v>
      </c>
      <c r="CX28" s="366">
        <f t="shared" si="65"/>
        <v>-68</v>
      </c>
      <c r="CY28" s="366">
        <f t="shared" si="65"/>
        <v>-81</v>
      </c>
      <c r="CZ28" s="366">
        <f t="shared" si="65"/>
        <v>-40</v>
      </c>
      <c r="DA28" s="366">
        <f t="shared" si="65"/>
        <v>19</v>
      </c>
      <c r="DB28" s="366">
        <f t="shared" si="65"/>
        <v>-17</v>
      </c>
      <c r="DC28" s="264"/>
      <c r="DD28" s="57">
        <f>IF(ISERROR(GETPIVOTDATA("VALUE",'CSS WK pvt'!$I$2,"DT_FILE",DD$8,"CD_CO",DD$6,"TRIM_CAT",TRIM(B28),"TRIM_LINE",A23))=TRUE,0,GETPIVOTDATA("VALUE",'CSS WK pvt'!$I$2,"DT_FILE",DD$8,"CD_CO",DD$6,"TRIM_CAT",TRIM(B28),"TRIM_LINE",A23))</f>
        <v>277</v>
      </c>
    </row>
    <row r="29" spans="1:108" s="66" customFormat="1" ht="15">
      <c r="A29" s="141"/>
      <c r="B29" s="53" t="s">
        <v>144</v>
      </c>
      <c r="C29" s="129">
        <f t="shared" si="66" ref="C29:Q29">SUM(C24:C28)</f>
        <v>98740</v>
      </c>
      <c r="D29" s="130">
        <f t="shared" si="66"/>
        <v>107457</v>
      </c>
      <c r="E29" s="130">
        <f t="shared" si="66"/>
        <v>93920</v>
      </c>
      <c r="F29" s="130">
        <f t="shared" si="66"/>
        <v>86088</v>
      </c>
      <c r="G29" s="130">
        <f t="shared" si="66"/>
        <v>98943</v>
      </c>
      <c r="H29" s="130">
        <f t="shared" si="66"/>
        <v>106032</v>
      </c>
      <c r="I29" s="130">
        <f t="shared" si="66"/>
        <v>116064</v>
      </c>
      <c r="J29" s="130">
        <f t="shared" si="66"/>
        <v>109864</v>
      </c>
      <c r="K29" s="130">
        <f t="shared" si="66"/>
        <v>114478</v>
      </c>
      <c r="L29" s="131">
        <f t="shared" si="66"/>
        <v>116263</v>
      </c>
      <c r="M29" s="130">
        <f t="shared" si="66"/>
        <v>102397</v>
      </c>
      <c r="N29" s="130">
        <f t="shared" si="66"/>
        <v>119324</v>
      </c>
      <c r="O29" s="130">
        <f t="shared" si="66"/>
        <v>122046</v>
      </c>
      <c r="P29" s="130">
        <f t="shared" si="66"/>
        <v>110372</v>
      </c>
      <c r="Q29" s="130">
        <f t="shared" si="66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3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>
        <v>101601</v>
      </c>
      <c r="BH29" s="293">
        <v>90465</v>
      </c>
      <c r="BI29" s="78">
        <f t="shared" si="67" ref="BI29:BM29">SUM(BI24:BI28)</f>
        <v>23306</v>
      </c>
      <c r="BJ29" s="132">
        <f t="shared" si="67"/>
        <v>2915</v>
      </c>
      <c r="BK29" s="132">
        <f t="shared" si="67"/>
        <v>-1416</v>
      </c>
      <c r="BL29" s="132">
        <f t="shared" si="67"/>
        <v>1947</v>
      </c>
      <c r="BM29" s="132">
        <f t="shared" si="67"/>
        <v>-8205</v>
      </c>
      <c r="BN29" s="132">
        <f t="shared" si="68" ref="BN29:BV29">SUM(BN24:BN28)</f>
        <v>-10379</v>
      </c>
      <c r="BO29" s="132">
        <f t="shared" si="68"/>
        <v>-11280</v>
      </c>
      <c r="BP29" s="132">
        <f t="shared" si="68"/>
        <v>-15501</v>
      </c>
      <c r="BQ29" s="132">
        <f t="shared" si="68"/>
        <v>-17750</v>
      </c>
      <c r="BR29" s="387">
        <f t="shared" si="68"/>
        <v>-18229</v>
      </c>
      <c r="BS29" s="410">
        <f t="shared" si="68"/>
        <v>-16444</v>
      </c>
      <c r="BT29" s="132">
        <f t="shared" si="68"/>
        <v>-19781</v>
      </c>
      <c r="BU29" s="132">
        <f t="shared" si="68"/>
        <v>-36791</v>
      </c>
      <c r="BV29" s="132">
        <f t="shared" si="68"/>
        <v>-23491</v>
      </c>
      <c r="BW29" s="132">
        <f t="shared" si="69" ref="BW29:BX29">SUM(BW24:BW28)</f>
        <v>-9634</v>
      </c>
      <c r="BX29" s="227">
        <f t="shared" si="69"/>
        <v>186</v>
      </c>
      <c r="BY29" s="227">
        <f t="shared" si="70" ref="BY29:BZ29">SUM(BY24:BY28)</f>
        <v>774</v>
      </c>
      <c r="BZ29" s="227">
        <f t="shared" si="70"/>
        <v>-2045</v>
      </c>
      <c r="CA29" s="227">
        <f t="shared" si="71" ref="CA29:CB29">SUM(CA24:CA28)</f>
        <v>-7550</v>
      </c>
      <c r="CB29" s="253">
        <f t="shared" si="71"/>
        <v>14434</v>
      </c>
      <c r="CC29" s="253">
        <f t="shared" si="72" ref="CC29:CE29">SUM(CC24:CC28)</f>
        <v>-1437</v>
      </c>
      <c r="CD29" s="367">
        <f t="shared" si="72"/>
        <v>-1825</v>
      </c>
      <c r="CE29" s="336">
        <f t="shared" si="72"/>
        <v>19222</v>
      </c>
      <c r="CF29" s="253">
        <f t="shared" si="73" ref="CF29:CG29">SUM(CF24:CF28)</f>
        <v>7014</v>
      </c>
      <c r="CG29" s="253">
        <f t="shared" si="73"/>
        <v>14632</v>
      </c>
      <c r="CH29" s="253">
        <f t="shared" si="74" ref="CH29">SUM(CH24:CH28)</f>
        <v>6819</v>
      </c>
      <c r="CI29" s="253">
        <f t="shared" si="75" ref="CI29">SUM(CI24:CI28)</f>
        <v>9039</v>
      </c>
      <c r="CJ29" s="253">
        <f t="shared" si="76" ref="CJ29">SUM(CJ24:CJ28)</f>
        <v>2873</v>
      </c>
      <c r="CK29" s="253">
        <f t="shared" si="77" ref="CK29">SUM(CK24:CK28)</f>
        <v>4250</v>
      </c>
      <c r="CL29" s="253">
        <f t="shared" si="78" ref="CL29">SUM(CL24:CL28)</f>
        <v>4419</v>
      </c>
      <c r="CM29" s="253">
        <f t="shared" si="79" ref="CM29">SUM(CM24:CM28)</f>
        <v>18298</v>
      </c>
      <c r="CN29" s="253">
        <f t="shared" si="80" ref="CN29">SUM(CN24:CN28)</f>
        <v>-6256</v>
      </c>
      <c r="CO29" s="253">
        <f t="shared" si="81" ref="CO29">SUM(CO24:CO28)</f>
        <v>-5836</v>
      </c>
      <c r="CP29" s="367">
        <f t="shared" si="82" ref="CP29">SUM(CP24:CP28)</f>
        <v>345</v>
      </c>
      <c r="CQ29" s="367">
        <f t="shared" si="83" ref="CQ29">SUM(CQ24:CQ28)</f>
        <v>2525</v>
      </c>
      <c r="CR29" s="367">
        <f t="shared" si="84" ref="CR29">SUM(CR24:CR28)</f>
        <v>277</v>
      </c>
      <c r="CS29" s="367">
        <f t="shared" si="85" ref="CS29">SUM(CS24:CS28)</f>
        <v>1993</v>
      </c>
      <c r="CT29" s="367">
        <f t="shared" si="86" ref="CT29">SUM(CT24:CT28)</f>
        <v>9588</v>
      </c>
      <c r="CU29" s="367">
        <f t="shared" si="87" ref="CU29">SUM(CU24:CU28)</f>
        <v>4307</v>
      </c>
      <c r="CV29" s="367">
        <f t="shared" si="88" ref="CV29">SUM(CV24:CV28)</f>
        <v>6789</v>
      </c>
      <c r="CW29" s="367">
        <f t="shared" si="89" ref="CW29">SUM(CW24:CW28)</f>
        <v>-5928</v>
      </c>
      <c r="CX29" s="367">
        <f t="shared" si="90" ref="CX29">SUM(CX24:CX28)</f>
        <v>262</v>
      </c>
      <c r="CY29" s="367">
        <f t="shared" si="91" ref="CY29:CZ29">SUM(CY24:CY28)</f>
        <v>-10858</v>
      </c>
      <c r="CZ29" s="367">
        <f t="shared" si="91"/>
        <v>2032</v>
      </c>
      <c r="DA29" s="367">
        <f t="shared" si="92" ref="DA29:DB29">SUM(DA24:DA28)</f>
        <v>12146</v>
      </c>
      <c r="DB29" s="367">
        <f t="shared" si="92"/>
        <v>-6089</v>
      </c>
      <c r="DC29" s="265"/>
      <c r="DD29" s="78">
        <f>SUM(DD24:DD28)</f>
        <v>90465</v>
      </c>
    </row>
    <row r="30" spans="1:108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28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264"/>
      <c r="DD30" s="83"/>
    </row>
    <row r="31" spans="1:108" s="52" customFormat="1" ht="15">
      <c r="A31" s="139"/>
      <c r="B31" s="53" t="s">
        <v>139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2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>
        <v>35532</v>
      </c>
      <c r="BH31" s="292">
        <v>26496</v>
      </c>
      <c r="BI31" s="76">
        <f t="shared" si="93" ref="BI31:BR35">O31-C31</f>
        <v>12440</v>
      </c>
      <c r="BJ31" s="77">
        <f t="shared" si="93"/>
        <v>16036</v>
      </c>
      <c r="BK31" s="77">
        <f t="shared" si="93"/>
        <v>4543</v>
      </c>
      <c r="BL31" s="77">
        <f t="shared" si="93"/>
        <v>2457</v>
      </c>
      <c r="BM31" s="77">
        <f t="shared" si="93"/>
        <v>934</v>
      </c>
      <c r="BN31" s="77">
        <f t="shared" si="93"/>
        <v>-1133</v>
      </c>
      <c r="BO31" s="77">
        <f t="shared" si="93"/>
        <v>1273</v>
      </c>
      <c r="BP31" s="77">
        <f t="shared" si="93"/>
        <v>2976</v>
      </c>
      <c r="BQ31" s="77">
        <f t="shared" si="93"/>
        <v>-1651</v>
      </c>
      <c r="BR31" s="386">
        <f t="shared" si="93"/>
        <v>-2913</v>
      </c>
      <c r="BS31" s="409">
        <f t="shared" si="94" ref="BS31:CB35">Y31-M31</f>
        <v>-8985</v>
      </c>
      <c r="BT31" s="77">
        <f t="shared" si="94"/>
        <v>-5804</v>
      </c>
      <c r="BU31" s="77">
        <f t="shared" si="94"/>
        <v>-12175</v>
      </c>
      <c r="BV31" s="77">
        <f t="shared" si="94"/>
        <v>-17556</v>
      </c>
      <c r="BW31" s="77">
        <f t="shared" si="94"/>
        <v>-12040</v>
      </c>
      <c r="BX31" s="226">
        <f t="shared" si="94"/>
        <v>-8681</v>
      </c>
      <c r="BY31" s="226">
        <f t="shared" si="94"/>
        <v>-6864</v>
      </c>
      <c r="BZ31" s="226">
        <f t="shared" si="94"/>
        <v>-5333</v>
      </c>
      <c r="CA31" s="226">
        <f t="shared" si="94"/>
        <v>-6482</v>
      </c>
      <c r="CB31" s="252">
        <f t="shared" si="94"/>
        <v>-10599</v>
      </c>
      <c r="CC31" s="252">
        <f t="shared" si="95" ref="CC31:CL35">AI31-W31</f>
        <v>-523</v>
      </c>
      <c r="CD31" s="366">
        <f t="shared" si="95"/>
        <v>250</v>
      </c>
      <c r="CE31" s="335">
        <f t="shared" si="95"/>
        <v>689</v>
      </c>
      <c r="CF31" s="252">
        <f t="shared" si="95"/>
        <v>1548</v>
      </c>
      <c r="CG31" s="252">
        <f t="shared" si="95"/>
        <v>-1663</v>
      </c>
      <c r="CH31" s="252">
        <f t="shared" si="95"/>
        <v>738</v>
      </c>
      <c r="CI31" s="252">
        <f t="shared" si="95"/>
        <v>3450</v>
      </c>
      <c r="CJ31" s="252">
        <f t="shared" si="95"/>
        <v>4610</v>
      </c>
      <c r="CK31" s="252">
        <f t="shared" si="95"/>
        <v>3595</v>
      </c>
      <c r="CL31" s="252">
        <f t="shared" si="95"/>
        <v>2545</v>
      </c>
      <c r="CM31" s="252">
        <f t="shared" si="96" ref="CM31:DB35">AS31-AG31</f>
        <v>-145</v>
      </c>
      <c r="CN31" s="252">
        <f t="shared" si="96"/>
        <v>2455</v>
      </c>
      <c r="CO31" s="252">
        <f t="shared" si="96"/>
        <v>-4635</v>
      </c>
      <c r="CP31" s="366">
        <f t="shared" si="96"/>
        <v>-3016</v>
      </c>
      <c r="CQ31" s="366">
        <f t="shared" si="96"/>
        <v>143</v>
      </c>
      <c r="CR31" s="366">
        <f t="shared" si="96"/>
        <v>5757</v>
      </c>
      <c r="CS31" s="366">
        <f t="shared" si="96"/>
        <v>4960</v>
      </c>
      <c r="CT31" s="366">
        <f t="shared" si="96"/>
        <v>5093</v>
      </c>
      <c r="CU31" s="366">
        <f t="shared" si="96"/>
        <v>5965</v>
      </c>
      <c r="CV31" s="366">
        <f t="shared" si="96"/>
        <v>4486</v>
      </c>
      <c r="CW31" s="366">
        <f t="shared" si="96"/>
        <v>2485</v>
      </c>
      <c r="CX31" s="366">
        <f t="shared" si="96"/>
        <v>1068</v>
      </c>
      <c r="CY31" s="366">
        <f t="shared" si="96"/>
        <v>6227</v>
      </c>
      <c r="CZ31" s="366">
        <f t="shared" si="96"/>
        <v>978</v>
      </c>
      <c r="DA31" s="366">
        <f t="shared" si="96"/>
        <v>6424</v>
      </c>
      <c r="DB31" s="366">
        <f t="shared" si="96"/>
        <v>1754</v>
      </c>
      <c r="DC31" s="264"/>
      <c r="DD31" s="57">
        <f>IF(ISERROR(GETPIVOTDATA("VALUE",'CSS WK pvt'!$I$2,"DT_FILE",DD$8,"CD_CO",DD$6,"TRIM_CAT",TRIM(B31),"TRIM_LINE",A30))=TRUE,0,GETPIVOTDATA("VALUE",'CSS WK pvt'!$I$2,"DT_FILE",DD$8,"CD_CO",DD$6,"TRIM_CAT",TRIM(B31),"TRIM_LINE",A30))</f>
        <v>26496</v>
      </c>
    </row>
    <row r="32" spans="1:108" s="52" customFormat="1" ht="15">
      <c r="A32" s="139"/>
      <c r="B32" s="53" t="s">
        <v>140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2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>
        <v>8125</v>
      </c>
      <c r="BH32" s="292">
        <v>6706</v>
      </c>
      <c r="BI32" s="76">
        <f t="shared" si="93"/>
        <v>515</v>
      </c>
      <c r="BJ32" s="77">
        <f t="shared" si="93"/>
        <v>1247</v>
      </c>
      <c r="BK32" s="77">
        <f t="shared" si="93"/>
        <v>-475</v>
      </c>
      <c r="BL32" s="77">
        <f t="shared" si="93"/>
        <v>-1267</v>
      </c>
      <c r="BM32" s="77">
        <f t="shared" si="93"/>
        <v>-344</v>
      </c>
      <c r="BN32" s="77">
        <f t="shared" si="93"/>
        <v>-1112</v>
      </c>
      <c r="BO32" s="77">
        <f t="shared" si="93"/>
        <v>-1128</v>
      </c>
      <c r="BP32" s="77">
        <f t="shared" si="93"/>
        <v>-955</v>
      </c>
      <c r="BQ32" s="77">
        <f t="shared" si="93"/>
        <v>-1661</v>
      </c>
      <c r="BR32" s="386">
        <f t="shared" si="93"/>
        <v>-1338</v>
      </c>
      <c r="BS32" s="409">
        <f t="shared" si="94"/>
        <v>-2248</v>
      </c>
      <c r="BT32" s="77">
        <f t="shared" si="94"/>
        <v>-1580</v>
      </c>
      <c r="BU32" s="77">
        <f t="shared" si="94"/>
        <v>-1095</v>
      </c>
      <c r="BV32" s="77">
        <f t="shared" si="94"/>
        <v>-2233</v>
      </c>
      <c r="BW32" s="77">
        <f t="shared" si="94"/>
        <v>-1018</v>
      </c>
      <c r="BX32" s="226">
        <f t="shared" si="94"/>
        <v>-218</v>
      </c>
      <c r="BY32" s="226">
        <f t="shared" si="94"/>
        <v>-889</v>
      </c>
      <c r="BZ32" s="226">
        <f t="shared" si="94"/>
        <v>-441</v>
      </c>
      <c r="CA32" s="226">
        <f t="shared" si="94"/>
        <v>-502</v>
      </c>
      <c r="CB32" s="252">
        <f t="shared" si="94"/>
        <v>-1722</v>
      </c>
      <c r="CC32" s="252">
        <f t="shared" si="95"/>
        <v>-1885</v>
      </c>
      <c r="CD32" s="366">
        <f t="shared" si="95"/>
        <v>-1006</v>
      </c>
      <c r="CE32" s="335">
        <f t="shared" si="95"/>
        <v>-554</v>
      </c>
      <c r="CF32" s="252">
        <f t="shared" si="95"/>
        <v>-82</v>
      </c>
      <c r="CG32" s="252">
        <f t="shared" si="95"/>
        <v>-1137</v>
      </c>
      <c r="CH32" s="252">
        <f t="shared" si="95"/>
        <v>681</v>
      </c>
      <c r="CI32" s="252">
        <f t="shared" si="95"/>
        <v>921</v>
      </c>
      <c r="CJ32" s="252">
        <f t="shared" si="95"/>
        <v>889</v>
      </c>
      <c r="CK32" s="252">
        <f t="shared" si="95"/>
        <v>744</v>
      </c>
      <c r="CL32" s="252">
        <f t="shared" si="95"/>
        <v>526</v>
      </c>
      <c r="CM32" s="252">
        <f t="shared" si="96"/>
        <v>862</v>
      </c>
      <c r="CN32" s="252">
        <f t="shared" si="96"/>
        <v>2216</v>
      </c>
      <c r="CO32" s="252">
        <f t="shared" si="96"/>
        <v>2549</v>
      </c>
      <c r="CP32" s="366">
        <f t="shared" si="96"/>
        <v>1244</v>
      </c>
      <c r="CQ32" s="366">
        <f t="shared" si="96"/>
        <v>2909</v>
      </c>
      <c r="CR32" s="366">
        <f t="shared" si="96"/>
        <v>4105</v>
      </c>
      <c r="CS32" s="366">
        <f t="shared" si="96"/>
        <v>3778</v>
      </c>
      <c r="CT32" s="366">
        <f t="shared" si="96"/>
        <v>1789</v>
      </c>
      <c r="CU32" s="366">
        <f t="shared" si="96"/>
        <v>1814</v>
      </c>
      <c r="CV32" s="366">
        <f t="shared" si="96"/>
        <v>1596</v>
      </c>
      <c r="CW32" s="366">
        <f t="shared" si="96"/>
        <v>922</v>
      </c>
      <c r="CX32" s="366">
        <f t="shared" si="96"/>
        <v>257</v>
      </c>
      <c r="CY32" s="366">
        <f t="shared" si="96"/>
        <v>1043</v>
      </c>
      <c r="CZ32" s="366">
        <f t="shared" si="96"/>
        <v>96</v>
      </c>
      <c r="DA32" s="366">
        <f t="shared" si="96"/>
        <v>1093</v>
      </c>
      <c r="DB32" s="366">
        <f t="shared" si="96"/>
        <v>877</v>
      </c>
      <c r="DC32" s="264"/>
      <c r="DD32" s="57">
        <f>IF(ISERROR(GETPIVOTDATA("VALUE",'CSS WK pvt'!$I$2,"DT_FILE",DD$8,"CD_CO",DD$6,"TRIM_CAT",TRIM(B32),"TRIM_LINE",A30))=TRUE,0,GETPIVOTDATA("VALUE",'CSS WK pvt'!$I$2,"DT_FILE",DD$8,"CD_CO",DD$6,"TRIM_CAT",TRIM(B32),"TRIM_LINE",A30))</f>
        <v>6706</v>
      </c>
    </row>
    <row r="33" spans="1:108" s="52" customFormat="1" ht="15">
      <c r="A33" s="139"/>
      <c r="B33" s="53" t="s">
        <v>141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2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>
        <v>5623</v>
      </c>
      <c r="BH33" s="292">
        <v>5276</v>
      </c>
      <c r="BI33" s="76">
        <f t="shared" si="93"/>
        <v>1240</v>
      </c>
      <c r="BJ33" s="77">
        <f t="shared" si="93"/>
        <v>2653</v>
      </c>
      <c r="BK33" s="77">
        <f t="shared" si="93"/>
        <v>1282</v>
      </c>
      <c r="BL33" s="77">
        <f t="shared" si="93"/>
        <v>-47</v>
      </c>
      <c r="BM33" s="77">
        <f t="shared" si="93"/>
        <v>636</v>
      </c>
      <c r="BN33" s="77">
        <f t="shared" si="93"/>
        <v>-135</v>
      </c>
      <c r="BO33" s="77">
        <f t="shared" si="93"/>
        <v>-606</v>
      </c>
      <c r="BP33" s="77">
        <f t="shared" si="93"/>
        <v>-260</v>
      </c>
      <c r="BQ33" s="77">
        <f t="shared" si="93"/>
        <v>-327</v>
      </c>
      <c r="BR33" s="386">
        <f t="shared" si="93"/>
        <v>-503</v>
      </c>
      <c r="BS33" s="409">
        <f t="shared" si="94"/>
        <v>-983</v>
      </c>
      <c r="BT33" s="77">
        <f t="shared" si="94"/>
        <v>-241</v>
      </c>
      <c r="BU33" s="77">
        <f t="shared" si="94"/>
        <v>-830</v>
      </c>
      <c r="BV33" s="77">
        <f t="shared" si="94"/>
        <v>-4040</v>
      </c>
      <c r="BW33" s="77">
        <f t="shared" si="94"/>
        <v>-1825</v>
      </c>
      <c r="BX33" s="226">
        <f t="shared" si="94"/>
        <v>42</v>
      </c>
      <c r="BY33" s="226">
        <f t="shared" si="94"/>
        <v>192</v>
      </c>
      <c r="BZ33" s="226">
        <f t="shared" si="94"/>
        <v>-1487</v>
      </c>
      <c r="CA33" s="226">
        <f t="shared" si="94"/>
        <v>514</v>
      </c>
      <c r="CB33" s="252">
        <f t="shared" si="94"/>
        <v>1862</v>
      </c>
      <c r="CC33" s="252">
        <f t="shared" si="95"/>
        <v>2418</v>
      </c>
      <c r="CD33" s="366">
        <f t="shared" si="95"/>
        <v>1453</v>
      </c>
      <c r="CE33" s="335">
        <f t="shared" si="95"/>
        <v>1252</v>
      </c>
      <c r="CF33" s="252">
        <f t="shared" si="95"/>
        <v>1246</v>
      </c>
      <c r="CG33" s="252">
        <f t="shared" si="95"/>
        <v>2737</v>
      </c>
      <c r="CH33" s="252">
        <f t="shared" si="95"/>
        <v>2428</v>
      </c>
      <c r="CI33" s="252">
        <f t="shared" si="95"/>
        <v>1346</v>
      </c>
      <c r="CJ33" s="252">
        <f t="shared" si="95"/>
        <v>1348</v>
      </c>
      <c r="CK33" s="252">
        <f t="shared" si="95"/>
        <v>1278</v>
      </c>
      <c r="CL33" s="252">
        <f t="shared" si="95"/>
        <v>2555</v>
      </c>
      <c r="CM33" s="252">
        <f t="shared" si="96"/>
        <v>1285</v>
      </c>
      <c r="CN33" s="252">
        <f t="shared" si="96"/>
        <v>-289</v>
      </c>
      <c r="CO33" s="252">
        <f t="shared" si="96"/>
        <v>-1847</v>
      </c>
      <c r="CP33" s="366">
        <f t="shared" si="96"/>
        <v>-1211</v>
      </c>
      <c r="CQ33" s="366">
        <f t="shared" si="96"/>
        <v>-965</v>
      </c>
      <c r="CR33" s="366">
        <f t="shared" si="96"/>
        <v>-525</v>
      </c>
      <c r="CS33" s="366">
        <f t="shared" si="96"/>
        <v>-1336</v>
      </c>
      <c r="CT33" s="366">
        <f t="shared" si="96"/>
        <v>-1216</v>
      </c>
      <c r="CU33" s="366">
        <f t="shared" si="96"/>
        <v>329</v>
      </c>
      <c r="CV33" s="366">
        <f t="shared" si="96"/>
        <v>-865</v>
      </c>
      <c r="CW33" s="366">
        <f t="shared" si="96"/>
        <v>-1084</v>
      </c>
      <c r="CX33" s="366">
        <f t="shared" si="96"/>
        <v>-1498</v>
      </c>
      <c r="CY33" s="366">
        <f t="shared" si="96"/>
        <v>-763</v>
      </c>
      <c r="CZ33" s="366">
        <f t="shared" si="96"/>
        <v>-971</v>
      </c>
      <c r="DA33" s="366">
        <f t="shared" si="96"/>
        <v>-19</v>
      </c>
      <c r="DB33" s="366">
        <f t="shared" si="96"/>
        <v>-115</v>
      </c>
      <c r="DC33" s="264"/>
      <c r="DD33" s="57">
        <f>IF(ISERROR(GETPIVOTDATA("VALUE",'CSS WK pvt'!$I$2,"DT_FILE",DD$8,"CD_CO",DD$6,"TRIM_CAT",TRIM(B33),"TRIM_LINE",A30))=TRUE,0,GETPIVOTDATA("VALUE",'CSS WK pvt'!$I$2,"DT_FILE",DD$8,"CD_CO",DD$6,"TRIM_CAT",TRIM(B33),"TRIM_LINE",A30))</f>
        <v>5276</v>
      </c>
    </row>
    <row r="34" spans="1:108" s="52" customFormat="1" ht="15">
      <c r="A34" s="139"/>
      <c r="B34" s="53" t="s">
        <v>142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2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>
        <v>315</v>
      </c>
      <c r="BH34" s="292">
        <v>331</v>
      </c>
      <c r="BI34" s="76">
        <f t="shared" si="93"/>
        <v>46</v>
      </c>
      <c r="BJ34" s="77">
        <f t="shared" si="93"/>
        <v>242</v>
      </c>
      <c r="BK34" s="77">
        <f t="shared" si="93"/>
        <v>275</v>
      </c>
      <c r="BL34" s="77">
        <f t="shared" si="93"/>
        <v>127</v>
      </c>
      <c r="BM34" s="77">
        <f t="shared" si="93"/>
        <v>55</v>
      </c>
      <c r="BN34" s="77">
        <f t="shared" si="93"/>
        <v>-48</v>
      </c>
      <c r="BO34" s="77">
        <f t="shared" si="93"/>
        <v>-1</v>
      </c>
      <c r="BP34" s="77">
        <f t="shared" si="93"/>
        <v>-3</v>
      </c>
      <c r="BQ34" s="77">
        <f t="shared" si="93"/>
        <v>-18</v>
      </c>
      <c r="BR34" s="386">
        <f t="shared" si="93"/>
        <v>-69</v>
      </c>
      <c r="BS34" s="409">
        <f t="shared" si="94"/>
        <v>-50</v>
      </c>
      <c r="BT34" s="77">
        <f t="shared" si="94"/>
        <v>74</v>
      </c>
      <c r="BU34" s="77">
        <f t="shared" si="94"/>
        <v>7</v>
      </c>
      <c r="BV34" s="77">
        <f t="shared" si="94"/>
        <v>-303</v>
      </c>
      <c r="BW34" s="77">
        <f t="shared" si="94"/>
        <v>-322</v>
      </c>
      <c r="BX34" s="226">
        <f t="shared" si="94"/>
        <v>-126</v>
      </c>
      <c r="BY34" s="226">
        <f t="shared" si="94"/>
        <v>8</v>
      </c>
      <c r="BZ34" s="226">
        <f t="shared" si="94"/>
        <v>-40</v>
      </c>
      <c r="CA34" s="226">
        <f t="shared" si="94"/>
        <v>17</v>
      </c>
      <c r="CB34" s="252">
        <f t="shared" si="94"/>
        <v>49</v>
      </c>
      <c r="CC34" s="252">
        <f t="shared" si="95"/>
        <v>222</v>
      </c>
      <c r="CD34" s="366">
        <f t="shared" si="95"/>
        <v>113</v>
      </c>
      <c r="CE34" s="335">
        <f t="shared" si="95"/>
        <v>120</v>
      </c>
      <c r="CF34" s="252">
        <f t="shared" si="95"/>
        <v>71</v>
      </c>
      <c r="CG34" s="252">
        <f t="shared" si="95"/>
        <v>158</v>
      </c>
      <c r="CH34" s="252">
        <f t="shared" si="95"/>
        <v>89</v>
      </c>
      <c r="CI34" s="252">
        <f t="shared" si="95"/>
        <v>119</v>
      </c>
      <c r="CJ34" s="252">
        <f t="shared" si="95"/>
        <v>40</v>
      </c>
      <c r="CK34" s="252">
        <f t="shared" si="95"/>
        <v>29</v>
      </c>
      <c r="CL34" s="252">
        <f t="shared" si="95"/>
        <v>66</v>
      </c>
      <c r="CM34" s="252">
        <f t="shared" si="96"/>
        <v>16</v>
      </c>
      <c r="CN34" s="252">
        <f t="shared" si="96"/>
        <v>4</v>
      </c>
      <c r="CO34" s="252">
        <f t="shared" si="96"/>
        <v>-122</v>
      </c>
      <c r="CP34" s="366">
        <f t="shared" si="96"/>
        <v>-33</v>
      </c>
      <c r="CQ34" s="366">
        <f t="shared" si="96"/>
        <v>-115</v>
      </c>
      <c r="CR34" s="366">
        <f t="shared" si="96"/>
        <v>-108</v>
      </c>
      <c r="CS34" s="366">
        <f t="shared" si="96"/>
        <v>-160</v>
      </c>
      <c r="CT34" s="366">
        <f t="shared" si="96"/>
        <v>-35</v>
      </c>
      <c r="CU34" s="366">
        <f t="shared" si="96"/>
        <v>-26</v>
      </c>
      <c r="CV34" s="366">
        <f t="shared" si="96"/>
        <v>29</v>
      </c>
      <c r="CW34" s="366">
        <f t="shared" si="96"/>
        <v>-38</v>
      </c>
      <c r="CX34" s="366">
        <f t="shared" si="96"/>
        <v>-29</v>
      </c>
      <c r="CY34" s="366">
        <f t="shared" si="96"/>
        <v>14</v>
      </c>
      <c r="CZ34" s="366">
        <f t="shared" si="96"/>
        <v>-26</v>
      </c>
      <c r="DA34" s="366">
        <f t="shared" si="96"/>
        <v>-79</v>
      </c>
      <c r="DB34" s="366">
        <f t="shared" si="96"/>
        <v>-38</v>
      </c>
      <c r="DC34" s="264"/>
      <c r="DD34" s="57">
        <f>IF(ISERROR(GETPIVOTDATA("VALUE",'CSS WK pvt'!$I$2,"DT_FILE",DD$8,"CD_CO",DD$6,"TRIM_CAT",TRIM(B34),"TRIM_LINE",A30))=TRUE,0,GETPIVOTDATA("VALUE",'CSS WK pvt'!$I$2,"DT_FILE",DD$8,"CD_CO",DD$6,"TRIM_CAT",TRIM(B34),"TRIM_LINE",A30))</f>
        <v>331</v>
      </c>
    </row>
    <row r="35" spans="1:108" s="52" customFormat="1" ht="15">
      <c r="A35" s="139"/>
      <c r="B35" s="53" t="s">
        <v>143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2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>
        <v>102</v>
      </c>
      <c r="BH35" s="292">
        <v>114</v>
      </c>
      <c r="BI35" s="76">
        <f t="shared" si="93"/>
        <v>15</v>
      </c>
      <c r="BJ35" s="77">
        <f t="shared" si="93"/>
        <v>54</v>
      </c>
      <c r="BK35" s="77">
        <f t="shared" si="93"/>
        <v>66</v>
      </c>
      <c r="BL35" s="77">
        <f t="shared" si="93"/>
        <v>51</v>
      </c>
      <c r="BM35" s="77">
        <f t="shared" si="93"/>
        <v>11</v>
      </c>
      <c r="BN35" s="77">
        <f t="shared" si="93"/>
        <v>-1</v>
      </c>
      <c r="BO35" s="77">
        <f t="shared" si="93"/>
        <v>1</v>
      </c>
      <c r="BP35" s="77">
        <f t="shared" si="93"/>
        <v>19</v>
      </c>
      <c r="BQ35" s="77">
        <f t="shared" si="93"/>
        <v>-12</v>
      </c>
      <c r="BR35" s="386">
        <f t="shared" si="93"/>
        <v>6</v>
      </c>
      <c r="BS35" s="409">
        <f t="shared" si="94"/>
        <v>-1</v>
      </c>
      <c r="BT35" s="77">
        <f t="shared" si="94"/>
        <v>40</v>
      </c>
      <c r="BU35" s="77">
        <f t="shared" si="94"/>
        <v>7</v>
      </c>
      <c r="BV35" s="77">
        <f t="shared" si="94"/>
        <v>-65</v>
      </c>
      <c r="BW35" s="77">
        <f t="shared" si="94"/>
        <v>-62</v>
      </c>
      <c r="BX35" s="226">
        <f t="shared" si="94"/>
        <v>-47</v>
      </c>
      <c r="BY35" s="226">
        <f t="shared" si="94"/>
        <v>-13</v>
      </c>
      <c r="BZ35" s="226">
        <f t="shared" si="94"/>
        <v>-12</v>
      </c>
      <c r="CA35" s="226">
        <f t="shared" si="94"/>
        <v>-11</v>
      </c>
      <c r="CB35" s="252">
        <f t="shared" si="94"/>
        <v>16</v>
      </c>
      <c r="CC35" s="252">
        <f t="shared" si="95"/>
        <v>101</v>
      </c>
      <c r="CD35" s="366">
        <f t="shared" si="95"/>
        <v>45</v>
      </c>
      <c r="CE35" s="335">
        <f t="shared" si="95"/>
        <v>55</v>
      </c>
      <c r="CF35" s="252">
        <f t="shared" si="95"/>
        <v>26</v>
      </c>
      <c r="CG35" s="252">
        <f t="shared" si="95"/>
        <v>48</v>
      </c>
      <c r="CH35" s="252">
        <f t="shared" si="95"/>
        <v>43</v>
      </c>
      <c r="CI35" s="252">
        <f t="shared" si="95"/>
        <v>23</v>
      </c>
      <c r="CJ35" s="252">
        <f t="shared" si="95"/>
        <v>13</v>
      </c>
      <c r="CK35" s="252">
        <f t="shared" si="95"/>
        <v>11</v>
      </c>
      <c r="CL35" s="252">
        <f t="shared" si="95"/>
        <v>34</v>
      </c>
      <c r="CM35" s="252">
        <f t="shared" si="96"/>
        <v>34</v>
      </c>
      <c r="CN35" s="252">
        <f t="shared" si="96"/>
        <v>23</v>
      </c>
      <c r="CO35" s="252">
        <f t="shared" si="96"/>
        <v>-62</v>
      </c>
      <c r="CP35" s="366">
        <f t="shared" si="96"/>
        <v>-59</v>
      </c>
      <c r="CQ35" s="366">
        <f t="shared" si="96"/>
        <v>-55</v>
      </c>
      <c r="CR35" s="366">
        <f t="shared" si="96"/>
        <v>-43</v>
      </c>
      <c r="CS35" s="366">
        <f t="shared" si="96"/>
        <v>-53</v>
      </c>
      <c r="CT35" s="366">
        <f t="shared" si="96"/>
        <v>-34</v>
      </c>
      <c r="CU35" s="366">
        <f t="shared" si="96"/>
        <v>7</v>
      </c>
      <c r="CV35" s="366">
        <f t="shared" si="96"/>
        <v>3</v>
      </c>
      <c r="CW35" s="366">
        <f t="shared" si="96"/>
        <v>3</v>
      </c>
      <c r="CX35" s="366">
        <f t="shared" si="96"/>
        <v>-23</v>
      </c>
      <c r="CY35" s="366">
        <f t="shared" si="96"/>
        <v>-21</v>
      </c>
      <c r="CZ35" s="366">
        <f t="shared" si="96"/>
        <v>-43</v>
      </c>
      <c r="DA35" s="366">
        <f t="shared" si="96"/>
        <v>-20</v>
      </c>
      <c r="DB35" s="366">
        <f t="shared" si="96"/>
        <v>21</v>
      </c>
      <c r="DC35" s="264"/>
      <c r="DD35" s="57">
        <f>IF(ISERROR(GETPIVOTDATA("VALUE",'CSS WK pvt'!$I$2,"DT_FILE",DD$8,"CD_CO",DD$6,"TRIM_CAT",TRIM(B35),"TRIM_LINE",A30))=TRUE,0,GETPIVOTDATA("VALUE",'CSS WK pvt'!$I$2,"DT_FILE",DD$8,"CD_CO",DD$6,"TRIM_CAT",TRIM(B35),"TRIM_LINE",A30))</f>
        <v>114</v>
      </c>
    </row>
    <row r="36" spans="1:108" s="66" customFormat="1" ht="15">
      <c r="A36" s="140"/>
      <c r="B36" s="53" t="s">
        <v>144</v>
      </c>
      <c r="C36" s="129">
        <f t="shared" si="97" ref="C36:Q36">SUM(C31:C35)</f>
        <v>37303</v>
      </c>
      <c r="D36" s="130">
        <f t="shared" si="97"/>
        <v>40155</v>
      </c>
      <c r="E36" s="130">
        <f t="shared" si="97"/>
        <v>41999</v>
      </c>
      <c r="F36" s="130">
        <f t="shared" si="97"/>
        <v>39544</v>
      </c>
      <c r="G36" s="130">
        <f t="shared" si="97"/>
        <v>34687</v>
      </c>
      <c r="H36" s="130">
        <f t="shared" si="97"/>
        <v>38838</v>
      </c>
      <c r="I36" s="130">
        <f t="shared" si="97"/>
        <v>41685</v>
      </c>
      <c r="J36" s="130">
        <f t="shared" si="97"/>
        <v>49085</v>
      </c>
      <c r="K36" s="130">
        <f t="shared" si="97"/>
        <v>49751</v>
      </c>
      <c r="L36" s="131">
        <f t="shared" si="97"/>
        <v>43461</v>
      </c>
      <c r="M36" s="130">
        <f t="shared" si="97"/>
        <v>44348</v>
      </c>
      <c r="N36" s="130">
        <f t="shared" si="97"/>
        <v>40087</v>
      </c>
      <c r="O36" s="130">
        <f t="shared" si="97"/>
        <v>51559</v>
      </c>
      <c r="P36" s="130">
        <f t="shared" si="97"/>
        <v>60387</v>
      </c>
      <c r="Q36" s="130">
        <f t="shared" si="97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3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>
        <v>49697</v>
      </c>
      <c r="BH36" s="293">
        <v>38923</v>
      </c>
      <c r="BI36" s="78">
        <f t="shared" si="98" ref="BI36:BM36">SUM(BI31:BI35)</f>
        <v>14256</v>
      </c>
      <c r="BJ36" s="132">
        <f t="shared" si="98"/>
        <v>20232</v>
      </c>
      <c r="BK36" s="132">
        <f t="shared" si="98"/>
        <v>5691</v>
      </c>
      <c r="BL36" s="132">
        <f t="shared" si="98"/>
        <v>1321</v>
      </c>
      <c r="BM36" s="132">
        <f t="shared" si="98"/>
        <v>1292</v>
      </c>
      <c r="BN36" s="132">
        <f t="shared" si="99" ref="BN36:BV36">SUM(BN31:BN35)</f>
        <v>-2429</v>
      </c>
      <c r="BO36" s="132">
        <f t="shared" si="99"/>
        <v>-461</v>
      </c>
      <c r="BP36" s="132">
        <f t="shared" si="99"/>
        <v>1777</v>
      </c>
      <c r="BQ36" s="132">
        <f t="shared" si="99"/>
        <v>-3669</v>
      </c>
      <c r="BR36" s="387">
        <f t="shared" si="99"/>
        <v>-4817</v>
      </c>
      <c r="BS36" s="410">
        <f t="shared" si="99"/>
        <v>-12267</v>
      </c>
      <c r="BT36" s="132">
        <f t="shared" si="99"/>
        <v>-7511</v>
      </c>
      <c r="BU36" s="132">
        <f t="shared" si="99"/>
        <v>-14086</v>
      </c>
      <c r="BV36" s="132">
        <f t="shared" si="99"/>
        <v>-24197</v>
      </c>
      <c r="BW36" s="132">
        <f t="shared" si="100" ref="BW36:BX36">SUM(BW31:BW35)</f>
        <v>-15267</v>
      </c>
      <c r="BX36" s="227">
        <f t="shared" si="100"/>
        <v>-9030</v>
      </c>
      <c r="BY36" s="227">
        <f t="shared" si="101" ref="BY36:BZ36">SUM(BY31:BY35)</f>
        <v>-7566</v>
      </c>
      <c r="BZ36" s="227">
        <f t="shared" si="101"/>
        <v>-7313</v>
      </c>
      <c r="CA36" s="227">
        <f t="shared" si="102" ref="CA36:CB36">SUM(CA31:CA35)</f>
        <v>-6464</v>
      </c>
      <c r="CB36" s="253">
        <f t="shared" si="102"/>
        <v>-10394</v>
      </c>
      <c r="CC36" s="253">
        <f t="shared" si="103" ref="CC36:CE36">SUM(CC31:CC35)</f>
        <v>333</v>
      </c>
      <c r="CD36" s="367">
        <f t="shared" si="103"/>
        <v>855</v>
      </c>
      <c r="CE36" s="336">
        <f t="shared" si="103"/>
        <v>1562</v>
      </c>
      <c r="CF36" s="253">
        <f t="shared" si="104" ref="CF36:CG36">SUM(CF31:CF35)</f>
        <v>2809</v>
      </c>
      <c r="CG36" s="253">
        <f t="shared" si="104"/>
        <v>143</v>
      </c>
      <c r="CH36" s="253">
        <f t="shared" si="105" ref="CH36">SUM(CH31:CH35)</f>
        <v>3979</v>
      </c>
      <c r="CI36" s="253">
        <f t="shared" si="106" ref="CI36">SUM(CI31:CI35)</f>
        <v>5859</v>
      </c>
      <c r="CJ36" s="253">
        <f t="shared" si="107" ref="CJ36">SUM(CJ31:CJ35)</f>
        <v>6900</v>
      </c>
      <c r="CK36" s="253">
        <f t="shared" si="108" ref="CK36">SUM(CK31:CK35)</f>
        <v>5657</v>
      </c>
      <c r="CL36" s="253">
        <f t="shared" si="109" ref="CL36">SUM(CL31:CL35)</f>
        <v>5726</v>
      </c>
      <c r="CM36" s="253">
        <f t="shared" si="110" ref="CM36">SUM(CM31:CM35)</f>
        <v>2052</v>
      </c>
      <c r="CN36" s="253">
        <f t="shared" si="111" ref="CN36">SUM(CN31:CN35)</f>
        <v>4409</v>
      </c>
      <c r="CO36" s="253">
        <f t="shared" si="112" ref="CO36">SUM(CO31:CO35)</f>
        <v>-4117</v>
      </c>
      <c r="CP36" s="367">
        <f t="shared" si="113" ref="CP36">SUM(CP31:CP35)</f>
        <v>-3075</v>
      </c>
      <c r="CQ36" s="367">
        <f t="shared" si="114" ref="CQ36">SUM(CQ31:CQ35)</f>
        <v>1917</v>
      </c>
      <c r="CR36" s="367">
        <f t="shared" si="115" ref="CR36">SUM(CR31:CR35)</f>
        <v>9186</v>
      </c>
      <c r="CS36" s="367">
        <f t="shared" si="116" ref="CS36">SUM(CS31:CS35)</f>
        <v>7189</v>
      </c>
      <c r="CT36" s="367">
        <f t="shared" si="117" ref="CT36">SUM(CT31:CT35)</f>
        <v>5597</v>
      </c>
      <c r="CU36" s="367">
        <f t="shared" si="118" ref="CU36">SUM(CU31:CU35)</f>
        <v>8089</v>
      </c>
      <c r="CV36" s="367">
        <f t="shared" si="119" ref="CV36">SUM(CV31:CV35)</f>
        <v>5249</v>
      </c>
      <c r="CW36" s="367">
        <f t="shared" si="120" ref="CW36">SUM(CW31:CW35)</f>
        <v>2288</v>
      </c>
      <c r="CX36" s="367">
        <f t="shared" si="121" ref="CX36">SUM(CX31:CX35)</f>
        <v>-225</v>
      </c>
      <c r="CY36" s="367">
        <f t="shared" si="122" ref="CY36:CZ36">SUM(CY31:CY35)</f>
        <v>6500</v>
      </c>
      <c r="CZ36" s="367">
        <f t="shared" si="122"/>
        <v>34</v>
      </c>
      <c r="DA36" s="367">
        <f t="shared" si="123" ref="DA36:DB36">SUM(DA31:DA35)</f>
        <v>7399</v>
      </c>
      <c r="DB36" s="367">
        <f t="shared" si="123"/>
        <v>2499</v>
      </c>
      <c r="DC36" s="265"/>
      <c r="DD36" s="78">
        <f>SUM(DD31:DD35)</f>
        <v>38923</v>
      </c>
    </row>
    <row r="37" spans="1:108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28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264"/>
      <c r="DD37" s="83"/>
    </row>
    <row r="38" spans="1:108" s="52" customFormat="1" ht="15">
      <c r="A38" s="139"/>
      <c r="B38" s="53" t="s">
        <v>139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2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>
        <v>76549</v>
      </c>
      <c r="BH38" s="292">
        <v>80265</v>
      </c>
      <c r="BI38" s="76">
        <f t="shared" si="124" ref="BI38:BR42">O38-C38</f>
        <v>20586</v>
      </c>
      <c r="BJ38" s="77">
        <f t="shared" si="124"/>
        <v>30331</v>
      </c>
      <c r="BK38" s="77">
        <f t="shared" si="124"/>
        <v>40680</v>
      </c>
      <c r="BL38" s="77">
        <f t="shared" si="124"/>
        <v>40922</v>
      </c>
      <c r="BM38" s="77">
        <f t="shared" si="124"/>
        <v>37934</v>
      </c>
      <c r="BN38" s="77">
        <f t="shared" si="124"/>
        <v>38039</v>
      </c>
      <c r="BO38" s="77">
        <f t="shared" si="124"/>
        <v>38649</v>
      </c>
      <c r="BP38" s="77">
        <f t="shared" si="124"/>
        <v>43224</v>
      </c>
      <c r="BQ38" s="77">
        <f t="shared" si="124"/>
        <v>42944</v>
      </c>
      <c r="BR38" s="386">
        <f t="shared" si="124"/>
        <v>42800</v>
      </c>
      <c r="BS38" s="409">
        <f t="shared" si="125" ref="BS38:CB42">Y38-M38</f>
        <v>36136</v>
      </c>
      <c r="BT38" s="77">
        <f t="shared" si="125"/>
        <v>32723</v>
      </c>
      <c r="BU38" s="77">
        <f t="shared" si="125"/>
        <v>22698</v>
      </c>
      <c r="BV38" s="77">
        <f t="shared" si="125"/>
        <v>15910</v>
      </c>
      <c r="BW38" s="77">
        <f t="shared" si="125"/>
        <v>-405</v>
      </c>
      <c r="BX38" s="226">
        <f t="shared" si="125"/>
        <v>-8547</v>
      </c>
      <c r="BY38" s="226">
        <f t="shared" si="125"/>
        <v>-12530</v>
      </c>
      <c r="BZ38" s="226">
        <f t="shared" si="125"/>
        <v>-16817</v>
      </c>
      <c r="CA38" s="226">
        <f t="shared" si="125"/>
        <v>-20543</v>
      </c>
      <c r="CB38" s="252">
        <f t="shared" si="125"/>
        <v>-24136</v>
      </c>
      <c r="CC38" s="252">
        <f t="shared" si="126" ref="CC38:CL42">AI38-W38</f>
        <v>-26847</v>
      </c>
      <c r="CD38" s="366">
        <f t="shared" si="126"/>
        <v>-28578</v>
      </c>
      <c r="CE38" s="335">
        <f t="shared" si="126"/>
        <v>-22678</v>
      </c>
      <c r="CF38" s="252">
        <f t="shared" si="126"/>
        <v>-20885</v>
      </c>
      <c r="CG38" s="252">
        <f t="shared" si="126"/>
        <v>-17855</v>
      </c>
      <c r="CH38" s="252">
        <f t="shared" si="126"/>
        <v>-24726</v>
      </c>
      <c r="CI38" s="252">
        <f t="shared" si="126"/>
        <v>-19621</v>
      </c>
      <c r="CJ38" s="252">
        <f t="shared" si="126"/>
        <v>-15487</v>
      </c>
      <c r="CK38" s="252">
        <f t="shared" si="126"/>
        <v>-7847</v>
      </c>
      <c r="CL38" s="252">
        <f t="shared" si="126"/>
        <v>-7297</v>
      </c>
      <c r="CM38" s="252">
        <f t="shared" si="127" ref="CM38:DB42">AS38-AG38</f>
        <v>-6001</v>
      </c>
      <c r="CN38" s="252">
        <f t="shared" si="127"/>
        <v>-7648</v>
      </c>
      <c r="CO38" s="252">
        <f t="shared" si="127"/>
        <v>-8473</v>
      </c>
      <c r="CP38" s="366">
        <f t="shared" si="127"/>
        <v>-5724</v>
      </c>
      <c r="CQ38" s="366">
        <f t="shared" si="127"/>
        <v>-12808</v>
      </c>
      <c r="CR38" s="366">
        <f t="shared" si="127"/>
        <v>-11013</v>
      </c>
      <c r="CS38" s="366">
        <f t="shared" si="127"/>
        <v>-5777</v>
      </c>
      <c r="CT38" s="366">
        <f t="shared" si="127"/>
        <v>3304</v>
      </c>
      <c r="CU38" s="366">
        <f t="shared" si="127"/>
        <v>1592</v>
      </c>
      <c r="CV38" s="366">
        <f t="shared" si="127"/>
        <v>3627</v>
      </c>
      <c r="CW38" s="366">
        <f t="shared" si="127"/>
        <v>3248</v>
      </c>
      <c r="CX38" s="366">
        <f t="shared" si="127"/>
        <v>4317</v>
      </c>
      <c r="CY38" s="366">
        <f t="shared" si="127"/>
        <v>1337</v>
      </c>
      <c r="CZ38" s="366">
        <f t="shared" si="127"/>
        <v>-490</v>
      </c>
      <c r="DA38" s="366">
        <f t="shared" si="127"/>
        <v>-272</v>
      </c>
      <c r="DB38" s="366">
        <f t="shared" si="127"/>
        <v>-1318</v>
      </c>
      <c r="DC38" s="264"/>
      <c r="DD38" s="57">
        <f>IF(ISERROR(GETPIVOTDATA("VALUE",'CSS WK pvt'!$I$2,"DT_FILE",DD$8,"CD_CO",DD$6,"TRIM_CAT",TRIM(B38),"TRIM_LINE",A37))=TRUE,0,GETPIVOTDATA("VALUE",'CSS WK pvt'!$I$2,"DT_FILE",DD$8,"CD_CO",DD$6,"TRIM_CAT",TRIM(B38),"TRIM_LINE",A37))</f>
        <v>80265</v>
      </c>
    </row>
    <row r="39" spans="1:108" s="52" customFormat="1" ht="15">
      <c r="A39" s="139"/>
      <c r="B39" s="53" t="s">
        <v>140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2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>
        <v>44521</v>
      </c>
      <c r="BH39" s="292">
        <v>46581</v>
      </c>
      <c r="BI39" s="76">
        <f t="shared" si="124"/>
        <v>6491</v>
      </c>
      <c r="BJ39" s="77">
        <f t="shared" si="124"/>
        <v>10195</v>
      </c>
      <c r="BK39" s="77">
        <f t="shared" si="124"/>
        <v>9951</v>
      </c>
      <c r="BL39" s="77">
        <f t="shared" si="124"/>
        <v>8890</v>
      </c>
      <c r="BM39" s="77">
        <f t="shared" si="124"/>
        <v>10614</v>
      </c>
      <c r="BN39" s="77">
        <f t="shared" si="124"/>
        <v>9592</v>
      </c>
      <c r="BO39" s="77">
        <f t="shared" si="124"/>
        <v>8352</v>
      </c>
      <c r="BP39" s="77">
        <f t="shared" si="124"/>
        <v>7394</v>
      </c>
      <c r="BQ39" s="77">
        <f t="shared" si="124"/>
        <v>9330</v>
      </c>
      <c r="BR39" s="386">
        <f t="shared" si="124"/>
        <v>10559</v>
      </c>
      <c r="BS39" s="409">
        <f t="shared" si="125"/>
        <v>7714</v>
      </c>
      <c r="BT39" s="77">
        <f t="shared" si="125"/>
        <v>9469</v>
      </c>
      <c r="BU39" s="77">
        <f t="shared" si="125"/>
        <v>9147</v>
      </c>
      <c r="BV39" s="77">
        <f t="shared" si="125"/>
        <v>4389</v>
      </c>
      <c r="BW39" s="77">
        <f t="shared" si="125"/>
        <v>5893</v>
      </c>
      <c r="BX39" s="226">
        <f t="shared" si="125"/>
        <v>6563</v>
      </c>
      <c r="BY39" s="226">
        <f t="shared" si="125"/>
        <v>4077</v>
      </c>
      <c r="BZ39" s="226">
        <f t="shared" si="125"/>
        <v>4219</v>
      </c>
      <c r="CA39" s="226">
        <f t="shared" si="125"/>
        <v>3229</v>
      </c>
      <c r="CB39" s="252">
        <f t="shared" si="125"/>
        <v>1348</v>
      </c>
      <c r="CC39" s="252">
        <f t="shared" si="126"/>
        <v>-8807</v>
      </c>
      <c r="CD39" s="366">
        <f t="shared" si="126"/>
        <v>-6171</v>
      </c>
      <c r="CE39" s="335">
        <f t="shared" si="126"/>
        <v>-7281</v>
      </c>
      <c r="CF39" s="252">
        <f t="shared" si="126"/>
        <v>-9973</v>
      </c>
      <c r="CG39" s="252">
        <f t="shared" si="126"/>
        <v>-9614</v>
      </c>
      <c r="CH39" s="252">
        <f t="shared" si="126"/>
        <v>-5688</v>
      </c>
      <c r="CI39" s="252">
        <f t="shared" si="126"/>
        <v>-5224</v>
      </c>
      <c r="CJ39" s="252">
        <f t="shared" si="126"/>
        <v>-4821</v>
      </c>
      <c r="CK39" s="252">
        <f t="shared" si="126"/>
        <v>-5246</v>
      </c>
      <c r="CL39" s="252">
        <f t="shared" si="126"/>
        <v>-5757</v>
      </c>
      <c r="CM39" s="252">
        <f t="shared" si="127"/>
        <v>-2046</v>
      </c>
      <c r="CN39" s="252">
        <f t="shared" si="127"/>
        <v>-514</v>
      </c>
      <c r="CO39" s="252">
        <f t="shared" si="127"/>
        <v>7110</v>
      </c>
      <c r="CP39" s="366">
        <f t="shared" si="127"/>
        <v>239</v>
      </c>
      <c r="CQ39" s="366">
        <f t="shared" si="127"/>
        <v>6732</v>
      </c>
      <c r="CR39" s="366">
        <f t="shared" si="127"/>
        <v>8300</v>
      </c>
      <c r="CS39" s="366">
        <f t="shared" si="127"/>
        <v>10587</v>
      </c>
      <c r="CT39" s="366">
        <f t="shared" si="127"/>
        <v>8357</v>
      </c>
      <c r="CU39" s="366">
        <f t="shared" si="127"/>
        <v>9160</v>
      </c>
      <c r="CV39" s="366">
        <f t="shared" si="127"/>
        <v>8696</v>
      </c>
      <c r="CW39" s="366">
        <f t="shared" si="127"/>
        <v>10410</v>
      </c>
      <c r="CX39" s="366">
        <f t="shared" si="127"/>
        <v>8851</v>
      </c>
      <c r="CY39" s="366">
        <f t="shared" si="127"/>
        <v>5836</v>
      </c>
      <c r="CZ39" s="366">
        <f t="shared" si="127"/>
        <v>6199</v>
      </c>
      <c r="DA39" s="366">
        <f t="shared" si="127"/>
        <v>5274</v>
      </c>
      <c r="DB39" s="366">
        <f t="shared" si="127"/>
        <v>8735</v>
      </c>
      <c r="DC39" s="264"/>
      <c r="DD39" s="57">
        <f>IF(ISERROR(GETPIVOTDATA("VALUE",'CSS WK pvt'!$I$2,"DT_FILE",DD$8,"CD_CO",DD$6,"TRIM_CAT",TRIM(B39),"TRIM_LINE",A37))=TRUE,0,GETPIVOTDATA("VALUE",'CSS WK pvt'!$I$2,"DT_FILE",DD$8,"CD_CO",DD$6,"TRIM_CAT",TRIM(B39),"TRIM_LINE",A37))</f>
        <v>46581</v>
      </c>
    </row>
    <row r="40" spans="1:108" s="52" customFormat="1" ht="15">
      <c r="A40" s="139"/>
      <c r="B40" s="53" t="s">
        <v>141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2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>
        <v>9182</v>
      </c>
      <c r="BH40" s="292">
        <v>9413</v>
      </c>
      <c r="BI40" s="76">
        <f t="shared" si="124"/>
        <v>1813</v>
      </c>
      <c r="BJ40" s="77">
        <f t="shared" si="124"/>
        <v>4152</v>
      </c>
      <c r="BK40" s="77">
        <f t="shared" si="124"/>
        <v>6260</v>
      </c>
      <c r="BL40" s="77">
        <f t="shared" si="124"/>
        <v>6523</v>
      </c>
      <c r="BM40" s="77">
        <f t="shared" si="124"/>
        <v>6110</v>
      </c>
      <c r="BN40" s="77">
        <f t="shared" si="124"/>
        <v>5417</v>
      </c>
      <c r="BO40" s="77">
        <f t="shared" si="124"/>
        <v>4749</v>
      </c>
      <c r="BP40" s="77">
        <f t="shared" si="124"/>
        <v>3432</v>
      </c>
      <c r="BQ40" s="77">
        <f t="shared" si="124"/>
        <v>3373</v>
      </c>
      <c r="BR40" s="386">
        <f t="shared" si="124"/>
        <v>3639</v>
      </c>
      <c r="BS40" s="409">
        <f t="shared" si="125"/>
        <v>3341</v>
      </c>
      <c r="BT40" s="77">
        <f t="shared" si="125"/>
        <v>3489</v>
      </c>
      <c r="BU40" s="77">
        <f t="shared" si="125"/>
        <v>2322</v>
      </c>
      <c r="BV40" s="77">
        <f t="shared" si="125"/>
        <v>221</v>
      </c>
      <c r="BW40" s="77">
        <f t="shared" si="125"/>
        <v>-2895</v>
      </c>
      <c r="BX40" s="226">
        <f t="shared" si="125"/>
        <v>-3258</v>
      </c>
      <c r="BY40" s="226">
        <f t="shared" si="125"/>
        <v>-2744</v>
      </c>
      <c r="BZ40" s="226">
        <f t="shared" si="125"/>
        <v>-1854</v>
      </c>
      <c r="CA40" s="226">
        <f t="shared" si="125"/>
        <v>-1959</v>
      </c>
      <c r="CB40" s="252">
        <f t="shared" si="125"/>
        <v>-478</v>
      </c>
      <c r="CC40" s="252">
        <f t="shared" si="126"/>
        <v>-463</v>
      </c>
      <c r="CD40" s="366">
        <f t="shared" si="126"/>
        <v>-74</v>
      </c>
      <c r="CE40" s="335">
        <f t="shared" si="126"/>
        <v>-44</v>
      </c>
      <c r="CF40" s="252">
        <f t="shared" si="126"/>
        <v>-130</v>
      </c>
      <c r="CG40" s="252">
        <f t="shared" si="126"/>
        <v>132</v>
      </c>
      <c r="CH40" s="252">
        <f t="shared" si="126"/>
        <v>169</v>
      </c>
      <c r="CI40" s="252">
        <f t="shared" si="126"/>
        <v>530</v>
      </c>
      <c r="CJ40" s="252">
        <f t="shared" si="126"/>
        <v>472</v>
      </c>
      <c r="CK40" s="252">
        <f t="shared" si="126"/>
        <v>479</v>
      </c>
      <c r="CL40" s="252">
        <f t="shared" si="126"/>
        <v>912</v>
      </c>
      <c r="CM40" s="252">
        <f t="shared" si="127"/>
        <v>935</v>
      </c>
      <c r="CN40" s="252">
        <f t="shared" si="127"/>
        <v>1009</v>
      </c>
      <c r="CO40" s="252">
        <f t="shared" si="127"/>
        <v>-403</v>
      </c>
      <c r="CP40" s="366">
        <f t="shared" si="127"/>
        <v>-957</v>
      </c>
      <c r="CQ40" s="366">
        <f t="shared" si="127"/>
        <v>-1265</v>
      </c>
      <c r="CR40" s="366">
        <f t="shared" si="127"/>
        <v>-1171</v>
      </c>
      <c r="CS40" s="366">
        <f t="shared" si="127"/>
        <v>-751</v>
      </c>
      <c r="CT40" s="366">
        <f t="shared" si="127"/>
        <v>-709</v>
      </c>
      <c r="CU40" s="366">
        <f t="shared" si="127"/>
        <v>-603</v>
      </c>
      <c r="CV40" s="366">
        <f t="shared" si="127"/>
        <v>-408</v>
      </c>
      <c r="CW40" s="366">
        <f t="shared" si="127"/>
        <v>-707</v>
      </c>
      <c r="CX40" s="366">
        <f t="shared" si="127"/>
        <v>-1127</v>
      </c>
      <c r="CY40" s="366">
        <f t="shared" si="127"/>
        <v>-1017</v>
      </c>
      <c r="CZ40" s="366">
        <f t="shared" si="127"/>
        <v>-1587</v>
      </c>
      <c r="DA40" s="366">
        <f t="shared" si="127"/>
        <v>-265</v>
      </c>
      <c r="DB40" s="366">
        <f t="shared" si="127"/>
        <v>-294</v>
      </c>
      <c r="DC40" s="264"/>
      <c r="DD40" s="57">
        <f>IF(ISERROR(GETPIVOTDATA("VALUE",'CSS WK pvt'!$I$2,"DT_FILE",DD$8,"CD_CO",DD$6,"TRIM_CAT",TRIM(B40),"TRIM_LINE",A37))=TRUE,0,GETPIVOTDATA("VALUE",'CSS WK pvt'!$I$2,"DT_FILE",DD$8,"CD_CO",DD$6,"TRIM_CAT",TRIM(B40),"TRIM_LINE",A37))</f>
        <v>9413</v>
      </c>
    </row>
    <row r="41" spans="1:108" s="52" customFormat="1" ht="15">
      <c r="A41" s="139"/>
      <c r="B41" s="53" t="s">
        <v>142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2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>
        <v>439</v>
      </c>
      <c r="BH41" s="292">
        <v>444</v>
      </c>
      <c r="BI41" s="76">
        <f t="shared" si="124"/>
        <v>66</v>
      </c>
      <c r="BJ41" s="77">
        <f t="shared" si="124"/>
        <v>182</v>
      </c>
      <c r="BK41" s="77">
        <f t="shared" si="124"/>
        <v>384</v>
      </c>
      <c r="BL41" s="77">
        <f t="shared" si="124"/>
        <v>421</v>
      </c>
      <c r="BM41" s="77">
        <f t="shared" si="124"/>
        <v>367</v>
      </c>
      <c r="BN41" s="77">
        <f t="shared" si="124"/>
        <v>367</v>
      </c>
      <c r="BO41" s="77">
        <f t="shared" si="124"/>
        <v>252</v>
      </c>
      <c r="BP41" s="77">
        <f t="shared" si="124"/>
        <v>227</v>
      </c>
      <c r="BQ41" s="77">
        <f t="shared" si="124"/>
        <v>205</v>
      </c>
      <c r="BR41" s="386">
        <f t="shared" si="124"/>
        <v>222</v>
      </c>
      <c r="BS41" s="409">
        <f t="shared" si="125"/>
        <v>230</v>
      </c>
      <c r="BT41" s="77">
        <f t="shared" si="125"/>
        <v>206</v>
      </c>
      <c r="BU41" s="77">
        <f t="shared" si="125"/>
        <v>115</v>
      </c>
      <c r="BV41" s="77">
        <f t="shared" si="125"/>
        <v>14</v>
      </c>
      <c r="BW41" s="77">
        <f t="shared" si="125"/>
        <v>-251</v>
      </c>
      <c r="BX41" s="226">
        <f t="shared" si="125"/>
        <v>-303</v>
      </c>
      <c r="BY41" s="226">
        <f t="shared" si="125"/>
        <v>-242</v>
      </c>
      <c r="BZ41" s="226">
        <f t="shared" si="125"/>
        <v>-252</v>
      </c>
      <c r="CA41" s="226">
        <f t="shared" si="125"/>
        <v>-190</v>
      </c>
      <c r="CB41" s="252">
        <f t="shared" si="125"/>
        <v>-107</v>
      </c>
      <c r="CC41" s="252">
        <f t="shared" si="126"/>
        <v>-68</v>
      </c>
      <c r="CD41" s="366">
        <f t="shared" si="126"/>
        <v>-81</v>
      </c>
      <c r="CE41" s="335">
        <f t="shared" si="126"/>
        <v>-1</v>
      </c>
      <c r="CF41" s="252">
        <f t="shared" si="126"/>
        <v>-50</v>
      </c>
      <c r="CG41" s="252">
        <f t="shared" si="126"/>
        <v>-33</v>
      </c>
      <c r="CH41" s="252">
        <f t="shared" si="126"/>
        <v>-37</v>
      </c>
      <c r="CI41" s="252">
        <f t="shared" si="126"/>
        <v>53</v>
      </c>
      <c r="CJ41" s="252">
        <f t="shared" si="126"/>
        <v>42</v>
      </c>
      <c r="CK41" s="252">
        <f t="shared" si="126"/>
        <v>23</v>
      </c>
      <c r="CL41" s="252">
        <f t="shared" si="126"/>
        <v>49</v>
      </c>
      <c r="CM41" s="252">
        <f t="shared" si="127"/>
        <v>83</v>
      </c>
      <c r="CN41" s="252">
        <f t="shared" si="127"/>
        <v>45</v>
      </c>
      <c r="CO41" s="252">
        <f t="shared" si="127"/>
        <v>-1</v>
      </c>
      <c r="CP41" s="366">
        <f t="shared" si="127"/>
        <v>9</v>
      </c>
      <c r="CQ41" s="366">
        <f t="shared" si="127"/>
        <v>-96</v>
      </c>
      <c r="CR41" s="366">
        <f t="shared" si="127"/>
        <v>-72</v>
      </c>
      <c r="CS41" s="366">
        <f t="shared" si="127"/>
        <v>-34</v>
      </c>
      <c r="CT41" s="366">
        <f t="shared" si="127"/>
        <v>-30</v>
      </c>
      <c r="CU41" s="366">
        <f t="shared" si="127"/>
        <v>-71</v>
      </c>
      <c r="CV41" s="366">
        <f t="shared" si="127"/>
        <v>-32</v>
      </c>
      <c r="CW41" s="366">
        <f t="shared" si="127"/>
        <v>27</v>
      </c>
      <c r="CX41" s="366">
        <f t="shared" si="127"/>
        <v>-18</v>
      </c>
      <c r="CY41" s="366">
        <f t="shared" si="127"/>
        <v>-47</v>
      </c>
      <c r="CZ41" s="366">
        <f t="shared" si="127"/>
        <v>-74</v>
      </c>
      <c r="DA41" s="366">
        <f t="shared" si="127"/>
        <v>-25</v>
      </c>
      <c r="DB41" s="366">
        <f t="shared" si="127"/>
        <v>-41</v>
      </c>
      <c r="DC41" s="264"/>
      <c r="DD41" s="57">
        <f>IF(ISERROR(GETPIVOTDATA("VALUE",'CSS WK pvt'!$I$2,"DT_FILE",DD$8,"CD_CO",DD$6,"TRIM_CAT",TRIM(B41),"TRIM_LINE",A37))=TRUE,0,GETPIVOTDATA("VALUE",'CSS WK pvt'!$I$2,"DT_FILE",DD$8,"CD_CO",DD$6,"TRIM_CAT",TRIM(B41),"TRIM_LINE",A37))</f>
        <v>444</v>
      </c>
    </row>
    <row r="42" spans="1:108" s="52" customFormat="1" ht="15">
      <c r="A42" s="139"/>
      <c r="B42" s="53" t="s">
        <v>143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2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>
        <v>147</v>
      </c>
      <c r="BH42" s="292">
        <v>156</v>
      </c>
      <c r="BI42" s="76">
        <f t="shared" si="124"/>
        <v>16</v>
      </c>
      <c r="BJ42" s="77">
        <f t="shared" si="124"/>
        <v>43</v>
      </c>
      <c r="BK42" s="77">
        <f t="shared" si="124"/>
        <v>88</v>
      </c>
      <c r="BL42" s="77">
        <f t="shared" si="124"/>
        <v>114</v>
      </c>
      <c r="BM42" s="77">
        <f t="shared" si="124"/>
        <v>90</v>
      </c>
      <c r="BN42" s="77">
        <f t="shared" si="124"/>
        <v>78</v>
      </c>
      <c r="BO42" s="77">
        <f t="shared" si="124"/>
        <v>43</v>
      </c>
      <c r="BP42" s="77">
        <f t="shared" si="124"/>
        <v>44</v>
      </c>
      <c r="BQ42" s="77">
        <f t="shared" si="124"/>
        <v>33</v>
      </c>
      <c r="BR42" s="386">
        <f t="shared" si="124"/>
        <v>29</v>
      </c>
      <c r="BS42" s="409">
        <f t="shared" si="125"/>
        <v>24</v>
      </c>
      <c r="BT42" s="77">
        <f t="shared" si="125"/>
        <v>35</v>
      </c>
      <c r="BU42" s="77">
        <f t="shared" si="125"/>
        <v>17</v>
      </c>
      <c r="BV42" s="77">
        <f t="shared" si="125"/>
        <v>-7</v>
      </c>
      <c r="BW42" s="77">
        <f t="shared" si="125"/>
        <v>-53</v>
      </c>
      <c r="BX42" s="226">
        <f t="shared" si="125"/>
        <v>-64</v>
      </c>
      <c r="BY42" s="226">
        <f t="shared" si="125"/>
        <v>-44</v>
      </c>
      <c r="BZ42" s="226">
        <f t="shared" si="125"/>
        <v>-42</v>
      </c>
      <c r="CA42" s="226">
        <f t="shared" si="125"/>
        <v>-22</v>
      </c>
      <c r="CB42" s="252">
        <f t="shared" si="125"/>
        <v>-10</v>
      </c>
      <c r="CC42" s="252">
        <f t="shared" si="126"/>
        <v>17</v>
      </c>
      <c r="CD42" s="366">
        <f t="shared" si="126"/>
        <v>28</v>
      </c>
      <c r="CE42" s="335">
        <f t="shared" si="126"/>
        <v>77</v>
      </c>
      <c r="CF42" s="252">
        <f t="shared" si="126"/>
        <v>31</v>
      </c>
      <c r="CG42" s="252">
        <f t="shared" si="126"/>
        <v>43</v>
      </c>
      <c r="CH42" s="252">
        <f t="shared" si="126"/>
        <v>18</v>
      </c>
      <c r="CI42" s="252">
        <f t="shared" si="126"/>
        <v>31</v>
      </c>
      <c r="CJ42" s="252">
        <f t="shared" si="126"/>
        <v>24</v>
      </c>
      <c r="CK42" s="252">
        <f t="shared" si="126"/>
        <v>30</v>
      </c>
      <c r="CL42" s="252">
        <f t="shared" si="126"/>
        <v>18</v>
      </c>
      <c r="CM42" s="252">
        <f t="shared" si="127"/>
        <v>40</v>
      </c>
      <c r="CN42" s="252">
        <f t="shared" si="127"/>
        <v>36</v>
      </c>
      <c r="CO42" s="252">
        <f t="shared" si="127"/>
        <v>22</v>
      </c>
      <c r="CP42" s="366">
        <f t="shared" si="127"/>
        <v>10</v>
      </c>
      <c r="CQ42" s="366">
        <f t="shared" si="127"/>
        <v>-66</v>
      </c>
      <c r="CR42" s="366">
        <f t="shared" si="127"/>
        <v>-13</v>
      </c>
      <c r="CS42" s="366">
        <f t="shared" si="127"/>
        <v>-7</v>
      </c>
      <c r="CT42" s="366">
        <f t="shared" si="127"/>
        <v>-5</v>
      </c>
      <c r="CU42" s="366">
        <f t="shared" si="127"/>
        <v>-12</v>
      </c>
      <c r="CV42" s="366">
        <f t="shared" si="127"/>
        <v>-7</v>
      </c>
      <c r="CW42" s="366">
        <f t="shared" si="127"/>
        <v>-5</v>
      </c>
      <c r="CX42" s="366">
        <f t="shared" si="127"/>
        <v>13</v>
      </c>
      <c r="CY42" s="366">
        <f t="shared" si="127"/>
        <v>1</v>
      </c>
      <c r="CZ42" s="366">
        <f t="shared" si="127"/>
        <v>-16</v>
      </c>
      <c r="DA42" s="366">
        <f t="shared" si="127"/>
        <v>-9</v>
      </c>
      <c r="DB42" s="366">
        <f t="shared" si="127"/>
        <v>-4</v>
      </c>
      <c r="DC42" s="264"/>
      <c r="DD42" s="57">
        <f>IF(ISERROR(GETPIVOTDATA("VALUE",'CSS WK pvt'!$I$2,"DT_FILE",DD$8,"CD_CO",DD$6,"TRIM_CAT",TRIM(B42),"TRIM_LINE",A37))=TRUE,0,GETPIVOTDATA("VALUE",'CSS WK pvt'!$I$2,"DT_FILE",DD$8,"CD_CO",DD$6,"TRIM_CAT",TRIM(B42),"TRIM_LINE",A37))</f>
        <v>156</v>
      </c>
    </row>
    <row r="43" spans="1:108" s="66" customFormat="1" ht="15.75" thickBot="1">
      <c r="A43" s="140"/>
      <c r="B43" s="60" t="s">
        <v>144</v>
      </c>
      <c r="C43" s="61">
        <f t="shared" si="128" ref="C43:Q43">SUM(C38:C42)</f>
        <v>90604</v>
      </c>
      <c r="D43" s="62">
        <f t="shared" si="128"/>
        <v>90537</v>
      </c>
      <c r="E43" s="62">
        <f t="shared" si="128"/>
        <v>91654</v>
      </c>
      <c r="F43" s="62">
        <f t="shared" si="128"/>
        <v>94767</v>
      </c>
      <c r="G43" s="62">
        <f t="shared" si="128"/>
        <v>95766</v>
      </c>
      <c r="H43" s="62">
        <f t="shared" si="128"/>
        <v>94469</v>
      </c>
      <c r="I43" s="62">
        <f t="shared" si="128"/>
        <v>94851</v>
      </c>
      <c r="J43" s="62">
        <f t="shared" si="128"/>
        <v>97669</v>
      </c>
      <c r="K43" s="62">
        <f t="shared" si="128"/>
        <v>108163</v>
      </c>
      <c r="L43" s="63">
        <f t="shared" si="128"/>
        <v>113831</v>
      </c>
      <c r="M43" s="62">
        <f t="shared" si="128"/>
        <v>117837</v>
      </c>
      <c r="N43" s="62">
        <f t="shared" si="128"/>
        <v>114961</v>
      </c>
      <c r="O43" s="62">
        <f t="shared" si="128"/>
        <v>119576</v>
      </c>
      <c r="P43" s="62">
        <f t="shared" si="128"/>
        <v>135440</v>
      </c>
      <c r="Q43" s="62">
        <f t="shared" si="128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90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>
        <v>130838</v>
      </c>
      <c r="BH43" s="290">
        <v>136859</v>
      </c>
      <c r="BI43" s="64">
        <f t="shared" si="129" ref="BI43:BM43">SUM(BI38:BI42)</f>
        <v>28972</v>
      </c>
      <c r="BJ43" s="65">
        <f t="shared" si="129"/>
        <v>44903</v>
      </c>
      <c r="BK43" s="65">
        <f t="shared" si="129"/>
        <v>57363</v>
      </c>
      <c r="BL43" s="65">
        <f t="shared" si="129"/>
        <v>56870</v>
      </c>
      <c r="BM43" s="65">
        <f t="shared" si="129"/>
        <v>55115</v>
      </c>
      <c r="BN43" s="65">
        <f t="shared" si="130" ref="BN43:BV43">SUM(BN38:BN42)</f>
        <v>53493</v>
      </c>
      <c r="BO43" s="65">
        <f t="shared" si="130"/>
        <v>52045</v>
      </c>
      <c r="BP43" s="65">
        <f t="shared" si="130"/>
        <v>54321</v>
      </c>
      <c r="BQ43" s="65">
        <f t="shared" si="130"/>
        <v>55885</v>
      </c>
      <c r="BR43" s="384">
        <f t="shared" si="130"/>
        <v>57249</v>
      </c>
      <c r="BS43" s="407">
        <f t="shared" si="130"/>
        <v>47445</v>
      </c>
      <c r="BT43" s="65">
        <f t="shared" si="130"/>
        <v>45922</v>
      </c>
      <c r="BU43" s="65">
        <f t="shared" si="130"/>
        <v>34299</v>
      </c>
      <c r="BV43" s="65">
        <f t="shared" si="130"/>
        <v>20527</v>
      </c>
      <c r="BW43" s="65">
        <f t="shared" si="131" ref="BW43:BX43">SUM(BW38:BW42)</f>
        <v>2289</v>
      </c>
      <c r="BX43" s="224">
        <f t="shared" si="131"/>
        <v>-5609</v>
      </c>
      <c r="BY43" s="224">
        <f t="shared" si="132" ref="BY43:BZ43">SUM(BY38:BY42)</f>
        <v>-11483</v>
      </c>
      <c r="BZ43" s="224">
        <f t="shared" si="132"/>
        <v>-14746</v>
      </c>
      <c r="CA43" s="224">
        <f t="shared" si="133" ref="CA43:CB43">SUM(CA38:CA42)</f>
        <v>-19485</v>
      </c>
      <c r="CB43" s="250">
        <f t="shared" si="133"/>
        <v>-23383</v>
      </c>
      <c r="CC43" s="250">
        <f t="shared" si="134" ref="CC43:CE43">SUM(CC38:CC42)</f>
        <v>-36168</v>
      </c>
      <c r="CD43" s="364">
        <f t="shared" si="134"/>
        <v>-34876</v>
      </c>
      <c r="CE43" s="333">
        <f t="shared" si="134"/>
        <v>-29927</v>
      </c>
      <c r="CF43" s="250">
        <f t="shared" si="135" ref="CF43:CG43">SUM(CF38:CF42)</f>
        <v>-31007</v>
      </c>
      <c r="CG43" s="250">
        <f t="shared" si="135"/>
        <v>-27327</v>
      </c>
      <c r="CH43" s="250">
        <f t="shared" si="136" ref="CH43">SUM(CH38:CH42)</f>
        <v>-30264</v>
      </c>
      <c r="CI43" s="250">
        <f t="shared" si="137" ref="CI43">SUM(CI38:CI42)</f>
        <v>-24231</v>
      </c>
      <c r="CJ43" s="250">
        <f t="shared" si="138" ref="CJ43">SUM(CJ38:CJ42)</f>
        <v>-19770</v>
      </c>
      <c r="CK43" s="250">
        <f t="shared" si="139" ref="CK43">SUM(CK38:CK42)</f>
        <v>-12561</v>
      </c>
      <c r="CL43" s="250">
        <f t="shared" si="140" ref="CL43">SUM(CL38:CL42)</f>
        <v>-12075</v>
      </c>
      <c r="CM43" s="250">
        <f t="shared" si="141" ref="CM43">SUM(CM38:CM42)</f>
        <v>-6989</v>
      </c>
      <c r="CN43" s="250">
        <f t="shared" si="142" ref="CN43">SUM(CN38:CN42)</f>
        <v>-7072</v>
      </c>
      <c r="CO43" s="250">
        <f t="shared" si="143" ref="CO43">SUM(CO38:CO42)</f>
        <v>-1745</v>
      </c>
      <c r="CP43" s="364">
        <f t="shared" si="144" ref="CP43">SUM(CP38:CP42)</f>
        <v>-6423</v>
      </c>
      <c r="CQ43" s="364">
        <f t="shared" si="145" ref="CQ43">SUM(CQ38:CQ42)</f>
        <v>-7503</v>
      </c>
      <c r="CR43" s="364">
        <f t="shared" si="146" ref="CR43">SUM(CR38:CR42)</f>
        <v>-3969</v>
      </c>
      <c r="CS43" s="364">
        <f t="shared" si="147" ref="CS43">SUM(CS38:CS42)</f>
        <v>4018</v>
      </c>
      <c r="CT43" s="364">
        <f t="shared" si="148" ref="CT43">SUM(CT38:CT42)</f>
        <v>10917</v>
      </c>
      <c r="CU43" s="364">
        <f t="shared" si="149" ref="CU43">SUM(CU38:CU42)</f>
        <v>10066</v>
      </c>
      <c r="CV43" s="364">
        <f t="shared" si="150" ref="CV43">SUM(CV38:CV42)</f>
        <v>11876</v>
      </c>
      <c r="CW43" s="364">
        <f t="shared" si="151" ref="CW43">SUM(CW38:CW42)</f>
        <v>12973</v>
      </c>
      <c r="CX43" s="364">
        <f t="shared" si="152" ref="CX43">SUM(CX38:CX42)</f>
        <v>12036</v>
      </c>
      <c r="CY43" s="364">
        <f t="shared" si="153" ref="CY43:CZ43">SUM(CY38:CY42)</f>
        <v>6110</v>
      </c>
      <c r="CZ43" s="364">
        <f t="shared" si="153"/>
        <v>4032</v>
      </c>
      <c r="DA43" s="364">
        <f t="shared" si="154" ref="DA43:DB43">SUM(DA38:DA42)</f>
        <v>4703</v>
      </c>
      <c r="DB43" s="364">
        <f t="shared" si="154"/>
        <v>7078</v>
      </c>
      <c r="DC43" s="265"/>
      <c r="DD43" s="64">
        <f>SUM(DD38:DD42)</f>
        <v>136859</v>
      </c>
    </row>
    <row r="44" spans="1:108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29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69"/>
      <c r="DC44" s="330"/>
      <c r="DD44" s="88"/>
    </row>
    <row r="45" spans="1:108" s="31" customFormat="1" ht="15">
      <c r="A45" s="139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6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>
        <v>28878997</v>
      </c>
      <c r="BH45" s="296">
        <v>26884216</v>
      </c>
      <c r="BI45" s="36">
        <f t="shared" si="155" ref="BI45:BR49">O45-C45</f>
        <v>8010819.0400000028</v>
      </c>
      <c r="BJ45" s="37">
        <f t="shared" si="155"/>
        <v>5424555.8399999999</v>
      </c>
      <c r="BK45" s="37">
        <f t="shared" si="155"/>
        <v>9254098.2600000016</v>
      </c>
      <c r="BL45" s="37">
        <f t="shared" si="155"/>
        <v>9693475.0300000012</v>
      </c>
      <c r="BM45" s="37">
        <f t="shared" si="155"/>
        <v>8571651.6600000001</v>
      </c>
      <c r="BN45" s="37">
        <f t="shared" si="155"/>
        <v>9341116.8099999987</v>
      </c>
      <c r="BO45" s="37">
        <f t="shared" si="155"/>
        <v>12453204.84</v>
      </c>
      <c r="BP45" s="37">
        <f t="shared" si="155"/>
        <v>6250236.1400000006</v>
      </c>
      <c r="BQ45" s="37">
        <f t="shared" si="155"/>
        <v>4747090.0500000007</v>
      </c>
      <c r="BR45" s="390">
        <f t="shared" si="155"/>
        <v>4877439.3999999985</v>
      </c>
      <c r="BS45" s="413">
        <f t="shared" si="156" ref="BS45:CB49">Y45-M45</f>
        <v>4750913.870000001</v>
      </c>
      <c r="BT45" s="37">
        <f t="shared" si="156"/>
        <v>3021969.4099999964</v>
      </c>
      <c r="BU45" s="37">
        <f t="shared" si="156"/>
        <v>760555.05999999866</v>
      </c>
      <c r="BV45" s="37">
        <f t="shared" si="156"/>
        <v>1412385</v>
      </c>
      <c r="BW45" s="37">
        <f t="shared" si="156"/>
        <v>-4583373</v>
      </c>
      <c r="BX45" s="230">
        <f t="shared" si="156"/>
        <v>-4244052</v>
      </c>
      <c r="BY45" s="230">
        <f t="shared" si="156"/>
        <v>-2690907</v>
      </c>
      <c r="BZ45" s="230">
        <f t="shared" si="156"/>
        <v>-5895447</v>
      </c>
      <c r="CA45" s="230">
        <f t="shared" si="156"/>
        <v>-12663564</v>
      </c>
      <c r="CB45" s="256">
        <f t="shared" si="156"/>
        <v>790425</v>
      </c>
      <c r="CC45" s="256">
        <f t="shared" si="157" ref="CC45:CL49">AI45-W45</f>
        <v>-2096851</v>
      </c>
      <c r="CD45" s="370">
        <f t="shared" si="157"/>
        <v>-3710237</v>
      </c>
      <c r="CE45" s="339">
        <f t="shared" si="157"/>
        <v>363927</v>
      </c>
      <c r="CF45" s="256">
        <f t="shared" si="157"/>
        <v>-2731210</v>
      </c>
      <c r="CG45" s="256">
        <f t="shared" si="157"/>
        <v>2407664</v>
      </c>
      <c r="CH45" s="256">
        <f t="shared" si="157"/>
        <v>-2601772</v>
      </c>
      <c r="CI45" s="256">
        <f t="shared" si="157"/>
        <v>791004</v>
      </c>
      <c r="CJ45" s="256">
        <f t="shared" si="157"/>
        <v>405582</v>
      </c>
      <c r="CK45" s="256">
        <f t="shared" si="157"/>
        <v>-286218</v>
      </c>
      <c r="CL45" s="256">
        <f t="shared" si="157"/>
        <v>528473</v>
      </c>
      <c r="CM45" s="256">
        <f t="shared" si="158" ref="CM45:DB49">AS45-AG45</f>
        <v>8310244</v>
      </c>
      <c r="CN45" s="256">
        <f t="shared" si="158"/>
        <v>-166730</v>
      </c>
      <c r="CO45" s="256">
        <f t="shared" si="158"/>
        <v>-2044308</v>
      </c>
      <c r="CP45" s="370">
        <f t="shared" si="158"/>
        <v>7058893</v>
      </c>
      <c r="CQ45" s="370">
        <f t="shared" si="158"/>
        <v>11478996</v>
      </c>
      <c r="CR45" s="370">
        <f t="shared" si="158"/>
        <v>11897789</v>
      </c>
      <c r="CS45" s="370">
        <f t="shared" si="158"/>
        <v>9168396</v>
      </c>
      <c r="CT45" s="370">
        <f t="shared" si="158"/>
        <v>14585608</v>
      </c>
      <c r="CU45" s="370">
        <f t="shared" si="158"/>
        <v>11668822</v>
      </c>
      <c r="CV45" s="370">
        <f t="shared" si="158"/>
        <v>8329820</v>
      </c>
      <c r="CW45" s="370">
        <f t="shared" si="158"/>
        <v>2388197</v>
      </c>
      <c r="CX45" s="370">
        <f t="shared" si="158"/>
        <v>4761883</v>
      </c>
      <c r="CY45" s="370">
        <f t="shared" si="158"/>
        <v>46524</v>
      </c>
      <c r="CZ45" s="370">
        <f t="shared" si="158"/>
        <v>3771411</v>
      </c>
      <c r="DA45" s="370">
        <f t="shared" si="158"/>
        <v>7156275</v>
      </c>
      <c r="DB45" s="370">
        <f t="shared" si="158"/>
        <v>-3804486</v>
      </c>
      <c r="DC45" s="330"/>
      <c r="DD45" s="57">
        <f>IF(ISERROR(GETPIVOTDATA("VALUE",'CSS WK pvt'!$I$2,"DT_FILE",DD$8,"CD_CO",DD$6,"TRIM_CAT",TRIM(B45),"TRIM_LINE",A44))=TRUE,0,GETPIVOTDATA("VALUE",'CSS WK pvt'!$I$2,"DT_FILE",DD$8,"CD_CO",DD$6,"TRIM_CAT",TRIM(B45),"TRIM_LINE",A44))</f>
        <v>26884216</v>
      </c>
    </row>
    <row r="46" spans="1:108" s="31" customFormat="1" ht="15">
      <c r="A46" s="139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6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>
        <v>7718644</v>
      </c>
      <c r="BH46" s="296">
        <v>7918964</v>
      </c>
      <c r="BI46" s="36">
        <f t="shared" si="155"/>
        <v>196265.45999999996</v>
      </c>
      <c r="BJ46" s="37">
        <f t="shared" si="155"/>
        <v>160392.03000000026</v>
      </c>
      <c r="BK46" s="37">
        <f t="shared" si="155"/>
        <v>662886.86000000034</v>
      </c>
      <c r="BL46" s="37">
        <f t="shared" si="155"/>
        <v>903895.15000000037</v>
      </c>
      <c r="BM46" s="37">
        <f t="shared" si="155"/>
        <v>1246923.2300000004</v>
      </c>
      <c r="BN46" s="37">
        <f t="shared" si="155"/>
        <v>1219778.2800000003</v>
      </c>
      <c r="BO46" s="37">
        <f t="shared" si="155"/>
        <v>834992.54000000004</v>
      </c>
      <c r="BP46" s="37">
        <f t="shared" si="155"/>
        <v>120460.59999999963</v>
      </c>
      <c r="BQ46" s="37">
        <f t="shared" si="155"/>
        <v>388097.08999999985</v>
      </c>
      <c r="BR46" s="390">
        <f t="shared" si="155"/>
        <v>556634.90000000037</v>
      </c>
      <c r="BS46" s="413">
        <f t="shared" si="156"/>
        <v>611913.53000000026</v>
      </c>
      <c r="BT46" s="37">
        <f t="shared" si="156"/>
        <v>882446.76999999955</v>
      </c>
      <c r="BU46" s="37">
        <f t="shared" si="156"/>
        <v>1584951.9000000004</v>
      </c>
      <c r="BV46" s="37">
        <f t="shared" si="156"/>
        <v>929278</v>
      </c>
      <c r="BW46" s="37">
        <f t="shared" si="156"/>
        <v>467654</v>
      </c>
      <c r="BX46" s="230">
        <f t="shared" si="156"/>
        <v>600723</v>
      </c>
      <c r="BY46" s="230">
        <f t="shared" si="156"/>
        <v>575961</v>
      </c>
      <c r="BZ46" s="230">
        <f t="shared" si="156"/>
        <v>484726</v>
      </c>
      <c r="CA46" s="230">
        <f t="shared" si="156"/>
        <v>-463936</v>
      </c>
      <c r="CB46" s="256">
        <f t="shared" si="156"/>
        <v>1130184</v>
      </c>
      <c r="CC46" s="256">
        <f t="shared" si="157"/>
        <v>-774220</v>
      </c>
      <c r="CD46" s="370">
        <f t="shared" si="157"/>
        <v>-109655</v>
      </c>
      <c r="CE46" s="339">
        <f t="shared" si="157"/>
        <v>382691</v>
      </c>
      <c r="CF46" s="256">
        <f t="shared" si="157"/>
        <v>-1202794</v>
      </c>
      <c r="CG46" s="256">
        <f t="shared" si="157"/>
        <v>185590</v>
      </c>
      <c r="CH46" s="256">
        <f t="shared" si="157"/>
        <v>466104</v>
      </c>
      <c r="CI46" s="256">
        <f t="shared" si="157"/>
        <v>708818</v>
      </c>
      <c r="CJ46" s="256">
        <f t="shared" si="157"/>
        <v>511776</v>
      </c>
      <c r="CK46" s="256">
        <f t="shared" si="157"/>
        <v>-312677</v>
      </c>
      <c r="CL46" s="256">
        <f t="shared" si="157"/>
        <v>70459</v>
      </c>
      <c r="CM46" s="256">
        <f t="shared" si="158"/>
        <v>2281666</v>
      </c>
      <c r="CN46" s="256">
        <f t="shared" si="158"/>
        <v>1055845</v>
      </c>
      <c r="CO46" s="256">
        <f t="shared" si="158"/>
        <v>1448802</v>
      </c>
      <c r="CP46" s="370">
        <f t="shared" si="158"/>
        <v>2082757</v>
      </c>
      <c r="CQ46" s="370">
        <f t="shared" si="158"/>
        <v>5579610</v>
      </c>
      <c r="CR46" s="370">
        <f t="shared" si="158"/>
        <v>6432433</v>
      </c>
      <c r="CS46" s="370">
        <f t="shared" si="158"/>
        <v>5841680</v>
      </c>
      <c r="CT46" s="370">
        <f t="shared" si="158"/>
        <v>5222837</v>
      </c>
      <c r="CU46" s="370">
        <f t="shared" si="158"/>
        <v>4970409</v>
      </c>
      <c r="CV46" s="370">
        <f t="shared" si="158"/>
        <v>3206220</v>
      </c>
      <c r="CW46" s="370">
        <f t="shared" si="158"/>
        <v>2014722</v>
      </c>
      <c r="CX46" s="370">
        <f t="shared" si="158"/>
        <v>1950705</v>
      </c>
      <c r="CY46" s="370">
        <f t="shared" si="158"/>
        <v>917063</v>
      </c>
      <c r="CZ46" s="370">
        <f t="shared" si="158"/>
        <v>1838800</v>
      </c>
      <c r="DA46" s="370">
        <f t="shared" si="158"/>
        <v>2078643</v>
      </c>
      <c r="DB46" s="370">
        <f t="shared" si="158"/>
        <v>357026</v>
      </c>
      <c r="DC46" s="330"/>
      <c r="DD46" s="57">
        <f>IF(ISERROR(GETPIVOTDATA("VALUE",'CSS WK pvt'!$I$2,"DT_FILE",DD$8,"CD_CO",DD$6,"TRIM_CAT",TRIM(B46),"TRIM_LINE",A44))=TRUE,0,GETPIVOTDATA("VALUE",'CSS WK pvt'!$I$2,"DT_FILE",DD$8,"CD_CO",DD$6,"TRIM_CAT",TRIM(B46),"TRIM_LINE",A44))</f>
        <v>7918964</v>
      </c>
    </row>
    <row r="47" spans="1:108" s="31" customFormat="1" ht="15">
      <c r="A47" s="139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6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>
        <v>6383521</v>
      </c>
      <c r="BH47" s="296">
        <v>6252745</v>
      </c>
      <c r="BI47" s="36">
        <f t="shared" si="155"/>
        <v>932287.71999999974</v>
      </c>
      <c r="BJ47" s="37">
        <f t="shared" si="155"/>
        <v>2576572.2300000004</v>
      </c>
      <c r="BK47" s="37">
        <f t="shared" si="155"/>
        <v>1704197.4900000002</v>
      </c>
      <c r="BL47" s="37">
        <f t="shared" si="155"/>
        <v>1736725.2400000002</v>
      </c>
      <c r="BM47" s="37">
        <f t="shared" si="155"/>
        <v>947985.79999999981</v>
      </c>
      <c r="BN47" s="37">
        <f t="shared" si="155"/>
        <v>915628.54000000004</v>
      </c>
      <c r="BO47" s="37">
        <f t="shared" si="155"/>
        <v>423841.50999999978</v>
      </c>
      <c r="BP47" s="37">
        <f t="shared" si="155"/>
        <v>273473.30999999959</v>
      </c>
      <c r="BQ47" s="37">
        <f t="shared" si="155"/>
        <v>682808.15000000037</v>
      </c>
      <c r="BR47" s="390">
        <f t="shared" si="155"/>
        <v>415775.91999999993</v>
      </c>
      <c r="BS47" s="413">
        <f t="shared" si="156"/>
        <v>1126080.7400000002</v>
      </c>
      <c r="BT47" s="37">
        <f t="shared" si="156"/>
        <v>1033836.0899999999</v>
      </c>
      <c r="BU47" s="37">
        <f t="shared" si="156"/>
        <v>-700185.91000000015</v>
      </c>
      <c r="BV47" s="37">
        <f t="shared" si="156"/>
        <v>-2201967</v>
      </c>
      <c r="BW47" s="37">
        <f t="shared" si="156"/>
        <v>-829916</v>
      </c>
      <c r="BX47" s="230">
        <f t="shared" si="156"/>
        <v>-12638</v>
      </c>
      <c r="BY47" s="230">
        <f t="shared" si="156"/>
        <v>428557</v>
      </c>
      <c r="BZ47" s="230">
        <f t="shared" si="156"/>
        <v>46597</v>
      </c>
      <c r="CA47" s="230">
        <f t="shared" si="156"/>
        <v>582781</v>
      </c>
      <c r="CB47" s="256">
        <f t="shared" si="156"/>
        <v>2312281</v>
      </c>
      <c r="CC47" s="256">
        <f t="shared" si="157"/>
        <v>1318341</v>
      </c>
      <c r="CD47" s="370">
        <f t="shared" si="157"/>
        <v>699289</v>
      </c>
      <c r="CE47" s="339">
        <f t="shared" si="157"/>
        <v>2941571</v>
      </c>
      <c r="CF47" s="256">
        <f t="shared" si="157"/>
        <v>1452567</v>
      </c>
      <c r="CG47" s="256">
        <f t="shared" si="157"/>
        <v>2203749</v>
      </c>
      <c r="CH47" s="256">
        <f t="shared" si="157"/>
        <v>261134</v>
      </c>
      <c r="CI47" s="256">
        <f t="shared" si="157"/>
        <v>875248</v>
      </c>
      <c r="CJ47" s="256">
        <f t="shared" si="157"/>
        <v>406977</v>
      </c>
      <c r="CK47" s="256">
        <f t="shared" si="157"/>
        <v>160640</v>
      </c>
      <c r="CL47" s="256">
        <f t="shared" si="157"/>
        <v>576347</v>
      </c>
      <c r="CM47" s="256">
        <f t="shared" si="158"/>
        <v>1435589</v>
      </c>
      <c r="CN47" s="256">
        <f t="shared" si="158"/>
        <v>-283327</v>
      </c>
      <c r="CO47" s="256">
        <f t="shared" si="158"/>
        <v>-1219104</v>
      </c>
      <c r="CP47" s="370">
        <f t="shared" si="158"/>
        <v>778595</v>
      </c>
      <c r="CQ47" s="370">
        <f t="shared" si="158"/>
        <v>-1070714</v>
      </c>
      <c r="CR47" s="370">
        <f t="shared" si="158"/>
        <v>400353</v>
      </c>
      <c r="CS47" s="370">
        <f t="shared" si="158"/>
        <v>923064</v>
      </c>
      <c r="CT47" s="370">
        <f t="shared" si="158"/>
        <v>2328171</v>
      </c>
      <c r="CU47" s="370">
        <f t="shared" si="158"/>
        <v>1864851</v>
      </c>
      <c r="CV47" s="370">
        <f t="shared" si="158"/>
        <v>1628437</v>
      </c>
      <c r="CW47" s="370">
        <f t="shared" si="158"/>
        <v>426926</v>
      </c>
      <c r="CX47" s="370">
        <f t="shared" si="158"/>
        <v>567115</v>
      </c>
      <c r="CY47" s="370">
        <f t="shared" si="158"/>
        <v>-662615</v>
      </c>
      <c r="CZ47" s="370">
        <f t="shared" si="158"/>
        <v>27683</v>
      </c>
      <c r="DA47" s="370">
        <f t="shared" si="158"/>
        <v>1178072</v>
      </c>
      <c r="DB47" s="370">
        <f t="shared" si="158"/>
        <v>-494755</v>
      </c>
      <c r="DC47" s="330"/>
      <c r="DD47" s="57">
        <f>IF(ISERROR(GETPIVOTDATA("VALUE",'CSS WK pvt'!$I$2,"DT_FILE",DD$8,"CD_CO",DD$6,"TRIM_CAT",TRIM(B47),"TRIM_LINE",A44))=TRUE,0,GETPIVOTDATA("VALUE",'CSS WK pvt'!$I$2,"DT_FILE",DD$8,"CD_CO",DD$6,"TRIM_CAT",TRIM(B47),"TRIM_LINE",A44))</f>
        <v>6252745</v>
      </c>
    </row>
    <row r="48" spans="1:108" s="31" customFormat="1" ht="15">
      <c r="A48" s="139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6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>
        <v>6348229</v>
      </c>
      <c r="BH48" s="296">
        <v>5490469</v>
      </c>
      <c r="BI48" s="36">
        <f t="shared" si="155"/>
        <v>1005061.8099999996</v>
      </c>
      <c r="BJ48" s="37">
        <f t="shared" si="155"/>
        <v>3004831.0300000003</v>
      </c>
      <c r="BK48" s="37">
        <f t="shared" si="155"/>
        <v>2589953.54</v>
      </c>
      <c r="BL48" s="37">
        <f t="shared" si="155"/>
        <v>1746017.1499999999</v>
      </c>
      <c r="BM48" s="37">
        <f t="shared" si="155"/>
        <v>671707.89000000013</v>
      </c>
      <c r="BN48" s="37">
        <f t="shared" si="155"/>
        <v>1084724.3300000001</v>
      </c>
      <c r="BO48" s="37">
        <f t="shared" si="155"/>
        <v>1068354.8100000001</v>
      </c>
      <c r="BP48" s="37">
        <f t="shared" si="155"/>
        <v>741307.41999999993</v>
      </c>
      <c r="BQ48" s="37">
        <f t="shared" si="155"/>
        <v>768095.95999999996</v>
      </c>
      <c r="BR48" s="390">
        <f t="shared" si="155"/>
        <v>423782.18999999994</v>
      </c>
      <c r="BS48" s="413">
        <f t="shared" si="156"/>
        <v>1526029.4300000002</v>
      </c>
      <c r="BT48" s="37">
        <f t="shared" si="156"/>
        <v>1744228.6900000004</v>
      </c>
      <c r="BU48" s="37">
        <f t="shared" si="156"/>
        <v>151158.5700000003</v>
      </c>
      <c r="BV48" s="37">
        <f t="shared" si="156"/>
        <v>-3002166</v>
      </c>
      <c r="BW48" s="37">
        <f t="shared" si="156"/>
        <v>-1382643</v>
      </c>
      <c r="BX48" s="230">
        <f t="shared" si="156"/>
        <v>-103552</v>
      </c>
      <c r="BY48" s="230">
        <f t="shared" si="156"/>
        <v>1082795</v>
      </c>
      <c r="BZ48" s="230">
        <f t="shared" si="156"/>
        <v>-347952</v>
      </c>
      <c r="CA48" s="230">
        <f t="shared" si="156"/>
        <v>-114517</v>
      </c>
      <c r="CB48" s="256">
        <f t="shared" si="156"/>
        <v>3020539</v>
      </c>
      <c r="CC48" s="256">
        <f t="shared" si="157"/>
        <v>2701098</v>
      </c>
      <c r="CD48" s="370">
        <f t="shared" si="157"/>
        <v>1493864</v>
      </c>
      <c r="CE48" s="339">
        <f t="shared" si="157"/>
        <v>2620206</v>
      </c>
      <c r="CF48" s="256">
        <f t="shared" si="157"/>
        <v>848099</v>
      </c>
      <c r="CG48" s="256">
        <f t="shared" si="157"/>
        <v>1628400</v>
      </c>
      <c r="CH48" s="256">
        <f t="shared" si="157"/>
        <v>760361</v>
      </c>
      <c r="CI48" s="256">
        <f t="shared" si="157"/>
        <v>999751</v>
      </c>
      <c r="CJ48" s="256">
        <f t="shared" si="157"/>
        <v>39930</v>
      </c>
      <c r="CK48" s="256">
        <f t="shared" si="157"/>
        <v>-150053</v>
      </c>
      <c r="CL48" s="256">
        <f t="shared" si="157"/>
        <v>739642</v>
      </c>
      <c r="CM48" s="256">
        <f t="shared" si="158"/>
        <v>1421000</v>
      </c>
      <c r="CN48" s="256">
        <f t="shared" si="158"/>
        <v>-567269</v>
      </c>
      <c r="CO48" s="256">
        <f t="shared" si="158"/>
        <v>-683252</v>
      </c>
      <c r="CP48" s="370">
        <f t="shared" si="158"/>
        <v>-394641</v>
      </c>
      <c r="CQ48" s="370">
        <f t="shared" si="158"/>
        <v>-2445085</v>
      </c>
      <c r="CR48" s="370">
        <f t="shared" si="158"/>
        <v>-1058000</v>
      </c>
      <c r="CS48" s="370">
        <f t="shared" si="158"/>
        <v>-314145</v>
      </c>
      <c r="CT48" s="370">
        <f t="shared" si="158"/>
        <v>899922</v>
      </c>
      <c r="CU48" s="370">
        <f t="shared" si="158"/>
        <v>1953706</v>
      </c>
      <c r="CV48" s="370">
        <f t="shared" si="158"/>
        <v>1228850</v>
      </c>
      <c r="CW48" s="370">
        <f t="shared" si="158"/>
        <v>621283</v>
      </c>
      <c r="CX48" s="370">
        <f t="shared" si="158"/>
        <v>733479</v>
      </c>
      <c r="CY48" s="370">
        <f t="shared" si="158"/>
        <v>-944339</v>
      </c>
      <c r="CZ48" s="370">
        <f t="shared" si="158"/>
        <v>-1043859</v>
      </c>
      <c r="DA48" s="370">
        <f t="shared" si="158"/>
        <v>-136436</v>
      </c>
      <c r="DB48" s="370">
        <f t="shared" si="158"/>
        <v>-154925</v>
      </c>
      <c r="DC48" s="330"/>
      <c r="DD48" s="57">
        <f>IF(ISERROR(GETPIVOTDATA("VALUE",'CSS WK pvt'!$I$2,"DT_FILE",DD$8,"CD_CO",DD$6,"TRIM_CAT",TRIM(B48),"TRIM_LINE",A44))=TRUE,0,GETPIVOTDATA("VALUE",'CSS WK pvt'!$I$2,"DT_FILE",DD$8,"CD_CO",DD$6,"TRIM_CAT",TRIM(B48),"TRIM_LINE",A44))</f>
        <v>5490469</v>
      </c>
    </row>
    <row r="49" spans="1:108" s="31" customFormat="1" ht="15">
      <c r="A49" s="139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6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>
        <v>9543351</v>
      </c>
      <c r="BH49" s="296">
        <v>9472256</v>
      </c>
      <c r="BI49" s="36">
        <f t="shared" si="155"/>
        <v>1231592.6699999999</v>
      </c>
      <c r="BJ49" s="37">
        <f t="shared" si="155"/>
        <v>1642116.8399999999</v>
      </c>
      <c r="BK49" s="37">
        <f t="shared" si="155"/>
        <v>3056370.7800000003</v>
      </c>
      <c r="BL49" s="37">
        <f t="shared" si="155"/>
        <v>3119447.6099999999</v>
      </c>
      <c r="BM49" s="37">
        <f t="shared" si="155"/>
        <v>1106733.3499999996</v>
      </c>
      <c r="BN49" s="37">
        <f t="shared" si="155"/>
        <v>2681678.5800000001</v>
      </c>
      <c r="BO49" s="37">
        <f t="shared" si="155"/>
        <v>1286897.3700000001</v>
      </c>
      <c r="BP49" s="37">
        <f t="shared" si="155"/>
        <v>2185823.4300000002</v>
      </c>
      <c r="BQ49" s="37">
        <f t="shared" si="155"/>
        <v>2112725.6100000003</v>
      </c>
      <c r="BR49" s="390">
        <f t="shared" si="155"/>
        <v>1511152.6600000001</v>
      </c>
      <c r="BS49" s="413">
        <f t="shared" si="156"/>
        <v>2210783.9800000004</v>
      </c>
      <c r="BT49" s="37">
        <f t="shared" si="156"/>
        <v>3407973.1900000004</v>
      </c>
      <c r="BU49" s="37">
        <f t="shared" si="156"/>
        <v>-1800792.9000000004</v>
      </c>
      <c r="BV49" s="37">
        <f t="shared" si="156"/>
        <v>-802241</v>
      </c>
      <c r="BW49" s="37">
        <f t="shared" si="156"/>
        <v>-2622223</v>
      </c>
      <c r="BX49" s="230">
        <f t="shared" si="156"/>
        <v>-502166</v>
      </c>
      <c r="BY49" s="230">
        <f t="shared" si="156"/>
        <v>2183347</v>
      </c>
      <c r="BZ49" s="230">
        <f t="shared" si="156"/>
        <v>-1135368</v>
      </c>
      <c r="CA49" s="230">
        <f t="shared" si="156"/>
        <v>452318</v>
      </c>
      <c r="CB49" s="256">
        <f t="shared" si="156"/>
        <v>7843404</v>
      </c>
      <c r="CC49" s="256">
        <f t="shared" si="157"/>
        <v>6317415</v>
      </c>
      <c r="CD49" s="370">
        <f t="shared" si="157"/>
        <v>2820113</v>
      </c>
      <c r="CE49" s="339">
        <f t="shared" si="157"/>
        <v>6248204</v>
      </c>
      <c r="CF49" s="256">
        <f t="shared" si="157"/>
        <v>4068791</v>
      </c>
      <c r="CG49" s="256">
        <f t="shared" si="157"/>
        <v>6170983</v>
      </c>
      <c r="CH49" s="256">
        <f t="shared" si="157"/>
        <v>1346204</v>
      </c>
      <c r="CI49" s="256">
        <f t="shared" si="157"/>
        <v>1270538</v>
      </c>
      <c r="CJ49" s="256">
        <f t="shared" si="157"/>
        <v>499921</v>
      </c>
      <c r="CK49" s="256">
        <f t="shared" si="157"/>
        <v>569898</v>
      </c>
      <c r="CL49" s="256">
        <f t="shared" si="157"/>
        <v>1106926</v>
      </c>
      <c r="CM49" s="256">
        <f t="shared" si="158"/>
        <v>2490948</v>
      </c>
      <c r="CN49" s="256">
        <f t="shared" si="158"/>
        <v>-2950562</v>
      </c>
      <c r="CO49" s="256">
        <f t="shared" si="158"/>
        <v>-4724615</v>
      </c>
      <c r="CP49" s="370">
        <f t="shared" si="158"/>
        <v>2979694</v>
      </c>
      <c r="CQ49" s="370">
        <f t="shared" si="158"/>
        <v>-3777454</v>
      </c>
      <c r="CR49" s="370">
        <f t="shared" si="158"/>
        <v>-2931426</v>
      </c>
      <c r="CS49" s="370">
        <f t="shared" si="158"/>
        <v>-1870677</v>
      </c>
      <c r="CT49" s="370">
        <f t="shared" si="158"/>
        <v>1305084</v>
      </c>
      <c r="CU49" s="370">
        <f t="shared" si="158"/>
        <v>2163275</v>
      </c>
      <c r="CV49" s="370">
        <f t="shared" si="158"/>
        <v>3201896</v>
      </c>
      <c r="CW49" s="370">
        <f t="shared" si="158"/>
        <v>410381</v>
      </c>
      <c r="CX49" s="370">
        <f t="shared" si="158"/>
        <v>2043507</v>
      </c>
      <c r="CY49" s="370">
        <f t="shared" si="158"/>
        <v>155270</v>
      </c>
      <c r="CZ49" s="370">
        <f t="shared" si="158"/>
        <v>-698435</v>
      </c>
      <c r="DA49" s="370">
        <f t="shared" si="158"/>
        <v>-41487</v>
      </c>
      <c r="DB49" s="370">
        <f t="shared" si="158"/>
        <v>-2946351</v>
      </c>
      <c r="DC49" s="330"/>
      <c r="DD49" s="57">
        <f>IF(ISERROR(GETPIVOTDATA("VALUE",'CSS WK pvt'!$I$2,"DT_FILE",DD$8,"CD_CO",DD$6,"TRIM_CAT",TRIM(B49),"TRIM_LINE",A44))=TRUE,0,GETPIVOTDATA("VALUE",'CSS WK pvt'!$I$2,"DT_FILE",DD$8,"CD_CO",DD$6,"TRIM_CAT",TRIM(B49),"TRIM_LINE",A44))</f>
        <v>9472256</v>
      </c>
    </row>
    <row r="50" spans="1:108" s="123" customFormat="1" ht="15">
      <c r="A50" s="140"/>
      <c r="B50" s="32" t="s">
        <v>144</v>
      </c>
      <c r="C50" s="133">
        <f t="shared" si="159" ref="C50:Q50">SUM(C45:C49)</f>
        <v>47453988.579999998</v>
      </c>
      <c r="D50" s="134">
        <f t="shared" si="159"/>
        <v>48912663.030000001</v>
      </c>
      <c r="E50" s="134">
        <f t="shared" si="159"/>
        <v>39179236.07</v>
      </c>
      <c r="F50" s="134">
        <f t="shared" si="159"/>
        <v>31640922.82</v>
      </c>
      <c r="G50" s="134">
        <f t="shared" si="159"/>
        <v>35384745.07</v>
      </c>
      <c r="H50" s="134">
        <f t="shared" si="159"/>
        <v>43902001.460000001</v>
      </c>
      <c r="I50" s="134">
        <f t="shared" si="159"/>
        <v>49902148.93</v>
      </c>
      <c r="J50" s="134">
        <f t="shared" si="159"/>
        <v>42903029.099999994</v>
      </c>
      <c r="K50" s="134">
        <f t="shared" si="159"/>
        <v>39695552.140000001</v>
      </c>
      <c r="L50" s="135">
        <f t="shared" si="159"/>
        <v>41578683.930000007</v>
      </c>
      <c r="M50" s="134">
        <f t="shared" si="159"/>
        <v>47071745.450000003</v>
      </c>
      <c r="N50" s="134">
        <f t="shared" si="159"/>
        <v>57244022.850000009</v>
      </c>
      <c r="O50" s="134">
        <f t="shared" si="159"/>
        <v>58830015.280000001</v>
      </c>
      <c r="P50" s="134">
        <f t="shared" si="159"/>
        <v>61721131</v>
      </c>
      <c r="Q50" s="134">
        <f t="shared" si="159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7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>
        <v>58872742</v>
      </c>
      <c r="BH50" s="297">
        <v>56018650</v>
      </c>
      <c r="BI50" s="38">
        <f t="shared" si="160" ref="BI50:BM50">SUM(BI45:BI49)</f>
        <v>11376026.700000001</v>
      </c>
      <c r="BJ50" s="136">
        <f t="shared" si="160"/>
        <v>12808467.970000001</v>
      </c>
      <c r="BK50" s="136">
        <f t="shared" si="160"/>
        <v>17267506.930000003</v>
      </c>
      <c r="BL50" s="136">
        <f t="shared" si="160"/>
        <v>17199560.180000003</v>
      </c>
      <c r="BM50" s="136">
        <f t="shared" si="160"/>
        <v>12545001.930000002</v>
      </c>
      <c r="BN50" s="136">
        <f t="shared" si="161" ref="BN50:BV50">SUM(BN45:BN49)</f>
        <v>15242926.539999999</v>
      </c>
      <c r="BO50" s="136">
        <f t="shared" si="161"/>
        <v>16067291.07</v>
      </c>
      <c r="BP50" s="136">
        <f t="shared" si="161"/>
        <v>9571300.9000000004</v>
      </c>
      <c r="BQ50" s="136">
        <f t="shared" si="161"/>
        <v>8698816.8600000013</v>
      </c>
      <c r="BR50" s="391">
        <f t="shared" si="161"/>
        <v>7784785.0699999984</v>
      </c>
      <c r="BS50" s="414">
        <f t="shared" si="161"/>
        <v>10225721.550000003</v>
      </c>
      <c r="BT50" s="136">
        <f t="shared" si="161"/>
        <v>10090454.149999997</v>
      </c>
      <c r="BU50" s="136">
        <f t="shared" si="161"/>
        <v>-4313.2800000011921</v>
      </c>
      <c r="BV50" s="136">
        <f t="shared" si="161"/>
        <v>-3664711</v>
      </c>
      <c r="BW50" s="136">
        <f t="shared" si="162" ref="BW50:BX50">SUM(BW45:BW49)</f>
        <v>-8950501</v>
      </c>
      <c r="BX50" s="231">
        <f t="shared" si="162"/>
        <v>-4261685</v>
      </c>
      <c r="BY50" s="231">
        <f t="shared" si="163" ref="BY50:BZ50">SUM(BY45:BY49)</f>
        <v>1579753</v>
      </c>
      <c r="BZ50" s="231">
        <f t="shared" si="163"/>
        <v>-6847444</v>
      </c>
      <c r="CA50" s="231">
        <f t="shared" si="164" ref="CA50:CB50">SUM(CA45:CA49)</f>
        <v>-12206918</v>
      </c>
      <c r="CB50" s="257">
        <f t="shared" si="164"/>
        <v>15096833</v>
      </c>
      <c r="CC50" s="257">
        <f t="shared" si="165" ref="CC50:CE50">SUM(CC45:CC49)</f>
        <v>7465783</v>
      </c>
      <c r="CD50" s="371">
        <f t="shared" si="165"/>
        <v>1193374</v>
      </c>
      <c r="CE50" s="340">
        <f t="shared" si="165"/>
        <v>12556599</v>
      </c>
      <c r="CF50" s="257">
        <f t="shared" si="166" ref="CF50:CG50">SUM(CF45:CF49)</f>
        <v>2435453</v>
      </c>
      <c r="CG50" s="257">
        <f t="shared" si="166"/>
        <v>12596386</v>
      </c>
      <c r="CH50" s="257">
        <f t="shared" si="167" ref="CH50">SUM(CH45:CH49)</f>
        <v>232031</v>
      </c>
      <c r="CI50" s="257">
        <f t="shared" si="168" ref="CI50">SUM(CI45:CI49)</f>
        <v>4645359</v>
      </c>
      <c r="CJ50" s="257">
        <f t="shared" si="169" ref="CJ50">SUM(CJ45:CJ49)</f>
        <v>1864186</v>
      </c>
      <c r="CK50" s="257">
        <f t="shared" si="170" ref="CK50">SUM(CK45:CK49)</f>
        <v>-18410</v>
      </c>
      <c r="CL50" s="257">
        <f t="shared" si="171" ref="CL50">SUM(CL45:CL49)</f>
        <v>3021847</v>
      </c>
      <c r="CM50" s="257">
        <f t="shared" si="172" ref="CM50">SUM(CM45:CM49)</f>
        <v>15939447</v>
      </c>
      <c r="CN50" s="257">
        <f t="shared" si="173" ref="CN50">SUM(CN45:CN49)</f>
        <v>-2912043</v>
      </c>
      <c r="CO50" s="257">
        <f t="shared" si="174" ref="CO50">SUM(CO45:CO49)</f>
        <v>-7222477</v>
      </c>
      <c r="CP50" s="371">
        <f t="shared" si="175" ref="CP50">SUM(CP45:CP49)</f>
        <v>12505298</v>
      </c>
      <c r="CQ50" s="371">
        <f t="shared" si="176" ref="CQ50">SUM(CQ45:CQ49)</f>
        <v>9765353</v>
      </c>
      <c r="CR50" s="371">
        <f t="shared" si="177" ref="CR50">SUM(CR45:CR49)</f>
        <v>14741149</v>
      </c>
      <c r="CS50" s="371">
        <f t="shared" si="178" ref="CS50">SUM(CS45:CS49)</f>
        <v>13748318</v>
      </c>
      <c r="CT50" s="371">
        <f t="shared" si="179" ref="CT50">SUM(CT45:CT49)</f>
        <v>24341622</v>
      </c>
      <c r="CU50" s="371">
        <f t="shared" si="180" ref="CU50">SUM(CU45:CU49)</f>
        <v>22621063</v>
      </c>
      <c r="CV50" s="371">
        <f t="shared" si="181" ref="CV50">SUM(CV45:CV49)</f>
        <v>17595223</v>
      </c>
      <c r="CW50" s="371">
        <f t="shared" si="182" ref="CW50">SUM(CW45:CW49)</f>
        <v>5861509</v>
      </c>
      <c r="CX50" s="371">
        <f t="shared" si="183" ref="CX50">SUM(CX45:CX49)</f>
        <v>10056689</v>
      </c>
      <c r="CY50" s="371">
        <f t="shared" si="184" ref="CY50:CZ50">SUM(CY45:CY49)</f>
        <v>-488097</v>
      </c>
      <c r="CZ50" s="371">
        <f t="shared" si="184"/>
        <v>3895600</v>
      </c>
      <c r="DA50" s="371">
        <f t="shared" si="185" ref="DA50:DB50">SUM(DA45:DA49)</f>
        <v>10235067</v>
      </c>
      <c r="DB50" s="371">
        <f t="shared" si="185"/>
        <v>-7043491</v>
      </c>
      <c r="DC50" s="331"/>
      <c r="DD50" s="38">
        <f>SUM(DD45:DD49)</f>
        <v>56018650</v>
      </c>
    </row>
    <row r="51" spans="1:108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58"/>
      <c r="CC51" s="258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72"/>
      <c r="DB51" s="372"/>
      <c r="DC51" s="330"/>
      <c r="DD51" s="43"/>
    </row>
    <row r="52" spans="1:108" s="31" customFormat="1" ht="15">
      <c r="A52" s="139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6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>
        <v>21648843</v>
      </c>
      <c r="BH52" s="296">
        <v>15811828</v>
      </c>
      <c r="BI52" s="36">
        <f t="shared" si="186" ref="BI52:BR56">O52-C52</f>
        <v>6420312.9400000013</v>
      </c>
      <c r="BJ52" s="37">
        <f t="shared" si="186"/>
        <v>7801708.0999999996</v>
      </c>
      <c r="BK52" s="37">
        <f t="shared" si="186"/>
        <v>6468262.0099999998</v>
      </c>
      <c r="BL52" s="37">
        <f t="shared" si="186"/>
        <v>8517386.8300000001</v>
      </c>
      <c r="BM52" s="37">
        <f t="shared" si="186"/>
        <v>7167591.9100000001</v>
      </c>
      <c r="BN52" s="37">
        <f t="shared" si="186"/>
        <v>6759450.7599999998</v>
      </c>
      <c r="BO52" s="37">
        <f t="shared" si="186"/>
        <v>10580940.92</v>
      </c>
      <c r="BP52" s="37">
        <f t="shared" si="186"/>
        <v>13544552.880000001</v>
      </c>
      <c r="BQ52" s="37">
        <f t="shared" si="186"/>
        <v>9325173.2799999993</v>
      </c>
      <c r="BR52" s="390">
        <f t="shared" si="186"/>
        <v>6405649.7599999998</v>
      </c>
      <c r="BS52" s="413">
        <f t="shared" si="187" ref="BS52:CB56">Y52-M52</f>
        <v>3905708.1300000008</v>
      </c>
      <c r="BT52" s="37">
        <f t="shared" si="187"/>
        <v>4382727.5099999998</v>
      </c>
      <c r="BU52" s="37">
        <f t="shared" si="187"/>
        <v>4504277.1499999985</v>
      </c>
      <c r="BV52" s="37">
        <f t="shared" si="187"/>
        <v>2278769</v>
      </c>
      <c r="BW52" s="37">
        <f t="shared" si="187"/>
        <v>978303</v>
      </c>
      <c r="BX52" s="230">
        <f t="shared" si="187"/>
        <v>-2260058</v>
      </c>
      <c r="BY52" s="230">
        <f t="shared" si="187"/>
        <v>-3991695</v>
      </c>
      <c r="BZ52" s="230">
        <f t="shared" si="187"/>
        <v>-2720102</v>
      </c>
      <c r="CA52" s="230">
        <f t="shared" si="187"/>
        <v>-5508369</v>
      </c>
      <c r="CB52" s="256">
        <f t="shared" si="187"/>
        <v>-10536033</v>
      </c>
      <c r="CC52" s="256">
        <f t="shared" si="188" ref="CC52:CL56">AI52-W52</f>
        <v>-2171747</v>
      </c>
      <c r="CD52" s="370">
        <f t="shared" si="188"/>
        <v>-2409151</v>
      </c>
      <c r="CE52" s="339">
        <f t="shared" si="188"/>
        <v>-2072665</v>
      </c>
      <c r="CF52" s="256">
        <f t="shared" si="188"/>
        <v>-925040</v>
      </c>
      <c r="CG52" s="256">
        <f t="shared" si="188"/>
        <v>-4767314</v>
      </c>
      <c r="CH52" s="256">
        <f t="shared" si="188"/>
        <v>-2391710</v>
      </c>
      <c r="CI52" s="256">
        <f t="shared" si="188"/>
        <v>-2390039</v>
      </c>
      <c r="CJ52" s="256">
        <f t="shared" si="188"/>
        <v>-1170170</v>
      </c>
      <c r="CK52" s="256">
        <f t="shared" si="188"/>
        <v>415341</v>
      </c>
      <c r="CL52" s="256">
        <f t="shared" si="188"/>
        <v>-705403</v>
      </c>
      <c r="CM52" s="256">
        <f t="shared" si="189" ref="CM52:DB56">AS52-AG52</f>
        <v>-2205433</v>
      </c>
      <c r="CN52" s="256">
        <f t="shared" si="189"/>
        <v>2226893</v>
      </c>
      <c r="CO52" s="256">
        <f t="shared" si="189"/>
        <v>-2633980</v>
      </c>
      <c r="CP52" s="370">
        <f t="shared" si="189"/>
        <v>-1070640</v>
      </c>
      <c r="CQ52" s="370">
        <f t="shared" si="189"/>
        <v>2214497</v>
      </c>
      <c r="CR52" s="370">
        <f t="shared" si="189"/>
        <v>7285575</v>
      </c>
      <c r="CS52" s="370">
        <f t="shared" si="189"/>
        <v>6761142</v>
      </c>
      <c r="CT52" s="370">
        <f t="shared" si="189"/>
        <v>7445691</v>
      </c>
      <c r="CU52" s="370">
        <f t="shared" si="189"/>
        <v>8437725</v>
      </c>
      <c r="CV52" s="370">
        <f t="shared" si="189"/>
        <v>7763196</v>
      </c>
      <c r="CW52" s="370">
        <f t="shared" si="189"/>
        <v>4409631</v>
      </c>
      <c r="CX52" s="370">
        <f t="shared" si="189"/>
        <v>1630480</v>
      </c>
      <c r="CY52" s="370">
        <f t="shared" si="189"/>
        <v>5236059</v>
      </c>
      <c r="CZ52" s="370">
        <f t="shared" si="189"/>
        <v>738438</v>
      </c>
      <c r="DA52" s="370">
        <f t="shared" si="189"/>
        <v>3629967</v>
      </c>
      <c r="DB52" s="370">
        <f t="shared" si="189"/>
        <v>1746377</v>
      </c>
      <c r="DC52" s="330"/>
      <c r="DD52" s="57">
        <f>IF(ISERROR(GETPIVOTDATA("VALUE",'CSS WK pvt'!$I$2,"DT_FILE",DD$8,"CD_CO",DD$6,"TRIM_CAT",TRIM(B52),"TRIM_LINE",A51))=TRUE,0,GETPIVOTDATA("VALUE",'CSS WK pvt'!$I$2,"DT_FILE",DD$8,"CD_CO",DD$6,"TRIM_CAT",TRIM(B52),"TRIM_LINE",A51))</f>
        <v>15811828</v>
      </c>
    </row>
    <row r="53" spans="1:108" s="31" customFormat="1" ht="15">
      <c r="A53" s="139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6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>
        <v>8207044</v>
      </c>
      <c r="BH53" s="296">
        <v>6282353</v>
      </c>
      <c r="BI53" s="36">
        <f t="shared" si="186"/>
        <v>730150.68000000063</v>
      </c>
      <c r="BJ53" s="37">
        <f t="shared" si="186"/>
        <v>946032.87999999989</v>
      </c>
      <c r="BK53" s="37">
        <f t="shared" si="186"/>
        <v>399796.05999999959</v>
      </c>
      <c r="BL53" s="37">
        <f t="shared" si="186"/>
        <v>888871.12000000011</v>
      </c>
      <c r="BM53" s="37">
        <f t="shared" si="186"/>
        <v>1350118.8399999999</v>
      </c>
      <c r="BN53" s="37">
        <f t="shared" si="186"/>
        <v>1049581.6899999999</v>
      </c>
      <c r="BO53" s="37">
        <f t="shared" si="186"/>
        <v>1473556.2799999998</v>
      </c>
      <c r="BP53" s="37">
        <f t="shared" si="186"/>
        <v>1527681.0800000001</v>
      </c>
      <c r="BQ53" s="37">
        <f t="shared" si="186"/>
        <v>1268043.2999999998</v>
      </c>
      <c r="BR53" s="390">
        <f t="shared" si="186"/>
        <v>923790.35000000009</v>
      </c>
      <c r="BS53" s="413">
        <f t="shared" si="187"/>
        <v>300554.66000000015</v>
      </c>
      <c r="BT53" s="37">
        <f t="shared" si="187"/>
        <v>548282.37999999989</v>
      </c>
      <c r="BU53" s="37">
        <f t="shared" si="187"/>
        <v>1587384.6799999997</v>
      </c>
      <c r="BV53" s="37">
        <f t="shared" si="187"/>
        <v>991218</v>
      </c>
      <c r="BW53" s="37">
        <f t="shared" si="187"/>
        <v>1407973</v>
      </c>
      <c r="BX53" s="230">
        <f t="shared" si="187"/>
        <v>910662</v>
      </c>
      <c r="BY53" s="230">
        <f t="shared" si="187"/>
        <v>-36809</v>
      </c>
      <c r="BZ53" s="230">
        <f t="shared" si="187"/>
        <v>549360</v>
      </c>
      <c r="CA53" s="230">
        <f t="shared" si="187"/>
        <v>438526</v>
      </c>
      <c r="CB53" s="256">
        <f t="shared" si="187"/>
        <v>-904186</v>
      </c>
      <c r="CC53" s="256">
        <f t="shared" si="188"/>
        <v>-439573</v>
      </c>
      <c r="CD53" s="370">
        <f t="shared" si="188"/>
        <v>235679</v>
      </c>
      <c r="CE53" s="339">
        <f t="shared" si="188"/>
        <v>103063</v>
      </c>
      <c r="CF53" s="256">
        <f t="shared" si="188"/>
        <v>342627</v>
      </c>
      <c r="CG53" s="256">
        <f t="shared" si="188"/>
        <v>-1203675</v>
      </c>
      <c r="CH53" s="256">
        <f t="shared" si="188"/>
        <v>641252</v>
      </c>
      <c r="CI53" s="256">
        <f t="shared" si="188"/>
        <v>311000</v>
      </c>
      <c r="CJ53" s="256">
        <f t="shared" si="188"/>
        <v>281712</v>
      </c>
      <c r="CK53" s="256">
        <f t="shared" si="188"/>
        <v>113616</v>
      </c>
      <c r="CL53" s="256">
        <f t="shared" si="188"/>
        <v>-380554</v>
      </c>
      <c r="CM53" s="256">
        <f t="shared" si="189"/>
        <v>-348179</v>
      </c>
      <c r="CN53" s="256">
        <f t="shared" si="189"/>
        <v>1567731</v>
      </c>
      <c r="CO53" s="256">
        <f t="shared" si="189"/>
        <v>1198328</v>
      </c>
      <c r="CP53" s="370">
        <f t="shared" si="189"/>
        <v>220296</v>
      </c>
      <c r="CQ53" s="370">
        <f t="shared" si="189"/>
        <v>2325650</v>
      </c>
      <c r="CR53" s="370">
        <f t="shared" si="189"/>
        <v>4880904</v>
      </c>
      <c r="CS53" s="370">
        <f t="shared" si="189"/>
        <v>5257016</v>
      </c>
      <c r="CT53" s="370">
        <f t="shared" si="189"/>
        <v>4252850</v>
      </c>
      <c r="CU53" s="370">
        <f t="shared" si="189"/>
        <v>4778195</v>
      </c>
      <c r="CV53" s="370">
        <f t="shared" si="189"/>
        <v>4333526</v>
      </c>
      <c r="CW53" s="370">
        <f t="shared" si="189"/>
        <v>2535658</v>
      </c>
      <c r="CX53" s="370">
        <f t="shared" si="189"/>
        <v>1507591</v>
      </c>
      <c r="CY53" s="370">
        <f t="shared" si="189"/>
        <v>2378475</v>
      </c>
      <c r="CZ53" s="370">
        <f t="shared" si="189"/>
        <v>1297222</v>
      </c>
      <c r="DA53" s="370">
        <f t="shared" si="189"/>
        <v>1892184</v>
      </c>
      <c r="DB53" s="370">
        <f t="shared" si="189"/>
        <v>1343163</v>
      </c>
      <c r="DC53" s="330"/>
      <c r="DD53" s="57">
        <f>IF(ISERROR(GETPIVOTDATA("VALUE",'CSS WK pvt'!$I$2,"DT_FILE",DD$8,"CD_CO",DD$6,"TRIM_CAT",TRIM(B53),"TRIM_LINE",A51))=TRUE,0,GETPIVOTDATA("VALUE",'CSS WK pvt'!$I$2,"DT_FILE",DD$8,"CD_CO",DD$6,"TRIM_CAT",TRIM(B53),"TRIM_LINE",A51))</f>
        <v>6282353</v>
      </c>
    </row>
    <row r="54" spans="1:108" s="31" customFormat="1" ht="15">
      <c r="A54" s="139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6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>
        <v>3180016</v>
      </c>
      <c r="BH54" s="296">
        <v>2840375</v>
      </c>
      <c r="BI54" s="36">
        <f t="shared" si="186"/>
        <v>762560.2100000002</v>
      </c>
      <c r="BJ54" s="37">
        <f t="shared" si="186"/>
        <v>1936411.8899999999</v>
      </c>
      <c r="BK54" s="37">
        <f t="shared" si="186"/>
        <v>2211000.21</v>
      </c>
      <c r="BL54" s="37">
        <f t="shared" si="186"/>
        <v>1474343.8700000001</v>
      </c>
      <c r="BM54" s="37">
        <f t="shared" si="186"/>
        <v>1258651.6599999999</v>
      </c>
      <c r="BN54" s="37">
        <f t="shared" si="186"/>
        <v>1115610.6299999999</v>
      </c>
      <c r="BO54" s="37">
        <f t="shared" si="186"/>
        <v>1049962.76</v>
      </c>
      <c r="BP54" s="37">
        <f t="shared" si="186"/>
        <v>1007252.75</v>
      </c>
      <c r="BQ54" s="37">
        <f t="shared" si="186"/>
        <v>830448.53000000003</v>
      </c>
      <c r="BR54" s="390">
        <f t="shared" si="186"/>
        <v>805630.28000000003</v>
      </c>
      <c r="BS54" s="413">
        <f t="shared" si="187"/>
        <v>668233.83000000007</v>
      </c>
      <c r="BT54" s="37">
        <f t="shared" si="187"/>
        <v>906284.8899999999</v>
      </c>
      <c r="BU54" s="37">
        <f t="shared" si="187"/>
        <v>383677.64999999991</v>
      </c>
      <c r="BV54" s="37">
        <f t="shared" si="187"/>
        <v>-1050214</v>
      </c>
      <c r="BW54" s="37">
        <f t="shared" si="187"/>
        <v>-971816</v>
      </c>
      <c r="BX54" s="230">
        <f t="shared" si="187"/>
        <v>-358072</v>
      </c>
      <c r="BY54" s="230">
        <f t="shared" si="187"/>
        <v>-392291</v>
      </c>
      <c r="BZ54" s="230">
        <f t="shared" si="187"/>
        <v>-201084</v>
      </c>
      <c r="CA54" s="230">
        <f t="shared" si="187"/>
        <v>8997</v>
      </c>
      <c r="CB54" s="256">
        <f t="shared" si="187"/>
        <v>229269</v>
      </c>
      <c r="CC54" s="256">
        <f t="shared" si="188"/>
        <v>785398</v>
      </c>
      <c r="CD54" s="370">
        <f t="shared" si="188"/>
        <v>290829</v>
      </c>
      <c r="CE54" s="339">
        <f t="shared" si="188"/>
        <v>391737</v>
      </c>
      <c r="CF54" s="256">
        <f t="shared" si="188"/>
        <v>379304</v>
      </c>
      <c r="CG54" s="256">
        <f t="shared" si="188"/>
        <v>375566</v>
      </c>
      <c r="CH54" s="256">
        <f t="shared" si="188"/>
        <v>811883</v>
      </c>
      <c r="CI54" s="256">
        <f t="shared" si="188"/>
        <v>37634</v>
      </c>
      <c r="CJ54" s="256">
        <f t="shared" si="188"/>
        <v>160709</v>
      </c>
      <c r="CK54" s="256">
        <f t="shared" si="188"/>
        <v>172450</v>
      </c>
      <c r="CL54" s="256">
        <f t="shared" si="188"/>
        <v>74601</v>
      </c>
      <c r="CM54" s="256">
        <f t="shared" si="189"/>
        <v>-107162</v>
      </c>
      <c r="CN54" s="256">
        <f t="shared" si="189"/>
        <v>129737</v>
      </c>
      <c r="CO54" s="256">
        <f t="shared" si="189"/>
        <v>-495925</v>
      </c>
      <c r="CP54" s="370">
        <f t="shared" si="189"/>
        <v>-154202</v>
      </c>
      <c r="CQ54" s="370">
        <f t="shared" si="189"/>
        <v>-160174</v>
      </c>
      <c r="CR54" s="370">
        <f t="shared" si="189"/>
        <v>513522</v>
      </c>
      <c r="CS54" s="370">
        <f t="shared" si="189"/>
        <v>700527</v>
      </c>
      <c r="CT54" s="370">
        <f t="shared" si="189"/>
        <v>581395</v>
      </c>
      <c r="CU54" s="370">
        <f t="shared" si="189"/>
        <v>1166235</v>
      </c>
      <c r="CV54" s="370">
        <f t="shared" si="189"/>
        <v>898228</v>
      </c>
      <c r="CW54" s="370">
        <f t="shared" si="189"/>
        <v>680129</v>
      </c>
      <c r="CX54" s="370">
        <f t="shared" si="189"/>
        <v>191676</v>
      </c>
      <c r="CY54" s="370">
        <f t="shared" si="189"/>
        <v>399408</v>
      </c>
      <c r="CZ54" s="370">
        <f t="shared" si="189"/>
        <v>-136757</v>
      </c>
      <c r="DA54" s="370">
        <f t="shared" si="189"/>
        <v>266575</v>
      </c>
      <c r="DB54" s="370">
        <f t="shared" si="189"/>
        <v>369328</v>
      </c>
      <c r="DC54" s="330"/>
      <c r="DD54" s="57">
        <f>IF(ISERROR(GETPIVOTDATA("VALUE",'CSS WK pvt'!$I$2,"DT_FILE",DD$8,"CD_CO",DD$6,"TRIM_CAT",TRIM(B54),"TRIM_LINE",A51))=TRUE,0,GETPIVOTDATA("VALUE",'CSS WK pvt'!$I$2,"DT_FILE",DD$8,"CD_CO",DD$6,"TRIM_CAT",TRIM(B54),"TRIM_LINE",A51))</f>
        <v>2840375</v>
      </c>
    </row>
    <row r="55" spans="1:108" s="31" customFormat="1" ht="15">
      <c r="A55" s="139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6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>
        <v>2786042</v>
      </c>
      <c r="BH55" s="296">
        <v>2429939</v>
      </c>
      <c r="BI55" s="36">
        <f t="shared" si="186"/>
        <v>445796.02000000002</v>
      </c>
      <c r="BJ55" s="37">
        <f t="shared" si="186"/>
        <v>1403218.5800000001</v>
      </c>
      <c r="BK55" s="37">
        <f t="shared" si="186"/>
        <v>1824896.9099999999</v>
      </c>
      <c r="BL55" s="37">
        <f t="shared" si="186"/>
        <v>1348331.8600000001</v>
      </c>
      <c r="BM55" s="37">
        <f t="shared" si="186"/>
        <v>952411.95999999996</v>
      </c>
      <c r="BN55" s="37">
        <f t="shared" si="186"/>
        <v>798396.83000000007</v>
      </c>
      <c r="BO55" s="37">
        <f t="shared" si="186"/>
        <v>871460.81000000006</v>
      </c>
      <c r="BP55" s="37">
        <f t="shared" si="186"/>
        <v>835149.80000000005</v>
      </c>
      <c r="BQ55" s="37">
        <f t="shared" si="186"/>
        <v>606569.84000000008</v>
      </c>
      <c r="BR55" s="390">
        <f t="shared" si="186"/>
        <v>545454.68999999994</v>
      </c>
      <c r="BS55" s="413">
        <f t="shared" si="187"/>
        <v>625777.27000000002</v>
      </c>
      <c r="BT55" s="37">
        <f t="shared" si="187"/>
        <v>760754.45999999996</v>
      </c>
      <c r="BU55" s="37">
        <f t="shared" si="187"/>
        <v>572988.48999999999</v>
      </c>
      <c r="BV55" s="37">
        <f t="shared" si="187"/>
        <v>-487269</v>
      </c>
      <c r="BW55" s="37">
        <f t="shared" si="187"/>
        <v>-1114280</v>
      </c>
      <c r="BX55" s="230">
        <f t="shared" si="187"/>
        <v>-435796</v>
      </c>
      <c r="BY55" s="230">
        <f t="shared" si="187"/>
        <v>-37264</v>
      </c>
      <c r="BZ55" s="230">
        <f t="shared" si="187"/>
        <v>-209867</v>
      </c>
      <c r="CA55" s="230">
        <f t="shared" si="187"/>
        <v>-15467</v>
      </c>
      <c r="CB55" s="256">
        <f t="shared" si="187"/>
        <v>189228</v>
      </c>
      <c r="CC55" s="256">
        <f t="shared" si="188"/>
        <v>1058854</v>
      </c>
      <c r="CD55" s="370">
        <f t="shared" si="188"/>
        <v>568845</v>
      </c>
      <c r="CE55" s="339">
        <f t="shared" si="188"/>
        <v>1255018</v>
      </c>
      <c r="CF55" s="256">
        <f t="shared" si="188"/>
        <v>378824</v>
      </c>
      <c r="CG55" s="256">
        <f t="shared" si="188"/>
        <v>222049</v>
      </c>
      <c r="CH55" s="256">
        <f t="shared" si="188"/>
        <v>183349</v>
      </c>
      <c r="CI55" s="256">
        <f t="shared" si="188"/>
        <v>447786</v>
      </c>
      <c r="CJ55" s="256">
        <f t="shared" si="188"/>
        <v>226339</v>
      </c>
      <c r="CK55" s="256">
        <f t="shared" si="188"/>
        <v>-177445</v>
      </c>
      <c r="CL55" s="256">
        <f t="shared" si="188"/>
        <v>159854</v>
      </c>
      <c r="CM55" s="256">
        <f t="shared" si="189"/>
        <v>373429</v>
      </c>
      <c r="CN55" s="256">
        <f t="shared" si="189"/>
        <v>36263</v>
      </c>
      <c r="CO55" s="256">
        <f t="shared" si="189"/>
        <v>82325</v>
      </c>
      <c r="CP55" s="370">
        <f t="shared" si="189"/>
        <v>328727</v>
      </c>
      <c r="CQ55" s="370">
        <f t="shared" si="189"/>
        <v>-1022149</v>
      </c>
      <c r="CR55" s="370">
        <f t="shared" si="189"/>
        <v>30415</v>
      </c>
      <c r="CS55" s="370">
        <f t="shared" si="189"/>
        <v>-57463</v>
      </c>
      <c r="CT55" s="370">
        <f t="shared" si="189"/>
        <v>447216</v>
      </c>
      <c r="CU55" s="370">
        <f t="shared" si="189"/>
        <v>685515</v>
      </c>
      <c r="CV55" s="370">
        <f t="shared" si="189"/>
        <v>950436</v>
      </c>
      <c r="CW55" s="370">
        <f t="shared" si="189"/>
        <v>673857</v>
      </c>
      <c r="CX55" s="370">
        <f t="shared" si="189"/>
        <v>437845</v>
      </c>
      <c r="CY55" s="370">
        <f t="shared" si="189"/>
        <v>9282</v>
      </c>
      <c r="CZ55" s="370">
        <f t="shared" si="189"/>
        <v>39638</v>
      </c>
      <c r="DA55" s="370">
        <f t="shared" si="189"/>
        <v>-184073</v>
      </c>
      <c r="DB55" s="370">
        <f t="shared" si="189"/>
        <v>-108673</v>
      </c>
      <c r="DC55" s="330"/>
      <c r="DD55" s="57">
        <f>IF(ISERROR(GETPIVOTDATA("VALUE",'CSS WK pvt'!$I$2,"DT_FILE",DD$8,"CD_CO",DD$6,"TRIM_CAT",TRIM(B55),"TRIM_LINE",A51))=TRUE,0,GETPIVOTDATA("VALUE",'CSS WK pvt'!$I$2,"DT_FILE",DD$8,"CD_CO",DD$6,"TRIM_CAT",TRIM(B55),"TRIM_LINE",A51))</f>
        <v>2429939</v>
      </c>
    </row>
    <row r="56" spans="1:108" s="31" customFormat="1" ht="15">
      <c r="A56" s="139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6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>
        <v>5034379</v>
      </c>
      <c r="BH56" s="296">
        <v>4548863</v>
      </c>
      <c r="BI56" s="36">
        <f t="shared" si="186"/>
        <v>-235323.23999999999</v>
      </c>
      <c r="BJ56" s="37">
        <f t="shared" si="186"/>
        <v>558086.95999999996</v>
      </c>
      <c r="BK56" s="37">
        <f t="shared" si="186"/>
        <v>1648076.54</v>
      </c>
      <c r="BL56" s="37">
        <f t="shared" si="186"/>
        <v>1564895.6599999999</v>
      </c>
      <c r="BM56" s="37">
        <f t="shared" si="186"/>
        <v>1159007.7</v>
      </c>
      <c r="BN56" s="37">
        <f t="shared" si="186"/>
        <v>736811.90999999992</v>
      </c>
      <c r="BO56" s="37">
        <f t="shared" si="186"/>
        <v>780658.43999999994</v>
      </c>
      <c r="BP56" s="37">
        <f t="shared" si="186"/>
        <v>1388284.9199999999</v>
      </c>
      <c r="BQ56" s="37">
        <f t="shared" si="186"/>
        <v>840888.37999999989</v>
      </c>
      <c r="BR56" s="390">
        <f t="shared" si="186"/>
        <v>859186.05000000005</v>
      </c>
      <c r="BS56" s="413">
        <f t="shared" si="187"/>
        <v>418464.35000000009</v>
      </c>
      <c r="BT56" s="37">
        <f t="shared" si="187"/>
        <v>-538785.75</v>
      </c>
      <c r="BU56" s="37">
        <f t="shared" si="187"/>
        <v>535595.78000000003</v>
      </c>
      <c r="BV56" s="37">
        <f t="shared" si="187"/>
        <v>-954084</v>
      </c>
      <c r="BW56" s="37">
        <f t="shared" si="187"/>
        <v>-1177828</v>
      </c>
      <c r="BX56" s="230">
        <f t="shared" si="187"/>
        <v>-1622701</v>
      </c>
      <c r="BY56" s="230">
        <f t="shared" si="187"/>
        <v>-608467</v>
      </c>
      <c r="BZ56" s="230">
        <f t="shared" si="187"/>
        <v>-306993</v>
      </c>
      <c r="CA56" s="230">
        <f t="shared" si="187"/>
        <v>-77080</v>
      </c>
      <c r="CB56" s="256">
        <f t="shared" si="187"/>
        <v>746278</v>
      </c>
      <c r="CC56" s="256">
        <f t="shared" si="188"/>
        <v>1987875</v>
      </c>
      <c r="CD56" s="370">
        <f t="shared" si="188"/>
        <v>887794</v>
      </c>
      <c r="CE56" s="339">
        <f t="shared" si="188"/>
        <v>2615607</v>
      </c>
      <c r="CF56" s="256">
        <f t="shared" si="188"/>
        <v>2154941</v>
      </c>
      <c r="CG56" s="256">
        <f t="shared" si="188"/>
        <v>1181788</v>
      </c>
      <c r="CH56" s="256">
        <f t="shared" si="188"/>
        <v>1589890</v>
      </c>
      <c r="CI56" s="256">
        <f t="shared" si="188"/>
        <v>1006993</v>
      </c>
      <c r="CJ56" s="256">
        <f t="shared" si="188"/>
        <v>1031631</v>
      </c>
      <c r="CK56" s="256">
        <f t="shared" si="188"/>
        <v>919797</v>
      </c>
      <c r="CL56" s="256">
        <f t="shared" si="188"/>
        <v>694348</v>
      </c>
      <c r="CM56" s="256">
        <f t="shared" si="189"/>
        <v>1131810</v>
      </c>
      <c r="CN56" s="256">
        <f t="shared" si="189"/>
        <v>1669872</v>
      </c>
      <c r="CO56" s="256">
        <f t="shared" si="189"/>
        <v>563900</v>
      </c>
      <c r="CP56" s="370">
        <f t="shared" si="189"/>
        <v>2396336</v>
      </c>
      <c r="CQ56" s="370">
        <f t="shared" si="189"/>
        <v>1813776</v>
      </c>
      <c r="CR56" s="370">
        <f t="shared" si="189"/>
        <v>1421726</v>
      </c>
      <c r="CS56" s="370">
        <f t="shared" si="189"/>
        <v>1984135</v>
      </c>
      <c r="CT56" s="370">
        <f t="shared" si="189"/>
        <v>1725070</v>
      </c>
      <c r="CU56" s="370">
        <f t="shared" si="189"/>
        <v>2291457</v>
      </c>
      <c r="CV56" s="370">
        <f t="shared" si="189"/>
        <v>1442453</v>
      </c>
      <c r="CW56" s="370">
        <f t="shared" si="189"/>
        <v>1887859</v>
      </c>
      <c r="CX56" s="370">
        <f t="shared" si="189"/>
        <v>1768825</v>
      </c>
      <c r="CY56" s="370">
        <f t="shared" si="189"/>
        <v>2042619</v>
      </c>
      <c r="CZ56" s="370">
        <f t="shared" si="189"/>
        <v>406076</v>
      </c>
      <c r="DA56" s="370">
        <f t="shared" si="189"/>
        <v>491876</v>
      </c>
      <c r="DB56" s="370">
        <f t="shared" si="189"/>
        <v>-821898</v>
      </c>
      <c r="DC56" s="330"/>
      <c r="DD56" s="57">
        <f>IF(ISERROR(GETPIVOTDATA("VALUE",'CSS WK pvt'!$I$2,"DT_FILE",DD$8,"CD_CO",DD$6,"TRIM_CAT",TRIM(B56),"TRIM_LINE",A51))=TRUE,0,GETPIVOTDATA("VALUE",'CSS WK pvt'!$I$2,"DT_FILE",DD$8,"CD_CO",DD$6,"TRIM_CAT",TRIM(B56),"TRIM_LINE",A51))</f>
        <v>4548863</v>
      </c>
    </row>
    <row r="57" spans="1:108" s="123" customFormat="1" ht="15">
      <c r="A57" s="140"/>
      <c r="B57" s="32" t="s">
        <v>144</v>
      </c>
      <c r="C57" s="133">
        <f t="shared" si="190" ref="C57:Q57">SUM(C52:C56)</f>
        <v>22789062.640000001</v>
      </c>
      <c r="D57" s="134">
        <f t="shared" si="190"/>
        <v>24335526.59</v>
      </c>
      <c r="E57" s="134">
        <f t="shared" si="190"/>
        <v>23278997.27</v>
      </c>
      <c r="F57" s="134">
        <f t="shared" si="190"/>
        <v>20183122.66</v>
      </c>
      <c r="G57" s="134">
        <f t="shared" si="190"/>
        <v>16566662.93</v>
      </c>
      <c r="H57" s="134">
        <f t="shared" si="190"/>
        <v>17061458.180000003</v>
      </c>
      <c r="I57" s="134">
        <f t="shared" si="190"/>
        <v>19809849.789999999</v>
      </c>
      <c r="J57" s="134">
        <f t="shared" si="190"/>
        <v>23510502.569999997</v>
      </c>
      <c r="K57" s="134">
        <f t="shared" si="190"/>
        <v>21953216.670000002</v>
      </c>
      <c r="L57" s="135">
        <f t="shared" si="190"/>
        <v>18550836.870000001</v>
      </c>
      <c r="M57" s="134">
        <f t="shared" si="190"/>
        <v>20829885.759999998</v>
      </c>
      <c r="N57" s="134">
        <f t="shared" si="190"/>
        <v>25679143.509999998</v>
      </c>
      <c r="O57" s="134">
        <f t="shared" si="190"/>
        <v>30912559.250000004</v>
      </c>
      <c r="P57" s="134">
        <f t="shared" si="190"/>
        <v>36980985</v>
      </c>
      <c r="Q57" s="134">
        <f t="shared" si="190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7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>
        <v>40856324</v>
      </c>
      <c r="BH57" s="297">
        <v>31913358</v>
      </c>
      <c r="BI57" s="38">
        <f t="shared" si="191" ref="BI57:BM57">SUM(BI52:BI56)</f>
        <v>8123496.6100000013</v>
      </c>
      <c r="BJ57" s="136">
        <f t="shared" si="191"/>
        <v>12645458.41</v>
      </c>
      <c r="BK57" s="136">
        <f t="shared" si="191"/>
        <v>12552031.73</v>
      </c>
      <c r="BL57" s="136">
        <f t="shared" si="191"/>
        <v>13793829.34</v>
      </c>
      <c r="BM57" s="136">
        <f t="shared" si="191"/>
        <v>11887782.07</v>
      </c>
      <c r="BN57" s="136">
        <f t="shared" si="192" ref="BN57:BV57">SUM(BN52:BN56)</f>
        <v>10459851.819999998</v>
      </c>
      <c r="BO57" s="136">
        <f t="shared" si="192"/>
        <v>14756579.209999999</v>
      </c>
      <c r="BP57" s="136">
        <f t="shared" si="192"/>
        <v>18302921.43</v>
      </c>
      <c r="BQ57" s="136">
        <f t="shared" si="192"/>
        <v>12871123.329999998</v>
      </c>
      <c r="BR57" s="391">
        <f t="shared" si="192"/>
        <v>9539711.1300000008</v>
      </c>
      <c r="BS57" s="414">
        <f t="shared" si="192"/>
        <v>5918738.2400000002</v>
      </c>
      <c r="BT57" s="136">
        <f t="shared" si="192"/>
        <v>6059263.4899999993</v>
      </c>
      <c r="BU57" s="136">
        <f t="shared" si="192"/>
        <v>7583923.7499999991</v>
      </c>
      <c r="BV57" s="136">
        <f t="shared" si="192"/>
        <v>778420</v>
      </c>
      <c r="BW57" s="136">
        <f t="shared" si="193" ref="BW57:BX57">SUM(BW52:BW56)</f>
        <v>-877648</v>
      </c>
      <c r="BX57" s="231">
        <f t="shared" si="193"/>
        <v>-3765965</v>
      </c>
      <c r="BY57" s="231">
        <f t="shared" si="194" ref="BY57:BZ57">SUM(BY52:BY56)</f>
        <v>-5066526</v>
      </c>
      <c r="BZ57" s="231">
        <f t="shared" si="194"/>
        <v>-2888686</v>
      </c>
      <c r="CA57" s="231">
        <f t="shared" si="195" ref="CA57:CB57">SUM(CA52:CA56)</f>
        <v>-5153393</v>
      </c>
      <c r="CB57" s="257">
        <f t="shared" si="195"/>
        <v>-10275444</v>
      </c>
      <c r="CC57" s="257">
        <f t="shared" si="196" ref="CC57:CE57">SUM(CC52:CC56)</f>
        <v>1220807</v>
      </c>
      <c r="CD57" s="371">
        <f t="shared" si="196"/>
        <v>-426004</v>
      </c>
      <c r="CE57" s="340">
        <f t="shared" si="196"/>
        <v>2292760</v>
      </c>
      <c r="CF57" s="257">
        <f t="shared" si="197" ref="CF57:CG57">SUM(CF52:CF56)</f>
        <v>2330656</v>
      </c>
      <c r="CG57" s="257">
        <f t="shared" si="197"/>
        <v>-4191586</v>
      </c>
      <c r="CH57" s="257">
        <f t="shared" si="198" ref="CH57">SUM(CH52:CH56)</f>
        <v>834664</v>
      </c>
      <c r="CI57" s="257">
        <f t="shared" si="199" ref="CI57">SUM(CI52:CI56)</f>
        <v>-586626</v>
      </c>
      <c r="CJ57" s="257">
        <f t="shared" si="200" ref="CJ57">SUM(CJ52:CJ56)</f>
        <v>530221</v>
      </c>
      <c r="CK57" s="257">
        <f t="shared" si="201" ref="CK57">SUM(CK52:CK56)</f>
        <v>1443759</v>
      </c>
      <c r="CL57" s="257">
        <f t="shared" si="202" ref="CL57">SUM(CL52:CL56)</f>
        <v>-157154</v>
      </c>
      <c r="CM57" s="257">
        <f t="shared" si="203" ref="CM57">SUM(CM52:CM56)</f>
        <v>-1155535</v>
      </c>
      <c r="CN57" s="257">
        <f t="shared" si="204" ref="CN57">SUM(CN52:CN56)</f>
        <v>5630496</v>
      </c>
      <c r="CO57" s="257">
        <f t="shared" si="205" ref="CO57">SUM(CO52:CO56)</f>
        <v>-1285352</v>
      </c>
      <c r="CP57" s="371">
        <f t="shared" si="206" ref="CP57">SUM(CP52:CP56)</f>
        <v>1720517</v>
      </c>
      <c r="CQ57" s="371">
        <f t="shared" si="207" ref="CQ57">SUM(CQ52:CQ56)</f>
        <v>5171600</v>
      </c>
      <c r="CR57" s="371">
        <f t="shared" si="208" ref="CR57">SUM(CR52:CR56)</f>
        <v>14132142</v>
      </c>
      <c r="CS57" s="371">
        <f t="shared" si="209" ref="CS57">SUM(CS52:CS56)</f>
        <v>14645357</v>
      </c>
      <c r="CT57" s="371">
        <f t="shared" si="210" ref="CT57">SUM(CT52:CT56)</f>
        <v>14452222</v>
      </c>
      <c r="CU57" s="371">
        <f t="shared" si="211" ref="CU57">SUM(CU52:CU56)</f>
        <v>17359127</v>
      </c>
      <c r="CV57" s="371">
        <f t="shared" si="212" ref="CV57">SUM(CV52:CV56)</f>
        <v>15387839</v>
      </c>
      <c r="CW57" s="371">
        <f t="shared" si="213" ref="CW57">SUM(CW52:CW56)</f>
        <v>10187134</v>
      </c>
      <c r="CX57" s="371">
        <f t="shared" si="214" ref="CX57">SUM(CX52:CX56)</f>
        <v>5536417</v>
      </c>
      <c r="CY57" s="371">
        <f t="shared" si="215" ref="CY57:CZ57">SUM(CY52:CY56)</f>
        <v>10065843</v>
      </c>
      <c r="CZ57" s="371">
        <f t="shared" si="215"/>
        <v>2344617</v>
      </c>
      <c r="DA57" s="371">
        <f t="shared" si="216" ref="DA57:DB57">SUM(DA52:DA56)</f>
        <v>6096529</v>
      </c>
      <c r="DB57" s="371">
        <f t="shared" si="216"/>
        <v>2528297</v>
      </c>
      <c r="DC57" s="331"/>
      <c r="DD57" s="38">
        <f>SUM(DD52:DD56)</f>
        <v>31913358</v>
      </c>
    </row>
    <row r="58" spans="1:108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58"/>
      <c r="CC58" s="258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72"/>
      <c r="DC58" s="330"/>
      <c r="DD58" s="43"/>
    </row>
    <row r="59" spans="1:108" s="31" customFormat="1" ht="15">
      <c r="A59" s="139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6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>
        <v>151098481</v>
      </c>
      <c r="BH59" s="296">
        <v>156586296</v>
      </c>
      <c r="BI59" s="36">
        <f t="shared" si="217" ref="BI59:BR63">O59-C59</f>
        <v>33405202.959999993</v>
      </c>
      <c r="BJ59" s="37">
        <f t="shared" si="217"/>
        <v>37142362.25</v>
      </c>
      <c r="BK59" s="37">
        <f t="shared" si="217"/>
        <v>46950503.400000006</v>
      </c>
      <c r="BL59" s="37">
        <f t="shared" si="217"/>
        <v>51081630</v>
      </c>
      <c r="BM59" s="37">
        <f t="shared" si="217"/>
        <v>54137219.730000004</v>
      </c>
      <c r="BN59" s="37">
        <f t="shared" si="217"/>
        <v>59653321.260000005</v>
      </c>
      <c r="BO59" s="37">
        <f t="shared" si="217"/>
        <v>65382312.209999993</v>
      </c>
      <c r="BP59" s="37">
        <f t="shared" si="217"/>
        <v>80042587.900000006</v>
      </c>
      <c r="BQ59" s="37">
        <f t="shared" si="217"/>
        <v>82087687.25</v>
      </c>
      <c r="BR59" s="390">
        <f t="shared" si="217"/>
        <v>84933017.310000002</v>
      </c>
      <c r="BS59" s="413">
        <f t="shared" si="218" ref="BS59:CB63">Y59-M59</f>
        <v>85657338.579999998</v>
      </c>
      <c r="BT59" s="37">
        <f t="shared" si="218"/>
        <v>81270113.370000005</v>
      </c>
      <c r="BU59" s="37">
        <f t="shared" si="218"/>
        <v>74330989.5</v>
      </c>
      <c r="BV59" s="37">
        <f t="shared" si="218"/>
        <v>81954645</v>
      </c>
      <c r="BW59" s="37">
        <f t="shared" si="218"/>
        <v>71876440</v>
      </c>
      <c r="BX59" s="230">
        <f t="shared" si="218"/>
        <v>62777342</v>
      </c>
      <c r="BY59" s="230">
        <f t="shared" si="218"/>
        <v>47039834</v>
      </c>
      <c r="BZ59" s="230">
        <f t="shared" si="218"/>
        <v>29206780</v>
      </c>
      <c r="CA59" s="230">
        <f t="shared" si="218"/>
        <v>13965227</v>
      </c>
      <c r="CB59" s="256">
        <f t="shared" si="218"/>
        <v>-3048442</v>
      </c>
      <c r="CC59" s="256">
        <f t="shared" si="219" ref="CC59:CL63">AI59-W59</f>
        <v>-3830964</v>
      </c>
      <c r="CD59" s="370">
        <f t="shared" si="219"/>
        <v>-16964910</v>
      </c>
      <c r="CE59" s="339">
        <f t="shared" si="219"/>
        <v>-17780616</v>
      </c>
      <c r="CF59" s="256">
        <f t="shared" si="219"/>
        <v>-16075057</v>
      </c>
      <c r="CG59" s="256">
        <f t="shared" si="219"/>
        <v>-18012283</v>
      </c>
      <c r="CH59" s="256">
        <f t="shared" si="219"/>
        <v>-40044350</v>
      </c>
      <c r="CI59" s="256">
        <f t="shared" si="219"/>
        <v>-43910516</v>
      </c>
      <c r="CJ59" s="256">
        <f t="shared" si="219"/>
        <v>-47519447</v>
      </c>
      <c r="CK59" s="256">
        <f t="shared" si="219"/>
        <v>-36507036</v>
      </c>
      <c r="CL59" s="256">
        <f t="shared" si="219"/>
        <v>-31385846</v>
      </c>
      <c r="CM59" s="256">
        <f t="shared" si="220" ref="CM59:DB63">AS59-AG59</f>
        <v>-26879410</v>
      </c>
      <c r="CN59" s="256">
        <f t="shared" si="220"/>
        <v>-27415244</v>
      </c>
      <c r="CO59" s="256">
        <f t="shared" si="220"/>
        <v>-30374738</v>
      </c>
      <c r="CP59" s="370">
        <f t="shared" si="220"/>
        <v>-13079591</v>
      </c>
      <c r="CQ59" s="370">
        <f t="shared" si="220"/>
        <v>-25589389</v>
      </c>
      <c r="CR59" s="370">
        <f t="shared" si="220"/>
        <v>-25607884</v>
      </c>
      <c r="CS59" s="370">
        <f t="shared" si="220"/>
        <v>-19881613</v>
      </c>
      <c r="CT59" s="370">
        <f t="shared" si="220"/>
        <v>1493747</v>
      </c>
      <c r="CU59" s="370">
        <f t="shared" si="220"/>
        <v>1987186</v>
      </c>
      <c r="CV59" s="370">
        <f t="shared" si="220"/>
        <v>8775487</v>
      </c>
      <c r="CW59" s="370">
        <f t="shared" si="220"/>
        <v>11914100</v>
      </c>
      <c r="CX59" s="370">
        <f t="shared" si="220"/>
        <v>13820758</v>
      </c>
      <c r="CY59" s="370">
        <f t="shared" si="220"/>
        <v>8396470</v>
      </c>
      <c r="CZ59" s="370">
        <f t="shared" si="220"/>
        <v>4479121</v>
      </c>
      <c r="DA59" s="370">
        <f t="shared" si="220"/>
        <v>4801510</v>
      </c>
      <c r="DB59" s="370">
        <f t="shared" si="220"/>
        <v>-167202</v>
      </c>
      <c r="DC59" s="330"/>
      <c r="DD59" s="57">
        <f>IF(ISERROR(GETPIVOTDATA("VALUE",'CSS WK pvt'!$I$2,"DT_FILE",DD$8,"CD_CO",DD$6,"TRIM_CAT",TRIM(B59),"TRIM_LINE",A58))=TRUE,0,GETPIVOTDATA("VALUE",'CSS WK pvt'!$I$2,"DT_FILE",DD$8,"CD_CO",DD$6,"TRIM_CAT",TRIM(B59),"TRIM_LINE",A58))</f>
        <v>156586296</v>
      </c>
    </row>
    <row r="60" spans="1:108" s="31" customFormat="1" ht="15">
      <c r="A60" s="139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6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>
        <v>95140302</v>
      </c>
      <c r="BH60" s="296">
        <v>96471997</v>
      </c>
      <c r="BI60" s="36">
        <f t="shared" si="217"/>
        <v>14825767</v>
      </c>
      <c r="BJ60" s="37">
        <f t="shared" si="217"/>
        <v>20584896.799999997</v>
      </c>
      <c r="BK60" s="37">
        <f t="shared" si="217"/>
        <v>20001457.119999997</v>
      </c>
      <c r="BL60" s="37">
        <f t="shared" si="217"/>
        <v>19162835.229999997</v>
      </c>
      <c r="BM60" s="37">
        <f t="shared" si="217"/>
        <v>24004181.390000001</v>
      </c>
      <c r="BN60" s="37">
        <f t="shared" si="217"/>
        <v>23762520.399999999</v>
      </c>
      <c r="BO60" s="37">
        <f t="shared" si="217"/>
        <v>22404441.640000001</v>
      </c>
      <c r="BP60" s="37">
        <f t="shared" si="217"/>
        <v>18302012.159999996</v>
      </c>
      <c r="BQ60" s="37">
        <f t="shared" si="217"/>
        <v>24243950.82</v>
      </c>
      <c r="BR60" s="390">
        <f t="shared" si="217"/>
        <v>28096245.969999999</v>
      </c>
      <c r="BS60" s="413">
        <f t="shared" si="218"/>
        <v>26041287.189999998</v>
      </c>
      <c r="BT60" s="37">
        <f t="shared" si="218"/>
        <v>29600791.890000001</v>
      </c>
      <c r="BU60" s="37">
        <f t="shared" si="218"/>
        <v>30697314.270000003</v>
      </c>
      <c r="BV60" s="37">
        <f t="shared" si="218"/>
        <v>22009459</v>
      </c>
      <c r="BW60" s="37">
        <f t="shared" si="218"/>
        <v>25080332</v>
      </c>
      <c r="BX60" s="230">
        <f t="shared" si="218"/>
        <v>26401484</v>
      </c>
      <c r="BY60" s="230">
        <f t="shared" si="218"/>
        <v>23110373</v>
      </c>
      <c r="BZ60" s="230">
        <f t="shared" si="218"/>
        <v>22964679</v>
      </c>
      <c r="CA60" s="230">
        <f t="shared" si="218"/>
        <v>19954162</v>
      </c>
      <c r="CB60" s="256">
        <f t="shared" si="218"/>
        <v>17584355</v>
      </c>
      <c r="CC60" s="256">
        <f t="shared" si="219"/>
        <v>-1798740</v>
      </c>
      <c r="CD60" s="370">
        <f t="shared" si="219"/>
        <v>5351480</v>
      </c>
      <c r="CE60" s="339">
        <f t="shared" si="219"/>
        <v>1013808</v>
      </c>
      <c r="CF60" s="256">
        <f t="shared" si="219"/>
        <v>-6376199</v>
      </c>
      <c r="CG60" s="256">
        <f t="shared" si="219"/>
        <v>-8207606</v>
      </c>
      <c r="CH60" s="256">
        <f t="shared" si="219"/>
        <v>-62501</v>
      </c>
      <c r="CI60" s="256">
        <f t="shared" si="219"/>
        <v>-1616888</v>
      </c>
      <c r="CJ60" s="256">
        <f t="shared" si="219"/>
        <v>-6745698</v>
      </c>
      <c r="CK60" s="256">
        <f t="shared" si="219"/>
        <v>-13355590</v>
      </c>
      <c r="CL60" s="256">
        <f t="shared" si="219"/>
        <v>-17348502</v>
      </c>
      <c r="CM60" s="256">
        <f t="shared" si="220"/>
        <v>-12997810</v>
      </c>
      <c r="CN60" s="256">
        <f t="shared" si="220"/>
        <v>-8246878</v>
      </c>
      <c r="CO60" s="256">
        <f t="shared" si="220"/>
        <v>3800871</v>
      </c>
      <c r="CP60" s="370">
        <f t="shared" si="220"/>
        <v>-14516166</v>
      </c>
      <c r="CQ60" s="370">
        <f t="shared" si="220"/>
        <v>-914040</v>
      </c>
      <c r="CR60" s="370">
        <f t="shared" si="220"/>
        <v>2704874</v>
      </c>
      <c r="CS60" s="370">
        <f t="shared" si="220"/>
        <v>5832806</v>
      </c>
      <c r="CT60" s="370">
        <f t="shared" si="220"/>
        <v>181787</v>
      </c>
      <c r="CU60" s="370">
        <f t="shared" si="220"/>
        <v>5940275</v>
      </c>
      <c r="CV60" s="370">
        <f t="shared" si="220"/>
        <v>10659937</v>
      </c>
      <c r="CW60" s="370">
        <f t="shared" si="220"/>
        <v>17669961</v>
      </c>
      <c r="CX60" s="370">
        <f t="shared" si="220"/>
        <v>16501612</v>
      </c>
      <c r="CY60" s="370">
        <f t="shared" si="220"/>
        <v>15208974</v>
      </c>
      <c r="CZ60" s="370">
        <f t="shared" si="220"/>
        <v>14967474</v>
      </c>
      <c r="DA60" s="370">
        <f t="shared" si="220"/>
        <v>14568388</v>
      </c>
      <c r="DB60" s="370">
        <f t="shared" si="220"/>
        <v>21972460</v>
      </c>
      <c r="DC60" s="330"/>
      <c r="DD60" s="57">
        <f>IF(ISERROR(GETPIVOTDATA("VALUE",'CSS WK pvt'!$I$2,"DT_FILE",DD$8,"CD_CO",DD$6,"TRIM_CAT",TRIM(B60),"TRIM_LINE",A58))=TRUE,0,GETPIVOTDATA("VALUE",'CSS WK pvt'!$I$2,"DT_FILE",DD$8,"CD_CO",DD$6,"TRIM_CAT",TRIM(B60),"TRIM_LINE",A58))</f>
        <v>96471997</v>
      </c>
    </row>
    <row r="61" spans="1:108" s="31" customFormat="1" ht="15">
      <c r="A61" s="139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6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>
        <v>10975921</v>
      </c>
      <c r="BH61" s="296">
        <v>11297808</v>
      </c>
      <c r="BI61" s="36">
        <f t="shared" si="217"/>
        <v>1465370.7999999998</v>
      </c>
      <c r="BJ61" s="37">
        <f t="shared" si="217"/>
        <v>2775706.46</v>
      </c>
      <c r="BK61" s="37">
        <f t="shared" si="217"/>
        <v>4523641.6400000006</v>
      </c>
      <c r="BL61" s="37">
        <f t="shared" si="217"/>
        <v>5864656.9199999999</v>
      </c>
      <c r="BM61" s="37">
        <f t="shared" si="217"/>
        <v>6563580.4700000007</v>
      </c>
      <c r="BN61" s="37">
        <f t="shared" si="217"/>
        <v>7040550.7999999998</v>
      </c>
      <c r="BO61" s="37">
        <f t="shared" si="217"/>
        <v>6798302.4800000004</v>
      </c>
      <c r="BP61" s="37">
        <f t="shared" si="217"/>
        <v>6056046.9900000002</v>
      </c>
      <c r="BQ61" s="37">
        <f t="shared" si="217"/>
        <v>6325571.7799999993</v>
      </c>
      <c r="BR61" s="390">
        <f t="shared" si="217"/>
        <v>7064429.0299999993</v>
      </c>
      <c r="BS61" s="413">
        <f t="shared" si="218"/>
        <v>7165456.8200000003</v>
      </c>
      <c r="BT61" s="37">
        <f t="shared" si="218"/>
        <v>7067278.8200000003</v>
      </c>
      <c r="BU61" s="37">
        <f t="shared" si="218"/>
        <v>6610514.0600000005</v>
      </c>
      <c r="BV61" s="37">
        <f t="shared" si="218"/>
        <v>5802042</v>
      </c>
      <c r="BW61" s="37">
        <f t="shared" si="218"/>
        <v>4472050</v>
      </c>
      <c r="BX61" s="230">
        <f t="shared" si="218"/>
        <v>3744538</v>
      </c>
      <c r="BY61" s="230">
        <f t="shared" si="218"/>
        <v>3501356</v>
      </c>
      <c r="BZ61" s="230">
        <f t="shared" si="218"/>
        <v>2939832</v>
      </c>
      <c r="CA61" s="230">
        <f t="shared" si="218"/>
        <v>2638718</v>
      </c>
      <c r="CB61" s="256">
        <f t="shared" si="218"/>
        <v>2623943</v>
      </c>
      <c r="CC61" s="256">
        <f t="shared" si="219"/>
        <v>2282334</v>
      </c>
      <c r="CD61" s="370">
        <f t="shared" si="219"/>
        <v>1581439</v>
      </c>
      <c r="CE61" s="339">
        <f t="shared" si="219"/>
        <v>1476076</v>
      </c>
      <c r="CF61" s="256">
        <f t="shared" si="219"/>
        <v>1571012</v>
      </c>
      <c r="CG61" s="256">
        <f t="shared" si="219"/>
        <v>1276240</v>
      </c>
      <c r="CH61" s="256">
        <f t="shared" si="219"/>
        <v>623472</v>
      </c>
      <c r="CI61" s="256">
        <f t="shared" si="219"/>
        <v>292876</v>
      </c>
      <c r="CJ61" s="256">
        <f t="shared" si="219"/>
        <v>-672246</v>
      </c>
      <c r="CK61" s="256">
        <f t="shared" si="219"/>
        <v>-1276897</v>
      </c>
      <c r="CL61" s="256">
        <f t="shared" si="219"/>
        <v>-1761642</v>
      </c>
      <c r="CM61" s="256">
        <f t="shared" si="220"/>
        <v>-1376049</v>
      </c>
      <c r="CN61" s="256">
        <f t="shared" si="220"/>
        <v>-1136220</v>
      </c>
      <c r="CO61" s="256">
        <f t="shared" si="220"/>
        <v>-1359086</v>
      </c>
      <c r="CP61" s="370">
        <f t="shared" si="220"/>
        <v>-1281631</v>
      </c>
      <c r="CQ61" s="370">
        <f t="shared" si="220"/>
        <v>-1690492</v>
      </c>
      <c r="CR61" s="370">
        <f t="shared" si="220"/>
        <v>-1373344</v>
      </c>
      <c r="CS61" s="370">
        <f t="shared" si="220"/>
        <v>-461933</v>
      </c>
      <c r="CT61" s="370">
        <f t="shared" si="220"/>
        <v>160671</v>
      </c>
      <c r="CU61" s="370">
        <f t="shared" si="220"/>
        <v>369650</v>
      </c>
      <c r="CV61" s="370">
        <f t="shared" si="220"/>
        <v>1148183</v>
      </c>
      <c r="CW61" s="370">
        <f t="shared" si="220"/>
        <v>1288803</v>
      </c>
      <c r="CX61" s="370">
        <f t="shared" si="220"/>
        <v>1087414</v>
      </c>
      <c r="CY61" s="370">
        <f t="shared" si="220"/>
        <v>711716</v>
      </c>
      <c r="CZ61" s="370">
        <f t="shared" si="220"/>
        <v>738396</v>
      </c>
      <c r="DA61" s="370">
        <f t="shared" si="220"/>
        <v>305641</v>
      </c>
      <c r="DB61" s="370">
        <f t="shared" si="220"/>
        <v>420784</v>
      </c>
      <c r="DC61" s="330"/>
      <c r="DD61" s="57">
        <f>IF(ISERROR(GETPIVOTDATA("VALUE",'CSS WK pvt'!$I$2,"DT_FILE",DD$8,"CD_CO",DD$6,"TRIM_CAT",TRIM(B61),"TRIM_LINE",A58))=TRUE,0,GETPIVOTDATA("VALUE",'CSS WK pvt'!$I$2,"DT_FILE",DD$8,"CD_CO",DD$6,"TRIM_CAT",TRIM(B61),"TRIM_LINE",A58))</f>
        <v>11297808</v>
      </c>
    </row>
    <row r="62" spans="1:108" s="31" customFormat="1" ht="15">
      <c r="A62" s="139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6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>
        <v>10285501</v>
      </c>
      <c r="BH62" s="296">
        <v>11070519</v>
      </c>
      <c r="BI62" s="36">
        <f t="shared" si="217"/>
        <v>900664.90999999968</v>
      </c>
      <c r="BJ62" s="37">
        <f t="shared" si="217"/>
        <v>1650203.4399999999</v>
      </c>
      <c r="BK62" s="37">
        <f t="shared" si="217"/>
        <v>2542330.3999999999</v>
      </c>
      <c r="BL62" s="37">
        <f t="shared" si="217"/>
        <v>3207150.8100000001</v>
      </c>
      <c r="BM62" s="37">
        <f t="shared" si="217"/>
        <v>3394572.6699999999</v>
      </c>
      <c r="BN62" s="37">
        <f t="shared" si="217"/>
        <v>3569510.29</v>
      </c>
      <c r="BO62" s="37">
        <f t="shared" si="217"/>
        <v>3104970.1600000001</v>
      </c>
      <c r="BP62" s="37">
        <f t="shared" si="217"/>
        <v>3036098.7200000002</v>
      </c>
      <c r="BQ62" s="37">
        <f t="shared" si="217"/>
        <v>3559879.0800000001</v>
      </c>
      <c r="BR62" s="390">
        <f t="shared" si="217"/>
        <v>3704716.29</v>
      </c>
      <c r="BS62" s="413">
        <f t="shared" si="218"/>
        <v>3631445.3500000001</v>
      </c>
      <c r="BT62" s="37">
        <f t="shared" si="218"/>
        <v>3870546.3799999999</v>
      </c>
      <c r="BU62" s="37">
        <f t="shared" si="218"/>
        <v>3495863.9700000002</v>
      </c>
      <c r="BV62" s="37">
        <f t="shared" si="218"/>
        <v>3090727</v>
      </c>
      <c r="BW62" s="37">
        <f t="shared" si="218"/>
        <v>2317723</v>
      </c>
      <c r="BX62" s="230">
        <f t="shared" si="218"/>
        <v>1633041</v>
      </c>
      <c r="BY62" s="230">
        <f t="shared" si="218"/>
        <v>1691693</v>
      </c>
      <c r="BZ62" s="230">
        <f t="shared" si="218"/>
        <v>1160442</v>
      </c>
      <c r="CA62" s="230">
        <f t="shared" si="218"/>
        <v>1621438</v>
      </c>
      <c r="CB62" s="256">
        <f t="shared" si="218"/>
        <v>2157821</v>
      </c>
      <c r="CC62" s="256">
        <f t="shared" si="219"/>
        <v>2148670</v>
      </c>
      <c r="CD62" s="370">
        <f t="shared" si="219"/>
        <v>1848797</v>
      </c>
      <c r="CE62" s="339">
        <f t="shared" si="219"/>
        <v>2318762</v>
      </c>
      <c r="CF62" s="256">
        <f t="shared" si="219"/>
        <v>1907492</v>
      </c>
      <c r="CG62" s="256">
        <f t="shared" si="219"/>
        <v>1769487</v>
      </c>
      <c r="CH62" s="256">
        <f t="shared" si="219"/>
        <v>650815</v>
      </c>
      <c r="CI62" s="256">
        <f t="shared" si="219"/>
        <v>747214</v>
      </c>
      <c r="CJ62" s="256">
        <f t="shared" si="219"/>
        <v>624536</v>
      </c>
      <c r="CK62" s="256">
        <f t="shared" si="219"/>
        <v>699242</v>
      </c>
      <c r="CL62" s="256">
        <f t="shared" si="219"/>
        <v>675479</v>
      </c>
      <c r="CM62" s="256">
        <f t="shared" si="220"/>
        <v>770576</v>
      </c>
      <c r="CN62" s="256">
        <f t="shared" si="220"/>
        <v>639829</v>
      </c>
      <c r="CO62" s="256">
        <f t="shared" si="220"/>
        <v>627201</v>
      </c>
      <c r="CP62" s="370">
        <f t="shared" si="220"/>
        <v>1454662</v>
      </c>
      <c r="CQ62" s="370">
        <f t="shared" si="220"/>
        <v>1029032</v>
      </c>
      <c r="CR62" s="370">
        <f t="shared" si="220"/>
        <v>961551</v>
      </c>
      <c r="CS62" s="370">
        <f t="shared" si="220"/>
        <v>931725</v>
      </c>
      <c r="CT62" s="370">
        <f t="shared" si="220"/>
        <v>1748976</v>
      </c>
      <c r="CU62" s="370">
        <f t="shared" si="220"/>
        <v>1607052</v>
      </c>
      <c r="CV62" s="370">
        <f t="shared" si="220"/>
        <v>1998661</v>
      </c>
      <c r="CW62" s="370">
        <f t="shared" si="220"/>
        <v>2285903</v>
      </c>
      <c r="CX62" s="370">
        <f t="shared" si="220"/>
        <v>2528582</v>
      </c>
      <c r="CY62" s="370">
        <f t="shared" si="220"/>
        <v>2071761</v>
      </c>
      <c r="CZ62" s="370">
        <f t="shared" si="220"/>
        <v>1216457</v>
      </c>
      <c r="DA62" s="370">
        <f t="shared" si="220"/>
        <v>1570570</v>
      </c>
      <c r="DB62" s="370">
        <f t="shared" si="220"/>
        <v>1445513</v>
      </c>
      <c r="DC62" s="330"/>
      <c r="DD62" s="57">
        <f>IF(ISERROR(GETPIVOTDATA("VALUE",'CSS WK pvt'!$I$2,"DT_FILE",DD$8,"CD_CO",DD$6,"TRIM_CAT",TRIM(B62),"TRIM_LINE",A58))=TRUE,0,GETPIVOTDATA("VALUE",'CSS WK pvt'!$I$2,"DT_FILE",DD$8,"CD_CO",DD$6,"TRIM_CAT",TRIM(B62),"TRIM_LINE",A58))</f>
        <v>11070519</v>
      </c>
    </row>
    <row r="63" spans="1:108" s="31" customFormat="1" ht="15">
      <c r="A63" s="139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6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>
        <v>19062731</v>
      </c>
      <c r="BH63" s="296">
        <v>21091731</v>
      </c>
      <c r="BI63" s="36">
        <f t="shared" si="217"/>
        <v>5170559.2000000002</v>
      </c>
      <c r="BJ63" s="37">
        <f t="shared" si="217"/>
        <v>5046268.7400000002</v>
      </c>
      <c r="BK63" s="37">
        <f t="shared" si="217"/>
        <v>4711745.1899999995</v>
      </c>
      <c r="BL63" s="37">
        <f t="shared" si="217"/>
        <v>4909959.1099999994</v>
      </c>
      <c r="BM63" s="37">
        <f t="shared" si="217"/>
        <v>5711900.46</v>
      </c>
      <c r="BN63" s="37">
        <f t="shared" si="217"/>
        <v>4629079.3300000001</v>
      </c>
      <c r="BO63" s="37">
        <f t="shared" si="217"/>
        <v>3670993.0099999998</v>
      </c>
      <c r="BP63" s="37">
        <f t="shared" si="217"/>
        <v>3794931.2800000003</v>
      </c>
      <c r="BQ63" s="37">
        <f t="shared" si="217"/>
        <v>4432362.6899999995</v>
      </c>
      <c r="BR63" s="390">
        <f t="shared" si="217"/>
        <v>4100811.9399999999</v>
      </c>
      <c r="BS63" s="413">
        <f t="shared" si="218"/>
        <v>4011529.1799999997</v>
      </c>
      <c r="BT63" s="37">
        <f t="shared" si="218"/>
        <v>2719792.8799999999</v>
      </c>
      <c r="BU63" s="37">
        <f t="shared" si="218"/>
        <v>872118.95999999996</v>
      </c>
      <c r="BV63" s="37">
        <f t="shared" si="218"/>
        <v>872949</v>
      </c>
      <c r="BW63" s="37">
        <f t="shared" si="218"/>
        <v>94275</v>
      </c>
      <c r="BX63" s="230">
        <f t="shared" si="218"/>
        <v>-59424</v>
      </c>
      <c r="BY63" s="230">
        <f t="shared" si="218"/>
        <v>-1670447</v>
      </c>
      <c r="BZ63" s="230">
        <f t="shared" si="218"/>
        <v>-764573</v>
      </c>
      <c r="CA63" s="230">
        <f t="shared" si="218"/>
        <v>-598296</v>
      </c>
      <c r="CB63" s="256">
        <f t="shared" si="218"/>
        <v>183342</v>
      </c>
      <c r="CC63" s="256">
        <f t="shared" si="219"/>
        <v>252009</v>
      </c>
      <c r="CD63" s="370">
        <f t="shared" si="219"/>
        <v>1030384</v>
      </c>
      <c r="CE63" s="339">
        <f t="shared" si="219"/>
        <v>1765095</v>
      </c>
      <c r="CF63" s="256">
        <f t="shared" si="219"/>
        <v>2494740</v>
      </c>
      <c r="CG63" s="256">
        <f t="shared" si="219"/>
        <v>3022077</v>
      </c>
      <c r="CH63" s="256">
        <f t="shared" si="219"/>
        <v>2937903</v>
      </c>
      <c r="CI63" s="256">
        <f t="shared" si="219"/>
        <v>3465741</v>
      </c>
      <c r="CJ63" s="256">
        <f t="shared" si="219"/>
        <v>2601626</v>
      </c>
      <c r="CK63" s="256">
        <f t="shared" si="219"/>
        <v>3663211</v>
      </c>
      <c r="CL63" s="256">
        <f t="shared" si="219"/>
        <v>3968193</v>
      </c>
      <c r="CM63" s="256">
        <f t="shared" si="220"/>
        <v>2946113</v>
      </c>
      <c r="CN63" s="256">
        <f t="shared" si="220"/>
        <v>-832418</v>
      </c>
      <c r="CO63" s="256">
        <f t="shared" si="220"/>
        <v>807945</v>
      </c>
      <c r="CP63" s="370">
        <f t="shared" si="220"/>
        <v>1888409</v>
      </c>
      <c r="CQ63" s="370">
        <f t="shared" si="220"/>
        <v>349369</v>
      </c>
      <c r="CR63" s="370">
        <f t="shared" si="220"/>
        <v>3023340</v>
      </c>
      <c r="CS63" s="370">
        <f t="shared" si="220"/>
        <v>3673659</v>
      </c>
      <c r="CT63" s="370">
        <f t="shared" si="220"/>
        <v>852596</v>
      </c>
      <c r="CU63" s="370">
        <f t="shared" si="220"/>
        <v>2808945</v>
      </c>
      <c r="CV63" s="370">
        <f t="shared" si="220"/>
        <v>4447103</v>
      </c>
      <c r="CW63" s="370">
        <f t="shared" si="220"/>
        <v>4462519</v>
      </c>
      <c r="CX63" s="370">
        <f t="shared" si="220"/>
        <v>4196201</v>
      </c>
      <c r="CY63" s="370">
        <f t="shared" si="220"/>
        <v>7784526</v>
      </c>
      <c r="CZ63" s="370">
        <f t="shared" si="220"/>
        <v>10456452</v>
      </c>
      <c r="DA63" s="370">
        <f t="shared" si="220"/>
        <v>9419753</v>
      </c>
      <c r="DB63" s="370">
        <f t="shared" si="220"/>
        <v>9890551</v>
      </c>
      <c r="DC63" s="330"/>
      <c r="DD63" s="57">
        <f>IF(ISERROR(GETPIVOTDATA("VALUE",'CSS WK pvt'!$I$2,"DT_FILE",DD$8,"CD_CO",DD$6,"TRIM_CAT",TRIM(B63),"TRIM_LINE",A58))=TRUE,0,GETPIVOTDATA("VALUE",'CSS WK pvt'!$I$2,"DT_FILE",DD$8,"CD_CO",DD$6,"TRIM_CAT",TRIM(B63),"TRIM_LINE",A58))</f>
        <v>21091731</v>
      </c>
    </row>
    <row r="64" spans="1:108" s="123" customFormat="1" ht="15">
      <c r="A64" s="140"/>
      <c r="B64" s="32" t="s">
        <v>144</v>
      </c>
      <c r="C64" s="133">
        <f t="shared" si="221" ref="C64:Q64">SUM(C59:C63)</f>
        <v>131010284.37000002</v>
      </c>
      <c r="D64" s="134">
        <f t="shared" si="221"/>
        <v>135237848.31</v>
      </c>
      <c r="E64" s="134">
        <f t="shared" si="221"/>
        <v>140435653.25</v>
      </c>
      <c r="F64" s="134">
        <f t="shared" si="221"/>
        <v>146557573.93000001</v>
      </c>
      <c r="G64" s="134">
        <f t="shared" si="221"/>
        <v>148934978.28</v>
      </c>
      <c r="H64" s="134">
        <f t="shared" si="221"/>
        <v>149781044.91999999</v>
      </c>
      <c r="I64" s="134">
        <f t="shared" si="221"/>
        <v>150838894.50000003</v>
      </c>
      <c r="J64" s="134">
        <f t="shared" si="221"/>
        <v>154072768.94999999</v>
      </c>
      <c r="K64" s="134">
        <f t="shared" si="221"/>
        <v>162692120.38</v>
      </c>
      <c r="L64" s="135">
        <f t="shared" si="221"/>
        <v>167744151.46000001</v>
      </c>
      <c r="M64" s="134">
        <f t="shared" si="221"/>
        <v>172812925.88000003</v>
      </c>
      <c r="N64" s="134">
        <f t="shared" si="221"/>
        <v>176409800.66000003</v>
      </c>
      <c r="O64" s="134">
        <f t="shared" si="221"/>
        <v>186777849.23999998</v>
      </c>
      <c r="P64" s="134">
        <f t="shared" si="221"/>
        <v>202437286</v>
      </c>
      <c r="Q64" s="134">
        <f t="shared" si="221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7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>
        <v>286562936</v>
      </c>
      <c r="BH64" s="297">
        <v>296518351</v>
      </c>
      <c r="BI64" s="38">
        <f t="shared" si="222" ref="BI64:BM64">SUM(BI59:BI63)</f>
        <v>55767564.86999999</v>
      </c>
      <c r="BJ64" s="136">
        <f t="shared" si="222"/>
        <v>67199437.689999998</v>
      </c>
      <c r="BK64" s="136">
        <f t="shared" si="222"/>
        <v>78729677.75</v>
      </c>
      <c r="BL64" s="136">
        <f t="shared" si="222"/>
        <v>84226232.069999993</v>
      </c>
      <c r="BM64" s="136">
        <f t="shared" si="222"/>
        <v>93811454.719999999</v>
      </c>
      <c r="BN64" s="136">
        <f t="shared" si="223" ref="BN64:BV64">SUM(BN59:BN63)</f>
        <v>98654982.079999998</v>
      </c>
      <c r="BO64" s="136">
        <f t="shared" si="223"/>
        <v>101361019.5</v>
      </c>
      <c r="BP64" s="136">
        <f t="shared" si="223"/>
        <v>111231677.05</v>
      </c>
      <c r="BQ64" s="136">
        <f t="shared" si="223"/>
        <v>120649451.61999999</v>
      </c>
      <c r="BR64" s="391">
        <f t="shared" si="223"/>
        <v>127899220.54000001</v>
      </c>
      <c r="BS64" s="414">
        <f t="shared" si="223"/>
        <v>126507057.12</v>
      </c>
      <c r="BT64" s="136">
        <f t="shared" si="223"/>
        <v>124528523.34</v>
      </c>
      <c r="BU64" s="136">
        <f t="shared" si="223"/>
        <v>116006800.76000001</v>
      </c>
      <c r="BV64" s="136">
        <f t="shared" si="223"/>
        <v>113729822</v>
      </c>
      <c r="BW64" s="136">
        <f t="shared" si="224" ref="BW64:BX64">SUM(BW59:BW63)</f>
        <v>103840820</v>
      </c>
      <c r="BX64" s="231">
        <f t="shared" si="224"/>
        <v>94496981</v>
      </c>
      <c r="BY64" s="231">
        <f t="shared" si="225" ref="BY64:BZ64">SUM(BY59:BY63)</f>
        <v>73672809</v>
      </c>
      <c r="BZ64" s="231">
        <f t="shared" si="225"/>
        <v>55507160</v>
      </c>
      <c r="CA64" s="231">
        <f t="shared" si="226" ref="CA64:CB64">SUM(CA59:CA63)</f>
        <v>37581249</v>
      </c>
      <c r="CB64" s="257">
        <f t="shared" si="226"/>
        <v>19501019</v>
      </c>
      <c r="CC64" s="257">
        <f t="shared" si="227" ref="CC64:CE64">SUM(CC59:CC63)</f>
        <v>-946691</v>
      </c>
      <c r="CD64" s="371">
        <f t="shared" si="227"/>
        <v>-7152810</v>
      </c>
      <c r="CE64" s="340">
        <f t="shared" si="227"/>
        <v>-11206875</v>
      </c>
      <c r="CF64" s="257">
        <f t="shared" si="228" ref="CF64:CG64">SUM(CF59:CF63)</f>
        <v>-16478012</v>
      </c>
      <c r="CG64" s="257">
        <f t="shared" si="228"/>
        <v>-20152085</v>
      </c>
      <c r="CH64" s="257">
        <f t="shared" si="229" ref="CH64">SUM(CH59:CH63)</f>
        <v>-35894661</v>
      </c>
      <c r="CI64" s="257">
        <f t="shared" si="230" ref="CI64">SUM(CI59:CI63)</f>
        <v>-41021573</v>
      </c>
      <c r="CJ64" s="257">
        <f t="shared" si="231" ref="CJ64">SUM(CJ59:CJ63)</f>
        <v>-51711229</v>
      </c>
      <c r="CK64" s="257">
        <f t="shared" si="232" ref="CK64">SUM(CK59:CK63)</f>
        <v>-46777070</v>
      </c>
      <c r="CL64" s="257">
        <f t="shared" si="233" ref="CL64">SUM(CL59:CL63)</f>
        <v>-45852318</v>
      </c>
      <c r="CM64" s="257">
        <f t="shared" si="234" ref="CM64">SUM(CM59:CM63)</f>
        <v>-37536580</v>
      </c>
      <c r="CN64" s="257">
        <f t="shared" si="235" ref="CN64">SUM(CN59:CN63)</f>
        <v>-36990931</v>
      </c>
      <c r="CO64" s="257">
        <f t="shared" si="236" ref="CO64">SUM(CO59:CO63)</f>
        <v>-26497807</v>
      </c>
      <c r="CP64" s="371">
        <f t="shared" si="237" ref="CP64">SUM(CP59:CP63)</f>
        <v>-25534317</v>
      </c>
      <c r="CQ64" s="371">
        <f t="shared" si="238" ref="CQ64">SUM(CQ59:CQ63)</f>
        <v>-26815520</v>
      </c>
      <c r="CR64" s="371">
        <f t="shared" si="239" ref="CR64">SUM(CR59:CR63)</f>
        <v>-20291463</v>
      </c>
      <c r="CS64" s="371">
        <f t="shared" si="240" ref="CS64">SUM(CS59:CS63)</f>
        <v>-9905356</v>
      </c>
      <c r="CT64" s="371">
        <f t="shared" si="241" ref="CT64">SUM(CT59:CT63)</f>
        <v>4437777</v>
      </c>
      <c r="CU64" s="371">
        <f t="shared" si="242" ref="CU64">SUM(CU59:CU63)</f>
        <v>12713108</v>
      </c>
      <c r="CV64" s="371">
        <f t="shared" si="243" ref="CV64">SUM(CV59:CV63)</f>
        <v>27029371</v>
      </c>
      <c r="CW64" s="371">
        <f t="shared" si="244" ref="CW64">SUM(CW59:CW63)</f>
        <v>37621286</v>
      </c>
      <c r="CX64" s="371">
        <f t="shared" si="245" ref="CX64">SUM(CX59:CX63)</f>
        <v>38134567</v>
      </c>
      <c r="CY64" s="371">
        <f t="shared" si="246" ref="CY64:CZ64">SUM(CY59:CY63)</f>
        <v>34173447</v>
      </c>
      <c r="CZ64" s="371">
        <f t="shared" si="246"/>
        <v>31857900</v>
      </c>
      <c r="DA64" s="371">
        <f t="shared" si="247" ref="DA64:DB64">SUM(DA59:DA63)</f>
        <v>30665862</v>
      </c>
      <c r="DB64" s="371">
        <f t="shared" si="247"/>
        <v>33562106</v>
      </c>
      <c r="DC64" s="331"/>
      <c r="DD64" s="38">
        <f>SUM(DD59:DD63)</f>
        <v>296518351</v>
      </c>
    </row>
    <row r="65" spans="1:108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58"/>
      <c r="CC65" s="258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72"/>
      <c r="DC65" s="330"/>
      <c r="DD65" s="43"/>
    </row>
    <row r="66" spans="1:108" s="31" customFormat="1" ht="15">
      <c r="A66" s="139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6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>
        <v>201626321</v>
      </c>
      <c r="BH66" s="296">
        <v>199282340</v>
      </c>
      <c r="BI66" s="36">
        <f t="shared" si="248" ref="BI66:BR70">O66-C66</f>
        <v>47836334.939999998</v>
      </c>
      <c r="BJ66" s="37">
        <f t="shared" si="248"/>
        <v>50368626.189999998</v>
      </c>
      <c r="BK66" s="37">
        <f t="shared" si="248"/>
        <v>62672863.670000002</v>
      </c>
      <c r="BL66" s="37">
        <f t="shared" si="248"/>
        <v>69292491.859999999</v>
      </c>
      <c r="BM66" s="37">
        <f t="shared" si="248"/>
        <v>69876463.299999997</v>
      </c>
      <c r="BN66" s="37">
        <f t="shared" si="248"/>
        <v>75753888.829999998</v>
      </c>
      <c r="BO66" s="37">
        <f t="shared" si="248"/>
        <v>88416458.969999999</v>
      </c>
      <c r="BP66" s="37">
        <f t="shared" si="248"/>
        <v>99837376.920000002</v>
      </c>
      <c r="BQ66" s="37">
        <f t="shared" si="248"/>
        <v>96159950.579999998</v>
      </c>
      <c r="BR66" s="390">
        <f t="shared" si="248"/>
        <v>96216106.469999999</v>
      </c>
      <c r="BS66" s="413">
        <f t="shared" si="249" ref="BS66:CB70">Y66-M66</f>
        <v>94313961.580000013</v>
      </c>
      <c r="BT66" s="37">
        <f t="shared" si="249"/>
        <v>88674810.289999992</v>
      </c>
      <c r="BU66" s="37">
        <f t="shared" si="249"/>
        <v>79595820.710000008</v>
      </c>
      <c r="BV66" s="37">
        <f t="shared" si="249"/>
        <v>85645799</v>
      </c>
      <c r="BW66" s="37">
        <f t="shared" si="249"/>
        <v>68271370</v>
      </c>
      <c r="BX66" s="230">
        <f t="shared" si="249"/>
        <v>56273233</v>
      </c>
      <c r="BY66" s="230">
        <f t="shared" si="249"/>
        <v>40357232</v>
      </c>
      <c r="BZ66" s="230">
        <f t="shared" si="249"/>
        <v>20591231</v>
      </c>
      <c r="CA66" s="230">
        <f t="shared" si="249"/>
        <v>-4206707</v>
      </c>
      <c r="CB66" s="256">
        <f t="shared" si="249"/>
        <v>-12794050</v>
      </c>
      <c r="CC66" s="256">
        <f t="shared" si="250" ref="CC66:CL70">AI66-W66</f>
        <v>-8099562</v>
      </c>
      <c r="CD66" s="370">
        <f t="shared" si="250"/>
        <v>-23084297</v>
      </c>
      <c r="CE66" s="339">
        <f t="shared" si="250"/>
        <v>-19489354</v>
      </c>
      <c r="CF66" s="256">
        <f t="shared" si="250"/>
        <v>-19731307</v>
      </c>
      <c r="CG66" s="256">
        <f t="shared" si="250"/>
        <v>-20371932</v>
      </c>
      <c r="CH66" s="256">
        <f t="shared" si="250"/>
        <v>-45037832</v>
      </c>
      <c r="CI66" s="256">
        <f t="shared" si="250"/>
        <v>-45509551</v>
      </c>
      <c r="CJ66" s="256">
        <f t="shared" si="250"/>
        <v>-48284036</v>
      </c>
      <c r="CK66" s="256">
        <f t="shared" si="250"/>
        <v>-36377913</v>
      </c>
      <c r="CL66" s="256">
        <f t="shared" si="250"/>
        <v>-31562777</v>
      </c>
      <c r="CM66" s="256">
        <f t="shared" si="251" ref="CM66:DB70">AS66-AG66</f>
        <v>-20774599</v>
      </c>
      <c r="CN66" s="256">
        <f t="shared" si="251"/>
        <v>-25355080</v>
      </c>
      <c r="CO66" s="256">
        <f t="shared" si="251"/>
        <v>-35053026</v>
      </c>
      <c r="CP66" s="370">
        <f t="shared" si="251"/>
        <v>-7091339</v>
      </c>
      <c r="CQ66" s="370">
        <f t="shared" si="251"/>
        <v>-11895897</v>
      </c>
      <c r="CR66" s="370">
        <f t="shared" si="251"/>
        <v>-6424520</v>
      </c>
      <c r="CS66" s="370">
        <f t="shared" si="251"/>
        <v>-3952074</v>
      </c>
      <c r="CT66" s="370">
        <f t="shared" si="251"/>
        <v>23525045</v>
      </c>
      <c r="CU66" s="370">
        <f t="shared" si="251"/>
        <v>22093733</v>
      </c>
      <c r="CV66" s="370">
        <f t="shared" si="251"/>
        <v>24868503</v>
      </c>
      <c r="CW66" s="370">
        <f t="shared" si="251"/>
        <v>18711927</v>
      </c>
      <c r="CX66" s="370">
        <f t="shared" si="251"/>
        <v>20213122</v>
      </c>
      <c r="CY66" s="370">
        <f t="shared" si="251"/>
        <v>13679053</v>
      </c>
      <c r="CZ66" s="370">
        <f t="shared" si="251"/>
        <v>8988969</v>
      </c>
      <c r="DA66" s="370">
        <f t="shared" si="251"/>
        <v>15587752</v>
      </c>
      <c r="DB66" s="370">
        <f t="shared" si="251"/>
        <v>-2225311</v>
      </c>
      <c r="DC66" s="330"/>
      <c r="DD66" s="57">
        <f>IF(ISERROR(GETPIVOTDATA("VALUE",'CSS WK pvt'!$I$2,"DT_FILE",DD$8,"CD_CO",DD$6,"TRIM_CAT",TRIM(B66),"TRIM_LINE",A65))=TRUE,0,GETPIVOTDATA("VALUE",'CSS WK pvt'!$I$2,"DT_FILE",DD$8,"CD_CO",DD$6,"TRIM_CAT",TRIM(B66),"TRIM_LINE",A65))</f>
        <v>199282340</v>
      </c>
    </row>
    <row r="67" spans="1:108" s="31" customFormat="1" ht="15">
      <c r="A67" s="139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6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>
        <v>111065990</v>
      </c>
      <c r="BH67" s="296">
        <v>110673314</v>
      </c>
      <c r="BI67" s="36">
        <f t="shared" si="248"/>
        <v>15752183.140000008</v>
      </c>
      <c r="BJ67" s="37">
        <f t="shared" si="248"/>
        <v>21691320.710000001</v>
      </c>
      <c r="BK67" s="37">
        <f t="shared" si="248"/>
        <v>21064139.039999999</v>
      </c>
      <c r="BL67" s="37">
        <f t="shared" si="248"/>
        <v>20955600.5</v>
      </c>
      <c r="BM67" s="37">
        <f t="shared" si="248"/>
        <v>26601223.460000001</v>
      </c>
      <c r="BN67" s="37">
        <f t="shared" si="248"/>
        <v>26031880.369999997</v>
      </c>
      <c r="BO67" s="37">
        <f t="shared" si="248"/>
        <v>24712990.460000001</v>
      </c>
      <c r="BP67" s="37">
        <f t="shared" si="248"/>
        <v>19950153.840000004</v>
      </c>
      <c r="BQ67" s="37">
        <f t="shared" si="248"/>
        <v>25900091.210000001</v>
      </c>
      <c r="BR67" s="390">
        <f t="shared" si="248"/>
        <v>29576672.219999999</v>
      </c>
      <c r="BS67" s="413">
        <f t="shared" si="249"/>
        <v>26953755.380000003</v>
      </c>
      <c r="BT67" s="37">
        <f t="shared" si="249"/>
        <v>31031521.040000007</v>
      </c>
      <c r="BU67" s="37">
        <f t="shared" si="249"/>
        <v>33869650.849999994</v>
      </c>
      <c r="BV67" s="37">
        <f t="shared" si="249"/>
        <v>23929956</v>
      </c>
      <c r="BW67" s="37">
        <f t="shared" si="249"/>
        <v>26955960</v>
      </c>
      <c r="BX67" s="230">
        <f t="shared" si="249"/>
        <v>27912871</v>
      </c>
      <c r="BY67" s="230">
        <f t="shared" si="249"/>
        <v>23649525</v>
      </c>
      <c r="BZ67" s="230">
        <f t="shared" si="249"/>
        <v>23998764</v>
      </c>
      <c r="CA67" s="230">
        <f t="shared" si="249"/>
        <v>19928752</v>
      </c>
      <c r="CB67" s="256">
        <f t="shared" si="249"/>
        <v>17810353</v>
      </c>
      <c r="CC67" s="256">
        <f t="shared" si="250"/>
        <v>-3012533</v>
      </c>
      <c r="CD67" s="370">
        <f t="shared" si="250"/>
        <v>5477503</v>
      </c>
      <c r="CE67" s="339">
        <f t="shared" si="250"/>
        <v>1499562</v>
      </c>
      <c r="CF67" s="256">
        <f t="shared" si="250"/>
        <v>-7236367</v>
      </c>
      <c r="CG67" s="256">
        <f t="shared" si="250"/>
        <v>-9225691</v>
      </c>
      <c r="CH67" s="256">
        <f t="shared" si="250"/>
        <v>1044855</v>
      </c>
      <c r="CI67" s="256">
        <f t="shared" si="250"/>
        <v>-597070</v>
      </c>
      <c r="CJ67" s="256">
        <f t="shared" si="250"/>
        <v>-5952211</v>
      </c>
      <c r="CK67" s="256">
        <f t="shared" si="250"/>
        <v>-13554651</v>
      </c>
      <c r="CL67" s="256">
        <f t="shared" si="250"/>
        <v>-17658595</v>
      </c>
      <c r="CM67" s="256">
        <f t="shared" si="251"/>
        <v>-11064324</v>
      </c>
      <c r="CN67" s="256">
        <f t="shared" si="251"/>
        <v>-5623303</v>
      </c>
      <c r="CO67" s="256">
        <f t="shared" si="251"/>
        <v>6448001</v>
      </c>
      <c r="CP67" s="370">
        <f t="shared" si="251"/>
        <v>-12213113</v>
      </c>
      <c r="CQ67" s="370">
        <f t="shared" si="251"/>
        <v>6991220</v>
      </c>
      <c r="CR67" s="370">
        <f t="shared" si="251"/>
        <v>14018212</v>
      </c>
      <c r="CS67" s="370">
        <f t="shared" si="251"/>
        <v>16931502</v>
      </c>
      <c r="CT67" s="370">
        <f t="shared" si="251"/>
        <v>9657474</v>
      </c>
      <c r="CU67" s="370">
        <f t="shared" si="251"/>
        <v>15688879</v>
      </c>
      <c r="CV67" s="370">
        <f t="shared" si="251"/>
        <v>18199684</v>
      </c>
      <c r="CW67" s="370">
        <f t="shared" si="251"/>
        <v>22220340</v>
      </c>
      <c r="CX67" s="370">
        <f t="shared" si="251"/>
        <v>19959907</v>
      </c>
      <c r="CY67" s="370">
        <f t="shared" si="251"/>
        <v>18504513</v>
      </c>
      <c r="CZ67" s="370">
        <f t="shared" si="251"/>
        <v>18103498</v>
      </c>
      <c r="DA67" s="370">
        <f t="shared" si="251"/>
        <v>18539215</v>
      </c>
      <c r="DB67" s="370">
        <f t="shared" si="251"/>
        <v>23672649</v>
      </c>
      <c r="DC67" s="330"/>
      <c r="DD67" s="57">
        <f>IF(ISERROR(GETPIVOTDATA("VALUE",'CSS WK pvt'!$I$2,"DT_FILE",DD$8,"CD_CO",DD$6,"TRIM_CAT",TRIM(B67),"TRIM_LINE",A65))=TRUE,0,GETPIVOTDATA("VALUE",'CSS WK pvt'!$I$2,"DT_FILE",DD$8,"CD_CO",DD$6,"TRIM_CAT",TRIM(B67),"TRIM_LINE",A65))</f>
        <v>110673314</v>
      </c>
    </row>
    <row r="68" spans="1:108" s="31" customFormat="1" ht="15">
      <c r="A68" s="139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6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>
        <v>20539458</v>
      </c>
      <c r="BH68" s="296">
        <v>20390927</v>
      </c>
      <c r="BI68" s="36">
        <f t="shared" si="248"/>
        <v>3160218.7299999986</v>
      </c>
      <c r="BJ68" s="37">
        <f t="shared" si="248"/>
        <v>7288690.5800000001</v>
      </c>
      <c r="BK68" s="37">
        <f t="shared" si="248"/>
        <v>8438839.3399999999</v>
      </c>
      <c r="BL68" s="37">
        <f t="shared" si="248"/>
        <v>9075727.0300000012</v>
      </c>
      <c r="BM68" s="37">
        <f t="shared" si="248"/>
        <v>8770217.9299999997</v>
      </c>
      <c r="BN68" s="37">
        <f t="shared" si="248"/>
        <v>9071788.9700000007</v>
      </c>
      <c r="BO68" s="37">
        <f t="shared" si="248"/>
        <v>8272105.75</v>
      </c>
      <c r="BP68" s="37">
        <f t="shared" si="248"/>
        <v>7336773.0500000007</v>
      </c>
      <c r="BQ68" s="37">
        <f t="shared" si="248"/>
        <v>7838827.4600000009</v>
      </c>
      <c r="BR68" s="390">
        <f t="shared" si="248"/>
        <v>8285835.2300000004</v>
      </c>
      <c r="BS68" s="413">
        <f t="shared" si="249"/>
        <v>8959771.3900000006</v>
      </c>
      <c r="BT68" s="37">
        <f t="shared" si="249"/>
        <v>9007398.8000000007</v>
      </c>
      <c r="BU68" s="37">
        <f t="shared" si="249"/>
        <v>6294005.8000000007</v>
      </c>
      <c r="BV68" s="37">
        <f t="shared" si="249"/>
        <v>2549860</v>
      </c>
      <c r="BW68" s="37">
        <f t="shared" si="249"/>
        <v>2670318</v>
      </c>
      <c r="BX68" s="230">
        <f t="shared" si="249"/>
        <v>3373826</v>
      </c>
      <c r="BY68" s="230">
        <f t="shared" si="249"/>
        <v>3537621</v>
      </c>
      <c r="BZ68" s="230">
        <f t="shared" si="249"/>
        <v>2785347</v>
      </c>
      <c r="CA68" s="230">
        <f t="shared" si="249"/>
        <v>3230497</v>
      </c>
      <c r="CB68" s="256">
        <f t="shared" si="249"/>
        <v>5165493</v>
      </c>
      <c r="CC68" s="256">
        <f t="shared" si="250"/>
        <v>4386074</v>
      </c>
      <c r="CD68" s="370">
        <f t="shared" si="250"/>
        <v>2571558</v>
      </c>
      <c r="CE68" s="339">
        <f t="shared" si="250"/>
        <v>4809384</v>
      </c>
      <c r="CF68" s="256">
        <f t="shared" si="250"/>
        <v>3402884</v>
      </c>
      <c r="CG68" s="256">
        <f t="shared" si="250"/>
        <v>3855555</v>
      </c>
      <c r="CH68" s="256">
        <f t="shared" si="250"/>
        <v>1696490</v>
      </c>
      <c r="CI68" s="256">
        <f t="shared" si="250"/>
        <v>1205758</v>
      </c>
      <c r="CJ68" s="256">
        <f t="shared" si="250"/>
        <v>-104559</v>
      </c>
      <c r="CK68" s="256">
        <f t="shared" si="250"/>
        <v>-943807</v>
      </c>
      <c r="CL68" s="256">
        <f t="shared" si="250"/>
        <v>-1110695</v>
      </c>
      <c r="CM68" s="256">
        <f t="shared" si="251"/>
        <v>-47622</v>
      </c>
      <c r="CN68" s="256">
        <f t="shared" si="251"/>
        <v>-1289810</v>
      </c>
      <c r="CO68" s="256">
        <f t="shared" si="251"/>
        <v>-3074115</v>
      </c>
      <c r="CP68" s="370">
        <f t="shared" si="251"/>
        <v>-657238</v>
      </c>
      <c r="CQ68" s="370">
        <f t="shared" si="251"/>
        <v>-2921380</v>
      </c>
      <c r="CR68" s="370">
        <f t="shared" si="251"/>
        <v>-459469</v>
      </c>
      <c r="CS68" s="370">
        <f t="shared" si="251"/>
        <v>1161658</v>
      </c>
      <c r="CT68" s="370">
        <f t="shared" si="251"/>
        <v>3070237</v>
      </c>
      <c r="CU68" s="370">
        <f t="shared" si="251"/>
        <v>3400735</v>
      </c>
      <c r="CV68" s="370">
        <f t="shared" si="251"/>
        <v>3674848</v>
      </c>
      <c r="CW68" s="370">
        <f t="shared" si="251"/>
        <v>2395859</v>
      </c>
      <c r="CX68" s="370">
        <f t="shared" si="251"/>
        <v>1846205</v>
      </c>
      <c r="CY68" s="370">
        <f t="shared" si="251"/>
        <v>448509</v>
      </c>
      <c r="CZ68" s="370">
        <f t="shared" si="251"/>
        <v>629322</v>
      </c>
      <c r="DA68" s="370">
        <f t="shared" si="251"/>
        <v>1750288</v>
      </c>
      <c r="DB68" s="370">
        <f t="shared" si="251"/>
        <v>295355</v>
      </c>
      <c r="DC68" s="330"/>
      <c r="DD68" s="57">
        <f>IF(ISERROR(GETPIVOTDATA("VALUE",'CSS WK pvt'!$I$2,"DT_FILE",DD$8,"CD_CO",DD$6,"TRIM_CAT",TRIM(B68),"TRIM_LINE",A65))=TRUE,0,GETPIVOTDATA("VALUE",'CSS WK pvt'!$I$2,"DT_FILE",DD$8,"CD_CO",DD$6,"TRIM_CAT",TRIM(B68),"TRIM_LINE",A65))</f>
        <v>20390927</v>
      </c>
    </row>
    <row r="69" spans="1:108" s="31" customFormat="1" ht="15">
      <c r="A69" s="139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6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>
        <v>19419773</v>
      </c>
      <c r="BH69" s="296">
        <v>18990927</v>
      </c>
      <c r="BI69" s="36">
        <f t="shared" si="248"/>
        <v>2351522.7400000002</v>
      </c>
      <c r="BJ69" s="37">
        <f t="shared" si="248"/>
        <v>6058252.0499999998</v>
      </c>
      <c r="BK69" s="37">
        <f t="shared" si="248"/>
        <v>6957180.8499999996</v>
      </c>
      <c r="BL69" s="37">
        <f t="shared" si="248"/>
        <v>6301498.8200000003</v>
      </c>
      <c r="BM69" s="37">
        <f t="shared" si="248"/>
        <v>5018693.5199999996</v>
      </c>
      <c r="BN69" s="37">
        <f t="shared" si="248"/>
        <v>5452631.4500000002</v>
      </c>
      <c r="BO69" s="37">
        <f t="shared" si="248"/>
        <v>5044785.7800000003</v>
      </c>
      <c r="BP69" s="37">
        <f t="shared" si="248"/>
        <v>4612554.9400000004</v>
      </c>
      <c r="BQ69" s="37">
        <f t="shared" si="248"/>
        <v>4934545.8799999999</v>
      </c>
      <c r="BR69" s="390">
        <f t="shared" si="248"/>
        <v>4673953.1699999999</v>
      </c>
      <c r="BS69" s="413">
        <f t="shared" si="249"/>
        <v>5783252.0499999998</v>
      </c>
      <c r="BT69" s="37">
        <f t="shared" si="249"/>
        <v>6375529.5300000003</v>
      </c>
      <c r="BU69" s="37">
        <f t="shared" si="249"/>
        <v>4220012.0299999993</v>
      </c>
      <c r="BV69" s="37">
        <f t="shared" si="249"/>
        <v>-398706</v>
      </c>
      <c r="BW69" s="37">
        <f t="shared" si="249"/>
        <v>-179200</v>
      </c>
      <c r="BX69" s="230">
        <f t="shared" si="249"/>
        <v>1093695</v>
      </c>
      <c r="BY69" s="230">
        <f t="shared" si="249"/>
        <v>2737223</v>
      </c>
      <c r="BZ69" s="230">
        <f t="shared" si="249"/>
        <v>602624</v>
      </c>
      <c r="CA69" s="230">
        <f t="shared" si="249"/>
        <v>1491454</v>
      </c>
      <c r="CB69" s="256">
        <f t="shared" si="249"/>
        <v>5367589</v>
      </c>
      <c r="CC69" s="256">
        <f t="shared" si="250"/>
        <v>5908621</v>
      </c>
      <c r="CD69" s="370">
        <f t="shared" si="250"/>
        <v>3911505</v>
      </c>
      <c r="CE69" s="339">
        <f t="shared" si="250"/>
        <v>6193986</v>
      </c>
      <c r="CF69" s="256">
        <f t="shared" si="250"/>
        <v>3134415</v>
      </c>
      <c r="CG69" s="256">
        <f t="shared" si="250"/>
        <v>3619934</v>
      </c>
      <c r="CH69" s="256">
        <f t="shared" si="250"/>
        <v>1594524</v>
      </c>
      <c r="CI69" s="256">
        <f t="shared" si="250"/>
        <v>2194750</v>
      </c>
      <c r="CJ69" s="256">
        <f t="shared" si="250"/>
        <v>890804</v>
      </c>
      <c r="CK69" s="256">
        <f t="shared" si="250"/>
        <v>371744</v>
      </c>
      <c r="CL69" s="256">
        <f t="shared" si="250"/>
        <v>1574974</v>
      </c>
      <c r="CM69" s="256">
        <f t="shared" si="251"/>
        <v>2565005</v>
      </c>
      <c r="CN69" s="256">
        <f t="shared" si="251"/>
        <v>108823</v>
      </c>
      <c r="CO69" s="256">
        <f t="shared" si="251"/>
        <v>26274</v>
      </c>
      <c r="CP69" s="370">
        <f t="shared" si="251"/>
        <v>1388749</v>
      </c>
      <c r="CQ69" s="370">
        <f t="shared" si="251"/>
        <v>-2438202</v>
      </c>
      <c r="CR69" s="370">
        <f t="shared" si="251"/>
        <v>-66034</v>
      </c>
      <c r="CS69" s="370">
        <f t="shared" si="251"/>
        <v>560118</v>
      </c>
      <c r="CT69" s="370">
        <f t="shared" si="251"/>
        <v>3096114</v>
      </c>
      <c r="CU69" s="370">
        <f t="shared" si="251"/>
        <v>4246274</v>
      </c>
      <c r="CV69" s="370">
        <f t="shared" si="251"/>
        <v>4177947</v>
      </c>
      <c r="CW69" s="370">
        <f t="shared" si="251"/>
        <v>3581044</v>
      </c>
      <c r="CX69" s="370">
        <f t="shared" si="251"/>
        <v>3699906</v>
      </c>
      <c r="CY69" s="370">
        <f t="shared" si="251"/>
        <v>1136704</v>
      </c>
      <c r="CZ69" s="370">
        <f t="shared" si="251"/>
        <v>212235</v>
      </c>
      <c r="DA69" s="370">
        <f t="shared" si="251"/>
        <v>1250062</v>
      </c>
      <c r="DB69" s="370">
        <f t="shared" si="251"/>
        <v>1181915</v>
      </c>
      <c r="DC69" s="330"/>
      <c r="DD69" s="57">
        <f>IF(ISERROR(GETPIVOTDATA("VALUE",'CSS WK pvt'!$I$2,"DT_FILE",DD$8,"CD_CO",DD$6,"TRIM_CAT",TRIM(B69),"TRIM_LINE",A65))=TRUE,0,GETPIVOTDATA("VALUE",'CSS WK pvt'!$I$2,"DT_FILE",DD$8,"CD_CO",DD$6,"TRIM_CAT",TRIM(B69),"TRIM_LINE",A65))</f>
        <v>18990927</v>
      </c>
    </row>
    <row r="70" spans="1:108" s="31" customFormat="1" ht="15">
      <c r="A70" s="139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6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>
        <v>33640462</v>
      </c>
      <c r="BH70" s="296">
        <v>35112850</v>
      </c>
      <c r="BI70" s="36">
        <f t="shared" si="248"/>
        <v>6166828.6300000008</v>
      </c>
      <c r="BJ70" s="37">
        <f t="shared" si="248"/>
        <v>7246472.5399999991</v>
      </c>
      <c r="BK70" s="37">
        <f t="shared" si="248"/>
        <v>9416192.5099999998</v>
      </c>
      <c r="BL70" s="37">
        <f t="shared" si="248"/>
        <v>9594302.3800000008</v>
      </c>
      <c r="BM70" s="37">
        <f t="shared" si="248"/>
        <v>7977642.5099999998</v>
      </c>
      <c r="BN70" s="37">
        <f t="shared" si="248"/>
        <v>8047569.8200000003</v>
      </c>
      <c r="BO70" s="37">
        <f t="shared" si="248"/>
        <v>5738548.8200000003</v>
      </c>
      <c r="BP70" s="37">
        <f t="shared" si="248"/>
        <v>7369039.6300000008</v>
      </c>
      <c r="BQ70" s="37">
        <f t="shared" si="248"/>
        <v>7385976.6799999997</v>
      </c>
      <c r="BR70" s="390">
        <f t="shared" si="248"/>
        <v>6471150.6500000004</v>
      </c>
      <c r="BS70" s="413">
        <f t="shared" si="249"/>
        <v>6640776.5099999998</v>
      </c>
      <c r="BT70" s="37">
        <f t="shared" si="249"/>
        <v>5588980.3200000003</v>
      </c>
      <c r="BU70" s="37">
        <f t="shared" si="249"/>
        <v>-393078.16000000015</v>
      </c>
      <c r="BV70" s="37">
        <f t="shared" si="249"/>
        <v>-883376</v>
      </c>
      <c r="BW70" s="37">
        <f t="shared" si="249"/>
        <v>-3705776</v>
      </c>
      <c r="BX70" s="230">
        <f t="shared" si="249"/>
        <v>-2184291</v>
      </c>
      <c r="BY70" s="230">
        <f t="shared" si="249"/>
        <v>-95568</v>
      </c>
      <c r="BZ70" s="230">
        <f t="shared" si="249"/>
        <v>-2206934</v>
      </c>
      <c r="CA70" s="230">
        <f t="shared" si="249"/>
        <v>-223058</v>
      </c>
      <c r="CB70" s="256">
        <f t="shared" si="249"/>
        <v>8773024</v>
      </c>
      <c r="CC70" s="256">
        <f t="shared" si="250"/>
        <v>8557299</v>
      </c>
      <c r="CD70" s="370">
        <f t="shared" si="250"/>
        <v>4738291</v>
      </c>
      <c r="CE70" s="339">
        <f t="shared" si="250"/>
        <v>10628907</v>
      </c>
      <c r="CF70" s="256">
        <f t="shared" si="250"/>
        <v>8718472</v>
      </c>
      <c r="CG70" s="256">
        <f t="shared" si="250"/>
        <v>10374848</v>
      </c>
      <c r="CH70" s="256">
        <f t="shared" si="250"/>
        <v>5873996</v>
      </c>
      <c r="CI70" s="256">
        <f t="shared" si="250"/>
        <v>5743272</v>
      </c>
      <c r="CJ70" s="256">
        <f t="shared" si="250"/>
        <v>4133178</v>
      </c>
      <c r="CK70" s="256">
        <f t="shared" si="250"/>
        <v>5152906</v>
      </c>
      <c r="CL70" s="256">
        <f t="shared" si="250"/>
        <v>5769467</v>
      </c>
      <c r="CM70" s="256">
        <f t="shared" si="251"/>
        <v>6568871</v>
      </c>
      <c r="CN70" s="256">
        <f t="shared" si="251"/>
        <v>-2113108</v>
      </c>
      <c r="CO70" s="256">
        <f t="shared" si="251"/>
        <v>-3352771</v>
      </c>
      <c r="CP70" s="370">
        <f t="shared" si="251"/>
        <v>7264439</v>
      </c>
      <c r="CQ70" s="370">
        <f t="shared" si="251"/>
        <v>-1614309</v>
      </c>
      <c r="CR70" s="370">
        <f t="shared" si="251"/>
        <v>1513640</v>
      </c>
      <c r="CS70" s="370">
        <f t="shared" si="251"/>
        <v>3787117</v>
      </c>
      <c r="CT70" s="370">
        <f t="shared" si="251"/>
        <v>3882751</v>
      </c>
      <c r="CU70" s="370">
        <f t="shared" si="251"/>
        <v>7263676</v>
      </c>
      <c r="CV70" s="370">
        <f t="shared" si="251"/>
        <v>9091452</v>
      </c>
      <c r="CW70" s="370">
        <f t="shared" si="251"/>
        <v>6760759</v>
      </c>
      <c r="CX70" s="370">
        <f t="shared" si="251"/>
        <v>8008532</v>
      </c>
      <c r="CY70" s="370">
        <f t="shared" si="251"/>
        <v>9982415</v>
      </c>
      <c r="CZ70" s="370">
        <f t="shared" si="251"/>
        <v>10164092</v>
      </c>
      <c r="DA70" s="370">
        <f t="shared" si="251"/>
        <v>9870144</v>
      </c>
      <c r="DB70" s="370">
        <f t="shared" si="251"/>
        <v>6122302</v>
      </c>
      <c r="DC70" s="330"/>
      <c r="DD70" s="57">
        <f>IF(ISERROR(GETPIVOTDATA("VALUE",'CSS WK pvt'!$I$2,"DT_FILE",DD$8,"CD_CO",DD$6,"TRIM_CAT",TRIM(B70),"TRIM_LINE",A65))=TRUE,0,GETPIVOTDATA("VALUE",'CSS WK pvt'!$I$2,"DT_FILE",DD$8,"CD_CO",DD$6,"TRIM_CAT",TRIM(B70),"TRIM_LINE",A65))</f>
        <v>35112850</v>
      </c>
    </row>
    <row r="71" spans="1:108" s="123" customFormat="1" ht="15.75" thickBot="1">
      <c r="A71" s="140"/>
      <c r="B71" s="45" t="s">
        <v>144</v>
      </c>
      <c r="C71" s="119">
        <f t="shared" si="252" ref="C71:Q71">SUM(C66:C70)</f>
        <v>201253335.58999997</v>
      </c>
      <c r="D71" s="120">
        <f t="shared" si="252"/>
        <v>208486037.92999998</v>
      </c>
      <c r="E71" s="120">
        <f t="shared" si="252"/>
        <v>202893886.59</v>
      </c>
      <c r="F71" s="120">
        <f t="shared" si="252"/>
        <v>198381619.41</v>
      </c>
      <c r="G71" s="120">
        <f t="shared" si="252"/>
        <v>200886386.28</v>
      </c>
      <c r="H71" s="120">
        <f t="shared" si="252"/>
        <v>210744504.56000003</v>
      </c>
      <c r="I71" s="120">
        <f t="shared" si="252"/>
        <v>220550893.22</v>
      </c>
      <c r="J71" s="120">
        <f t="shared" si="252"/>
        <v>220486300.62</v>
      </c>
      <c r="K71" s="120">
        <f t="shared" si="252"/>
        <v>224340889.19</v>
      </c>
      <c r="L71" s="121">
        <f t="shared" si="252"/>
        <v>227873672.26000002</v>
      </c>
      <c r="M71" s="120">
        <f t="shared" si="252"/>
        <v>240714557.08999997</v>
      </c>
      <c r="N71" s="120">
        <f t="shared" si="252"/>
        <v>259332967.02000001</v>
      </c>
      <c r="O71" s="120">
        <f t="shared" si="252"/>
        <v>276520423.76999998</v>
      </c>
      <c r="P71" s="120">
        <f t="shared" si="252"/>
        <v>301139400</v>
      </c>
      <c r="Q71" s="120">
        <f t="shared" si="252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9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>
        <v>386292004</v>
      </c>
      <c r="BH71" s="299">
        <v>384450358</v>
      </c>
      <c r="BI71" s="29">
        <f t="shared" si="253" ref="BI71:BM71">SUM(BI66:BI70)</f>
        <v>75267088.179999992</v>
      </c>
      <c r="BJ71" s="122">
        <f t="shared" si="253"/>
        <v>92653362.069999993</v>
      </c>
      <c r="BK71" s="122">
        <f t="shared" si="253"/>
        <v>108549215.41000001</v>
      </c>
      <c r="BL71" s="122">
        <f t="shared" si="253"/>
        <v>115219620.59</v>
      </c>
      <c r="BM71" s="122">
        <f t="shared" si="253"/>
        <v>118244240.72</v>
      </c>
      <c r="BN71" s="122">
        <f t="shared" si="254" ref="BN71:BV71">SUM(BN66:BN70)</f>
        <v>124357759.44</v>
      </c>
      <c r="BO71" s="122">
        <f t="shared" si="254"/>
        <v>132184889.78</v>
      </c>
      <c r="BP71" s="122">
        <f t="shared" si="254"/>
        <v>139105898.38</v>
      </c>
      <c r="BQ71" s="122">
        <f t="shared" si="254"/>
        <v>142219391.81</v>
      </c>
      <c r="BR71" s="393">
        <f t="shared" si="254"/>
        <v>145223717.74000001</v>
      </c>
      <c r="BS71" s="416">
        <f t="shared" si="254"/>
        <v>142651516.91</v>
      </c>
      <c r="BT71" s="122">
        <f t="shared" si="254"/>
        <v>140678239.97999999</v>
      </c>
      <c r="BU71" s="122">
        <f t="shared" si="254"/>
        <v>123586411.23</v>
      </c>
      <c r="BV71" s="122">
        <f t="shared" si="254"/>
        <v>110843533</v>
      </c>
      <c r="BW71" s="122">
        <f t="shared" si="255" ref="BW71:BX71">SUM(BW66:BW70)</f>
        <v>94012672</v>
      </c>
      <c r="BX71" s="233">
        <f t="shared" si="255"/>
        <v>86469334</v>
      </c>
      <c r="BY71" s="233">
        <f t="shared" si="256" ref="BY71:BZ71">SUM(BY66:BY70)</f>
        <v>70186033</v>
      </c>
      <c r="BZ71" s="233">
        <f t="shared" si="256"/>
        <v>45771032</v>
      </c>
      <c r="CA71" s="233">
        <f t="shared" si="257" ref="CA71:CB71">SUM(CA66:CA70)</f>
        <v>20220938</v>
      </c>
      <c r="CB71" s="259">
        <f t="shared" si="257"/>
        <v>24322409</v>
      </c>
      <c r="CC71" s="259">
        <f t="shared" si="258" ref="CC71:CE71">SUM(CC66:CC70)</f>
        <v>7739899</v>
      </c>
      <c r="CD71" s="373">
        <f t="shared" si="258"/>
        <v>-6385440</v>
      </c>
      <c r="CE71" s="342">
        <f t="shared" si="258"/>
        <v>3642485</v>
      </c>
      <c r="CF71" s="259">
        <f t="shared" si="259" ref="CF71:CG71">SUM(CF66:CF70)</f>
        <v>-11711903</v>
      </c>
      <c r="CG71" s="259">
        <f t="shared" si="259"/>
        <v>-11747286</v>
      </c>
      <c r="CH71" s="259">
        <f t="shared" si="260" ref="CH71">SUM(CH66:CH70)</f>
        <v>-34827967</v>
      </c>
      <c r="CI71" s="259">
        <f t="shared" si="261" ref="CI71">SUM(CI66:CI70)</f>
        <v>-36962841</v>
      </c>
      <c r="CJ71" s="259">
        <f t="shared" si="262" ref="CJ71">SUM(CJ66:CJ70)</f>
        <v>-49316824</v>
      </c>
      <c r="CK71" s="259">
        <f t="shared" si="263" ref="CK71">SUM(CK66:CK70)</f>
        <v>-45351721</v>
      </c>
      <c r="CL71" s="259">
        <f t="shared" si="264" ref="CL71">SUM(CL66:CL70)</f>
        <v>-42987626</v>
      </c>
      <c r="CM71" s="259">
        <f t="shared" si="265" ref="CM71">SUM(CM66:CM70)</f>
        <v>-22752669</v>
      </c>
      <c r="CN71" s="259">
        <f t="shared" si="266" ref="CN71">SUM(CN66:CN70)</f>
        <v>-34272478</v>
      </c>
      <c r="CO71" s="259">
        <f t="shared" si="267" ref="CO71">SUM(CO66:CO70)</f>
        <v>-35005637</v>
      </c>
      <c r="CP71" s="373">
        <f t="shared" si="268" ref="CP71">SUM(CP66:CP70)</f>
        <v>-11308502</v>
      </c>
      <c r="CQ71" s="373">
        <f t="shared" si="269" ref="CQ71">SUM(CQ66:CQ70)</f>
        <v>-11878568</v>
      </c>
      <c r="CR71" s="373">
        <f t="shared" si="270" ref="CR71">SUM(CR66:CR70)</f>
        <v>8581829</v>
      </c>
      <c r="CS71" s="373">
        <f t="shared" si="271" ref="CS71">SUM(CS66:CS70)</f>
        <v>18488321</v>
      </c>
      <c r="CT71" s="373">
        <f t="shared" si="272" ref="CT71">SUM(CT66:CT70)</f>
        <v>43231621</v>
      </c>
      <c r="CU71" s="373">
        <f t="shared" si="273" ref="CU71">SUM(CU66:CU70)</f>
        <v>52693297</v>
      </c>
      <c r="CV71" s="373">
        <f t="shared" si="274" ref="CV71">SUM(CV66:CV70)</f>
        <v>60012434</v>
      </c>
      <c r="CW71" s="373">
        <f t="shared" si="275" ref="CW71">SUM(CW66:CW70)</f>
        <v>53669929</v>
      </c>
      <c r="CX71" s="373">
        <f t="shared" si="276" ref="CX71">SUM(CX66:CX70)</f>
        <v>53727672</v>
      </c>
      <c r="CY71" s="373">
        <f t="shared" si="277" ref="CY71:CZ71">SUM(CY66:CY70)</f>
        <v>43751194</v>
      </c>
      <c r="CZ71" s="373">
        <f t="shared" si="277"/>
        <v>38098116</v>
      </c>
      <c r="DA71" s="373">
        <f t="shared" si="278" ref="DA71:DB71">SUM(DA66:DA70)</f>
        <v>46997461</v>
      </c>
      <c r="DB71" s="373">
        <f t="shared" si="278"/>
        <v>29046910</v>
      </c>
      <c r="DC71" s="331"/>
      <c r="DD71" s="29">
        <f>SUM(DD66:DD70)</f>
        <v>384450358</v>
      </c>
    </row>
    <row r="72" spans="1:108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51"/>
      <c r="CC72" s="251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264"/>
      <c r="DD72" s="71"/>
    </row>
    <row r="73" spans="1:108" s="52" customFormat="1" ht="15">
      <c r="A73" s="139"/>
      <c r="B73" s="53" t="s">
        <v>139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2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>
        <v>479340287</v>
      </c>
      <c r="BH73" s="292">
        <v>575121945</v>
      </c>
      <c r="BI73" s="76">
        <f t="shared" si="279" ref="BI73:BR77">O73-C73</f>
        <v>-75719449</v>
      </c>
      <c r="BJ73" s="77">
        <f t="shared" si="279"/>
        <v>56406805</v>
      </c>
      <c r="BK73" s="77">
        <f t="shared" si="279"/>
        <v>22958673</v>
      </c>
      <c r="BL73" s="77">
        <f t="shared" si="279"/>
        <v>64183543</v>
      </c>
      <c r="BM73" s="77">
        <f t="shared" si="279"/>
        <v>98410045</v>
      </c>
      <c r="BN73" s="77">
        <f t="shared" si="279"/>
        <v>91313250</v>
      </c>
      <c r="BO73" s="77">
        <f t="shared" si="279"/>
        <v>57843403</v>
      </c>
      <c r="BP73" s="77">
        <f t="shared" si="279"/>
        <v>51036837</v>
      </c>
      <c r="BQ73" s="77">
        <f t="shared" si="279"/>
        <v>25579350</v>
      </c>
      <c r="BR73" s="386">
        <f t="shared" si="279"/>
        <v>-26324207</v>
      </c>
      <c r="BS73" s="409">
        <f t="shared" si="280" ref="BS73:CB77">Y73-M73</f>
        <v>48605382</v>
      </c>
      <c r="BT73" s="77">
        <f t="shared" si="280"/>
        <v>76361721</v>
      </c>
      <c r="BU73" s="77">
        <f t="shared" si="280"/>
        <v>68987843</v>
      </c>
      <c r="BV73" s="77">
        <f t="shared" si="280"/>
        <v>-46890141</v>
      </c>
      <c r="BW73" s="77">
        <f t="shared" si="280"/>
        <v>-50277097</v>
      </c>
      <c r="BX73" s="226">
        <f t="shared" si="280"/>
        <v>40299552</v>
      </c>
      <c r="BY73" s="226">
        <f t="shared" si="280"/>
        <v>-65746676</v>
      </c>
      <c r="BZ73" s="226">
        <f t="shared" si="280"/>
        <v>-172748675</v>
      </c>
      <c r="CA73" s="226">
        <f t="shared" si="280"/>
        <v>74801522</v>
      </c>
      <c r="CB73" s="252">
        <f t="shared" si="280"/>
        <v>-22388327</v>
      </c>
      <c r="CC73" s="252">
        <f t="shared" si="281" ref="CC73:CL77">AI73-W73</f>
        <v>-12776563</v>
      </c>
      <c r="CD73" s="366">
        <f t="shared" si="281"/>
        <v>7870452</v>
      </c>
      <c r="CE73" s="335">
        <f t="shared" si="281"/>
        <v>-69688450</v>
      </c>
      <c r="CF73" s="252">
        <f t="shared" si="281"/>
        <v>22667251.019999981</v>
      </c>
      <c r="CG73" s="252">
        <f t="shared" si="281"/>
        <v>-12696011</v>
      </c>
      <c r="CH73" s="252">
        <f t="shared" si="281"/>
        <v>13697311</v>
      </c>
      <c r="CI73" s="252">
        <f t="shared" si="281"/>
        <v>-25919105</v>
      </c>
      <c r="CJ73" s="252">
        <f t="shared" si="281"/>
        <v>-55298126</v>
      </c>
      <c r="CK73" s="252">
        <f t="shared" si="281"/>
        <v>-48478810</v>
      </c>
      <c r="CL73" s="252">
        <f t="shared" si="281"/>
        <v>131888294</v>
      </c>
      <c r="CM73" s="252">
        <f t="shared" si="282" ref="CM73:DB77">AS73-AG73</f>
        <v>-35719749</v>
      </c>
      <c r="CN73" s="252">
        <f t="shared" si="282"/>
        <v>-19029059</v>
      </c>
      <c r="CO73" s="252">
        <f t="shared" si="282"/>
        <v>-32422012</v>
      </c>
      <c r="CP73" s="366">
        <f t="shared" si="282"/>
        <v>-34140072</v>
      </c>
      <c r="CQ73" s="366">
        <f t="shared" si="282"/>
        <v>-39627691</v>
      </c>
      <c r="CR73" s="366">
        <f t="shared" si="282"/>
        <v>-83766102.019999981</v>
      </c>
      <c r="CS73" s="366">
        <f t="shared" si="282"/>
        <v>-38382443</v>
      </c>
      <c r="CT73" s="366">
        <f t="shared" si="282"/>
        <v>-36987731</v>
      </c>
      <c r="CU73" s="366">
        <f t="shared" si="282"/>
        <v>12051320</v>
      </c>
      <c r="CV73" s="366">
        <f t="shared" si="282"/>
        <v>-75624341</v>
      </c>
      <c r="CW73" s="366">
        <f t="shared" si="282"/>
        <v>-17592915</v>
      </c>
      <c r="CX73" s="366">
        <f t="shared" si="282"/>
        <v>-114016073</v>
      </c>
      <c r="CY73" s="366">
        <f t="shared" si="282"/>
        <v>-56840041</v>
      </c>
      <c r="CZ73" s="366">
        <f t="shared" si="282"/>
        <v>22130744</v>
      </c>
      <c r="DA73" s="366">
        <f t="shared" si="282"/>
        <v>16661620</v>
      </c>
      <c r="DB73" s="366">
        <f t="shared" si="282"/>
        <v>3407561</v>
      </c>
      <c r="DC73" s="264"/>
      <c r="DD73" s="149" t="s">
        <v>154</v>
      </c>
    </row>
    <row r="74" spans="1:108" s="52" customFormat="1" ht="15">
      <c r="A74" s="139"/>
      <c r="B74" s="53" t="s">
        <v>140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2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>
        <v>76294456</v>
      </c>
      <c r="BH74" s="292">
        <v>92283026</v>
      </c>
      <c r="BI74" s="76">
        <f t="shared" si="279"/>
        <v>-19142210</v>
      </c>
      <c r="BJ74" s="77">
        <f t="shared" si="279"/>
        <v>2784015</v>
      </c>
      <c r="BK74" s="77">
        <f t="shared" si="279"/>
        <v>1655091</v>
      </c>
      <c r="BL74" s="77">
        <f t="shared" si="279"/>
        <v>6813464</v>
      </c>
      <c r="BM74" s="77">
        <f t="shared" si="279"/>
        <v>12093494</v>
      </c>
      <c r="BN74" s="77">
        <f t="shared" si="279"/>
        <v>14260005</v>
      </c>
      <c r="BO74" s="77">
        <f t="shared" si="279"/>
        <v>12307439</v>
      </c>
      <c r="BP74" s="77">
        <f t="shared" si="279"/>
        <v>6822995</v>
      </c>
      <c r="BQ74" s="77">
        <f t="shared" si="279"/>
        <v>3301122</v>
      </c>
      <c r="BR74" s="386">
        <f t="shared" si="279"/>
        <v>88218</v>
      </c>
      <c r="BS74" s="409">
        <f t="shared" si="280"/>
        <v>13794550</v>
      </c>
      <c r="BT74" s="77">
        <f t="shared" si="280"/>
        <v>16528114</v>
      </c>
      <c r="BU74" s="77">
        <f t="shared" si="280"/>
        <v>20023292</v>
      </c>
      <c r="BV74" s="77">
        <f t="shared" si="280"/>
        <v>3271838</v>
      </c>
      <c r="BW74" s="77">
        <f t="shared" si="280"/>
        <v>-134182</v>
      </c>
      <c r="BX74" s="226">
        <f t="shared" si="280"/>
        <v>12431754</v>
      </c>
      <c r="BY74" s="226">
        <f t="shared" si="280"/>
        <v>4882519</v>
      </c>
      <c r="BZ74" s="226">
        <f t="shared" si="280"/>
        <v>-11529257</v>
      </c>
      <c r="CA74" s="226">
        <f t="shared" si="280"/>
        <v>12179599</v>
      </c>
      <c r="CB74" s="252">
        <f t="shared" si="280"/>
        <v>731769</v>
      </c>
      <c r="CC74" s="252">
        <f t="shared" si="281"/>
        <v>-3788349</v>
      </c>
      <c r="CD74" s="366">
        <f t="shared" si="281"/>
        <v>-4796090</v>
      </c>
      <c r="CE74" s="335">
        <f t="shared" si="281"/>
        <v>-9262375</v>
      </c>
      <c r="CF74" s="252">
        <f t="shared" si="281"/>
        <v>-729545</v>
      </c>
      <c r="CG74" s="252">
        <f t="shared" si="281"/>
        <v>-5453157</v>
      </c>
      <c r="CH74" s="252">
        <f t="shared" si="281"/>
        <v>432081</v>
      </c>
      <c r="CI74" s="252">
        <f t="shared" si="281"/>
        <v>-4175107</v>
      </c>
      <c r="CJ74" s="252">
        <f t="shared" si="281"/>
        <v>-5326287</v>
      </c>
      <c r="CK74" s="252">
        <f t="shared" si="281"/>
        <v>-7020331</v>
      </c>
      <c r="CL74" s="252">
        <f t="shared" si="281"/>
        <v>15171123</v>
      </c>
      <c r="CM74" s="252">
        <f t="shared" si="282"/>
        <v>-1361728</v>
      </c>
      <c r="CN74" s="252">
        <f t="shared" si="282"/>
        <v>2988527</v>
      </c>
      <c r="CO74" s="252">
        <f t="shared" si="282"/>
        <v>10122975</v>
      </c>
      <c r="CP74" s="366">
        <f t="shared" si="282"/>
        <v>12455317</v>
      </c>
      <c r="CQ74" s="366">
        <f t="shared" si="282"/>
        <v>2716815</v>
      </c>
      <c r="CR74" s="366">
        <f t="shared" si="282"/>
        <v>2331847</v>
      </c>
      <c r="CS74" s="366">
        <f t="shared" si="282"/>
        <v>7764118</v>
      </c>
      <c r="CT74" s="366">
        <f t="shared" si="282"/>
        <v>2648276</v>
      </c>
      <c r="CU74" s="366">
        <f t="shared" si="282"/>
        <v>7289156</v>
      </c>
      <c r="CV74" s="366">
        <f t="shared" si="282"/>
        <v>-2184656</v>
      </c>
      <c r="CW74" s="366">
        <f t="shared" si="282"/>
        <v>3463635</v>
      </c>
      <c r="CX74" s="366">
        <f t="shared" si="282"/>
        <v>-6194644</v>
      </c>
      <c r="CY74" s="366">
        <f t="shared" si="282"/>
        <v>2132830</v>
      </c>
      <c r="CZ74" s="366">
        <f t="shared" si="282"/>
        <v>7518272</v>
      </c>
      <c r="DA74" s="366">
        <f t="shared" si="282"/>
        <v>5480857</v>
      </c>
      <c r="DB74" s="366">
        <f t="shared" si="282"/>
        <v>6036968</v>
      </c>
      <c r="DC74" s="264"/>
      <c r="DD74" s="149" t="s">
        <v>154</v>
      </c>
    </row>
    <row r="75" spans="1:108" s="52" customFormat="1" ht="15">
      <c r="A75" s="139"/>
      <c r="B75" s="53" t="s">
        <v>141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2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>
        <v>153688894</v>
      </c>
      <c r="BH75" s="292">
        <v>165818203</v>
      </c>
      <c r="BI75" s="76">
        <f t="shared" si="279"/>
        <v>-21999498</v>
      </c>
      <c r="BJ75" s="77">
        <f t="shared" si="279"/>
        <v>-11960188</v>
      </c>
      <c r="BK75" s="77">
        <f t="shared" si="279"/>
        <v>-26434818</v>
      </c>
      <c r="BL75" s="77">
        <f t="shared" si="279"/>
        <v>-21577254</v>
      </c>
      <c r="BM75" s="77">
        <f t="shared" si="279"/>
        <v>-8593850</v>
      </c>
      <c r="BN75" s="77">
        <f t="shared" si="279"/>
        <v>-19379426</v>
      </c>
      <c r="BO75" s="77">
        <f t="shared" si="279"/>
        <v>-9991292</v>
      </c>
      <c r="BP75" s="77">
        <f t="shared" si="279"/>
        <v>-5961506</v>
      </c>
      <c r="BQ75" s="77">
        <f t="shared" si="279"/>
        <v>-5019260</v>
      </c>
      <c r="BR75" s="386">
        <f t="shared" si="279"/>
        <v>-19898117</v>
      </c>
      <c r="BS75" s="409">
        <f t="shared" si="280"/>
        <v>-8094109</v>
      </c>
      <c r="BT75" s="77">
        <f t="shared" si="280"/>
        <v>-2978061</v>
      </c>
      <c r="BU75" s="77">
        <f t="shared" si="280"/>
        <v>5618829</v>
      </c>
      <c r="BV75" s="77">
        <f t="shared" si="280"/>
        <v>7247980</v>
      </c>
      <c r="BW75" s="77">
        <f t="shared" si="280"/>
        <v>10527434</v>
      </c>
      <c r="BX75" s="226">
        <f t="shared" si="280"/>
        <v>28377308</v>
      </c>
      <c r="BY75" s="226">
        <f t="shared" si="280"/>
        <v>7682075</v>
      </c>
      <c r="BZ75" s="226">
        <f t="shared" si="280"/>
        <v>-3818797</v>
      </c>
      <c r="CA75" s="226">
        <f t="shared" si="280"/>
        <v>17707972</v>
      </c>
      <c r="CB75" s="252">
        <f t="shared" si="280"/>
        <v>2150132</v>
      </c>
      <c r="CC75" s="252">
        <f t="shared" si="281"/>
        <v>4382432</v>
      </c>
      <c r="CD75" s="366">
        <f t="shared" si="281"/>
        <v>6919887</v>
      </c>
      <c r="CE75" s="335">
        <f t="shared" si="281"/>
        <v>-8439789</v>
      </c>
      <c r="CF75" s="252">
        <f t="shared" si="281"/>
        <v>12276859</v>
      </c>
      <c r="CG75" s="252">
        <f t="shared" si="281"/>
        <v>6371610</v>
      </c>
      <c r="CH75" s="252">
        <f t="shared" si="281"/>
        <v>11538403</v>
      </c>
      <c r="CI75" s="252">
        <f t="shared" si="281"/>
        <v>8263516</v>
      </c>
      <c r="CJ75" s="252">
        <f t="shared" si="281"/>
        <v>-8149882</v>
      </c>
      <c r="CK75" s="252">
        <f t="shared" si="281"/>
        <v>-5056074</v>
      </c>
      <c r="CL75" s="252">
        <f t="shared" si="281"/>
        <v>27197307</v>
      </c>
      <c r="CM75" s="252">
        <f t="shared" si="282"/>
        <v>-5130632</v>
      </c>
      <c r="CN75" s="252">
        <f t="shared" si="282"/>
        <v>1928444</v>
      </c>
      <c r="CO75" s="252">
        <f t="shared" si="282"/>
        <v>-2412845</v>
      </c>
      <c r="CP75" s="366">
        <f t="shared" si="282"/>
        <v>-2391150</v>
      </c>
      <c r="CQ75" s="366">
        <f t="shared" si="282"/>
        <v>-5011318</v>
      </c>
      <c r="CR75" s="366">
        <f t="shared" si="282"/>
        <v>-12116935</v>
      </c>
      <c r="CS75" s="366">
        <f t="shared" si="282"/>
        <v>-9979781</v>
      </c>
      <c r="CT75" s="366">
        <f t="shared" si="282"/>
        <v>-13827727</v>
      </c>
      <c r="CU75" s="366">
        <f t="shared" si="282"/>
        <v>-4344425</v>
      </c>
      <c r="CV75" s="366">
        <f t="shared" si="282"/>
        <v>-5088124</v>
      </c>
      <c r="CW75" s="366">
        <f t="shared" si="282"/>
        <v>-4146347</v>
      </c>
      <c r="CX75" s="366">
        <f t="shared" si="282"/>
        <v>-20049764</v>
      </c>
      <c r="CY75" s="366">
        <f t="shared" si="282"/>
        <v>-4062510</v>
      </c>
      <c r="CZ75" s="366">
        <f t="shared" si="282"/>
        <v>7129389</v>
      </c>
      <c r="DA75" s="366">
        <f t="shared" si="282"/>
        <v>7182130</v>
      </c>
      <c r="DB75" s="366">
        <f t="shared" si="282"/>
        <v>3718673</v>
      </c>
      <c r="DC75" s="264"/>
      <c r="DD75" s="149" t="s">
        <v>154</v>
      </c>
    </row>
    <row r="76" spans="1:108" s="52" customFormat="1" ht="15">
      <c r="A76" s="139"/>
      <c r="B76" s="53" t="s">
        <v>142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2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>
        <v>199010006</v>
      </c>
      <c r="BH76" s="292">
        <v>203990867</v>
      </c>
      <c r="BI76" s="76">
        <f t="shared" si="279"/>
        <v>-20818674</v>
      </c>
      <c r="BJ76" s="77">
        <f t="shared" si="279"/>
        <v>-9404602</v>
      </c>
      <c r="BK76" s="77">
        <f t="shared" si="279"/>
        <v>-29373052</v>
      </c>
      <c r="BL76" s="77">
        <f t="shared" si="279"/>
        <v>-30957461</v>
      </c>
      <c r="BM76" s="77">
        <f t="shared" si="279"/>
        <v>-14545199</v>
      </c>
      <c r="BN76" s="77">
        <f t="shared" si="279"/>
        <v>76456908</v>
      </c>
      <c r="BO76" s="77">
        <f t="shared" si="279"/>
        <v>-104205538</v>
      </c>
      <c r="BP76" s="77">
        <f t="shared" si="279"/>
        <v>-19135197</v>
      </c>
      <c r="BQ76" s="77">
        <f t="shared" si="279"/>
        <v>-10173596</v>
      </c>
      <c r="BR76" s="386">
        <f t="shared" si="279"/>
        <v>-28026953</v>
      </c>
      <c r="BS76" s="409">
        <f t="shared" si="280"/>
        <v>-13635711</v>
      </c>
      <c r="BT76" s="77">
        <f t="shared" si="280"/>
        <v>1911844</v>
      </c>
      <c r="BU76" s="77">
        <f t="shared" si="280"/>
        <v>3465980</v>
      </c>
      <c r="BV76" s="77">
        <f t="shared" si="280"/>
        <v>9128129</v>
      </c>
      <c r="BW76" s="77">
        <f t="shared" si="280"/>
        <v>10831423</v>
      </c>
      <c r="BX76" s="226">
        <f t="shared" si="280"/>
        <v>38259011</v>
      </c>
      <c r="BY76" s="226">
        <f t="shared" si="280"/>
        <v>12060594</v>
      </c>
      <c r="BZ76" s="226">
        <f t="shared" si="280"/>
        <v>-112134127</v>
      </c>
      <c r="CA76" s="226">
        <f t="shared" si="280"/>
        <v>109437431</v>
      </c>
      <c r="CB76" s="252">
        <f t="shared" si="280"/>
        <v>21432391</v>
      </c>
      <c r="CC76" s="252">
        <f t="shared" si="281"/>
        <v>1036572</v>
      </c>
      <c r="CD76" s="366">
        <f t="shared" si="281"/>
        <v>75934634</v>
      </c>
      <c r="CE76" s="335">
        <f t="shared" si="281"/>
        <v>-92115839</v>
      </c>
      <c r="CF76" s="252">
        <f t="shared" si="281"/>
        <v>5608508</v>
      </c>
      <c r="CG76" s="252">
        <f t="shared" si="281"/>
        <v>-164840</v>
      </c>
      <c r="CH76" s="252">
        <f t="shared" si="281"/>
        <v>620634</v>
      </c>
      <c r="CI76" s="252">
        <f t="shared" si="281"/>
        <v>3922340</v>
      </c>
      <c r="CJ76" s="252">
        <f t="shared" si="281"/>
        <v>-13602249</v>
      </c>
      <c r="CK76" s="252">
        <f t="shared" si="281"/>
        <v>-15676746</v>
      </c>
      <c r="CL76" s="252">
        <f t="shared" si="281"/>
        <v>5985961</v>
      </c>
      <c r="CM76" s="252">
        <f t="shared" si="282"/>
        <v>-13876569</v>
      </c>
      <c r="CN76" s="252">
        <f t="shared" si="282"/>
        <v>-502286</v>
      </c>
      <c r="CO76" s="252">
        <f t="shared" si="282"/>
        <v>10649596</v>
      </c>
      <c r="CP76" s="366">
        <f t="shared" si="282"/>
        <v>-65848315</v>
      </c>
      <c r="CQ76" s="366">
        <f t="shared" si="282"/>
        <v>70268937</v>
      </c>
      <c r="CR76" s="366">
        <f t="shared" si="282"/>
        <v>-11350304</v>
      </c>
      <c r="CS76" s="366">
        <f t="shared" si="282"/>
        <v>5086282</v>
      </c>
      <c r="CT76" s="366">
        <f t="shared" si="282"/>
        <v>15234978</v>
      </c>
      <c r="CU76" s="366">
        <f t="shared" si="282"/>
        <v>810830</v>
      </c>
      <c r="CV76" s="366">
        <f t="shared" si="282"/>
        <v>-12646417</v>
      </c>
      <c r="CW76" s="366">
        <f t="shared" si="282"/>
        <v>10030788</v>
      </c>
      <c r="CX76" s="366">
        <f t="shared" si="282"/>
        <v>-4798707</v>
      </c>
      <c r="CY76" s="366">
        <f t="shared" si="282"/>
        <v>12811090</v>
      </c>
      <c r="CZ76" s="366">
        <f t="shared" si="282"/>
        <v>600484</v>
      </c>
      <c r="DA76" s="366">
        <f t="shared" si="282"/>
        <v>5178975</v>
      </c>
      <c r="DB76" s="366">
        <f t="shared" si="282"/>
        <v>1318085</v>
      </c>
      <c r="DC76" s="264"/>
      <c r="DD76" s="149" t="s">
        <v>154</v>
      </c>
    </row>
    <row r="77" spans="1:108" s="52" customFormat="1" ht="15">
      <c r="A77" s="139"/>
      <c r="B77" s="53" t="s">
        <v>143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2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>
        <v>519109997</v>
      </c>
      <c r="BH77" s="292">
        <v>485894482</v>
      </c>
      <c r="BI77" s="76">
        <f t="shared" si="279"/>
        <v>-26440881</v>
      </c>
      <c r="BJ77" s="77">
        <f t="shared" si="279"/>
        <v>-19141659</v>
      </c>
      <c r="BK77" s="77">
        <f t="shared" si="279"/>
        <v>-70487498</v>
      </c>
      <c r="BL77" s="77">
        <f t="shared" si="279"/>
        <v>-49181222</v>
      </c>
      <c r="BM77" s="77">
        <f t="shared" si="279"/>
        <v>-18761304</v>
      </c>
      <c r="BN77" s="77">
        <f t="shared" si="279"/>
        <v>-64692175</v>
      </c>
      <c r="BO77" s="77">
        <f t="shared" si="279"/>
        <v>-21125328</v>
      </c>
      <c r="BP77" s="77">
        <f t="shared" si="279"/>
        <v>-17167123</v>
      </c>
      <c r="BQ77" s="77">
        <f t="shared" si="279"/>
        <v>-2776349</v>
      </c>
      <c r="BR77" s="386">
        <f t="shared" si="279"/>
        <v>-36681186</v>
      </c>
      <c r="BS77" s="409">
        <f t="shared" si="280"/>
        <v>-27409518</v>
      </c>
      <c r="BT77" s="77">
        <f t="shared" si="280"/>
        <v>-15306825</v>
      </c>
      <c r="BU77" s="77">
        <f t="shared" si="280"/>
        <v>7549209</v>
      </c>
      <c r="BV77" s="77">
        <f t="shared" si="280"/>
        <v>3318854</v>
      </c>
      <c r="BW77" s="77">
        <f t="shared" si="280"/>
        <v>35644118</v>
      </c>
      <c r="BX77" s="226">
        <f t="shared" si="280"/>
        <v>54339908</v>
      </c>
      <c r="BY77" s="226">
        <f t="shared" si="280"/>
        <v>15325368</v>
      </c>
      <c r="BZ77" s="226">
        <f t="shared" si="280"/>
        <v>10196724</v>
      </c>
      <c r="CA77" s="226">
        <f t="shared" si="280"/>
        <v>44214182</v>
      </c>
      <c r="CB77" s="252">
        <f t="shared" si="280"/>
        <v>10302572</v>
      </c>
      <c r="CC77" s="252">
        <f t="shared" si="281"/>
        <v>16850295</v>
      </c>
      <c r="CD77" s="366">
        <f t="shared" si="281"/>
        <v>-7662466</v>
      </c>
      <c r="CE77" s="335">
        <f t="shared" si="281"/>
        <v>-44185242</v>
      </c>
      <c r="CF77" s="252">
        <f t="shared" si="281"/>
        <v>830283</v>
      </c>
      <c r="CG77" s="252">
        <f t="shared" si="281"/>
        <v>1068984</v>
      </c>
      <c r="CH77" s="252">
        <f t="shared" si="281"/>
        <v>36336157</v>
      </c>
      <c r="CI77" s="252">
        <f t="shared" si="281"/>
        <v>1435025</v>
      </c>
      <c r="CJ77" s="252">
        <f t="shared" si="281"/>
        <v>-29791190</v>
      </c>
      <c r="CK77" s="252">
        <f t="shared" si="281"/>
        <v>14413953</v>
      </c>
      <c r="CL77" s="252">
        <f t="shared" si="281"/>
        <v>27285350</v>
      </c>
      <c r="CM77" s="252">
        <f t="shared" si="282"/>
        <v>12822957</v>
      </c>
      <c r="CN77" s="252">
        <f t="shared" si="282"/>
        <v>-22419711</v>
      </c>
      <c r="CO77" s="252">
        <f t="shared" si="282"/>
        <v>1276964</v>
      </c>
      <c r="CP77" s="366">
        <f t="shared" si="282"/>
        <v>39029943</v>
      </c>
      <c r="CQ77" s="366">
        <f t="shared" si="282"/>
        <v>-8346203</v>
      </c>
      <c r="CR77" s="366">
        <f t="shared" si="282"/>
        <v>45815108</v>
      </c>
      <c r="CS77" s="366">
        <f t="shared" si="282"/>
        <v>11244489</v>
      </c>
      <c r="CT77" s="366">
        <f t="shared" si="282"/>
        <v>-58683393</v>
      </c>
      <c r="CU77" s="366">
        <f t="shared" si="282"/>
        <v>5113173</v>
      </c>
      <c r="CV77" s="366">
        <f t="shared" si="282"/>
        <v>-11222152</v>
      </c>
      <c r="CW77" s="366">
        <f t="shared" si="282"/>
        <v>28088584</v>
      </c>
      <c r="CX77" s="366">
        <f t="shared" si="282"/>
        <v>-28751918</v>
      </c>
      <c r="CY77" s="366">
        <f t="shared" si="282"/>
        <v>-16339465</v>
      </c>
      <c r="CZ77" s="366">
        <f t="shared" si="282"/>
        <v>30834089</v>
      </c>
      <c r="DA77" s="366">
        <f t="shared" si="282"/>
        <v>20748642</v>
      </c>
      <c r="DB77" s="366">
        <f t="shared" si="282"/>
        <v>-52684838</v>
      </c>
      <c r="DC77" s="264"/>
      <c r="DD77" s="149" t="s">
        <v>154</v>
      </c>
    </row>
    <row r="78" spans="1:108" s="66" customFormat="1" ht="15">
      <c r="A78" s="140"/>
      <c r="B78" s="53" t="s">
        <v>144</v>
      </c>
      <c r="C78" s="129">
        <f>SUM(C73:C77)</f>
        <v>1669575560</v>
      </c>
      <c r="D78" s="130">
        <f t="shared" si="283" ref="D78:AH78">SUM(D73:D77)</f>
        <v>1439760572</v>
      </c>
      <c r="E78" s="130">
        <f t="shared" si="283"/>
        <v>1399917215</v>
      </c>
      <c r="F78" s="130">
        <f t="shared" si="283"/>
        <v>1440463244</v>
      </c>
      <c r="G78" s="130">
        <f t="shared" si="283"/>
        <v>1741562147</v>
      </c>
      <c r="H78" s="130">
        <f t="shared" si="283"/>
        <v>1973071814</v>
      </c>
      <c r="I78" s="130">
        <f t="shared" si="283"/>
        <v>1614163339</v>
      </c>
      <c r="J78" s="130">
        <f t="shared" si="283"/>
        <v>1362028157</v>
      </c>
      <c r="K78" s="130">
        <f t="shared" si="283"/>
        <v>1368361084</v>
      </c>
      <c r="L78" s="131">
        <f t="shared" si="283"/>
        <v>1644782179</v>
      </c>
      <c r="M78" s="130">
        <f t="shared" si="283"/>
        <v>1789131915</v>
      </c>
      <c r="N78" s="130">
        <f t="shared" si="283"/>
        <v>1579978428</v>
      </c>
      <c r="O78" s="130">
        <f t="shared" si="283"/>
        <v>1505454848</v>
      </c>
      <c r="P78" s="130">
        <f t="shared" si="283"/>
        <v>1458444943</v>
      </c>
      <c r="Q78" s="130">
        <f t="shared" si="283"/>
        <v>1298235611</v>
      </c>
      <c r="R78" s="130">
        <f t="shared" si="283"/>
        <v>1409744314</v>
      </c>
      <c r="S78" s="130">
        <f t="shared" si="283"/>
        <v>1810165333</v>
      </c>
      <c r="T78" s="130">
        <f t="shared" si="283"/>
        <v>2071030376</v>
      </c>
      <c r="U78" s="130">
        <f t="shared" si="283"/>
        <v>1548992023</v>
      </c>
      <c r="V78" s="130">
        <f t="shared" si="283"/>
        <v>1377624163</v>
      </c>
      <c r="W78" s="130">
        <f t="shared" si="283"/>
        <v>1379272351</v>
      </c>
      <c r="X78" s="131">
        <f t="shared" si="283"/>
        <v>1533939934</v>
      </c>
      <c r="Y78" s="130">
        <f t="shared" si="283"/>
        <v>1802392509</v>
      </c>
      <c r="Z78" s="130">
        <f t="shared" si="283"/>
        <v>1656495221</v>
      </c>
      <c r="AA78" s="130">
        <f t="shared" si="283"/>
        <v>1611100001</v>
      </c>
      <c r="AB78" s="130">
        <f t="shared" si="283"/>
        <v>1434521603</v>
      </c>
      <c r="AC78" s="130">
        <f t="shared" si="283"/>
        <v>1304827307</v>
      </c>
      <c r="AD78" s="130">
        <f t="shared" si="283"/>
        <v>1583451847</v>
      </c>
      <c r="AE78" s="130">
        <f t="shared" si="283"/>
        <v>1784369213</v>
      </c>
      <c r="AF78" s="130">
        <f t="shared" si="283"/>
        <v>1780996244</v>
      </c>
      <c r="AG78" s="130">
        <f t="shared" si="283"/>
        <v>1807332729</v>
      </c>
      <c r="AH78" s="130">
        <f t="shared" si="283"/>
        <v>1389852700</v>
      </c>
      <c r="AI78" s="130">
        <f t="shared" si="284" ref="AI78:BH78">SUM(AI73:AI77)</f>
        <v>1384976738</v>
      </c>
      <c r="AJ78" s="185">
        <f t="shared" si="284"/>
        <v>1612206351</v>
      </c>
      <c r="AK78" s="310">
        <f t="shared" si="284"/>
        <v>1578700814</v>
      </c>
      <c r="AL78" s="310">
        <f t="shared" si="284"/>
        <v>1697148577.02</v>
      </c>
      <c r="AM78" s="310">
        <f t="shared" si="284"/>
        <v>1600226587</v>
      </c>
      <c r="AN78" s="310">
        <f t="shared" si="284"/>
        <v>1497146189</v>
      </c>
      <c r="AO78" s="310">
        <f t="shared" si="284"/>
        <v>1288353976</v>
      </c>
      <c r="AP78" s="310">
        <f t="shared" si="284"/>
        <v>1471284113</v>
      </c>
      <c r="AQ78" s="310">
        <f t="shared" si="284"/>
        <v>1722551205</v>
      </c>
      <c r="AR78" s="310">
        <f t="shared" si="284"/>
        <v>1988524279</v>
      </c>
      <c r="AS78" s="310">
        <f t="shared" si="284"/>
        <v>1764067008</v>
      </c>
      <c r="AT78" s="310">
        <f t="shared" si="284"/>
        <v>1352818615</v>
      </c>
      <c r="AU78" s="310">
        <f t="shared" si="284"/>
        <v>1372191416</v>
      </c>
      <c r="AV78" s="422">
        <f t="shared" si="284"/>
        <v>1561312074</v>
      </c>
      <c r="AW78" s="422">
        <f t="shared" si="284"/>
        <v>1598701354</v>
      </c>
      <c r="AX78" s="422">
        <f t="shared" si="284"/>
        <v>1638062191</v>
      </c>
      <c r="AY78" s="422">
        <f t="shared" si="284"/>
        <v>1575959252</v>
      </c>
      <c r="AZ78" s="422">
        <f t="shared" si="284"/>
        <v>1405530592</v>
      </c>
      <c r="BA78" s="422">
        <f t="shared" si="284"/>
        <v>1309274030</v>
      </c>
      <c r="BB78" s="422">
        <f t="shared" si="284"/>
        <v>1364518423</v>
      </c>
      <c r="BC78" s="422">
        <f t="shared" si="284"/>
        <v>1742394950</v>
      </c>
      <c r="BD78" s="422">
        <f t="shared" si="284"/>
        <v>1814713173</v>
      </c>
      <c r="BE78" s="422">
        <f t="shared" si="284"/>
        <v>1701768912</v>
      </c>
      <c r="BF78" s="422">
        <f t="shared" si="284"/>
        <v>1421031593</v>
      </c>
      <c r="BG78" s="422">
        <f t="shared" si="284"/>
        <v>1427443640</v>
      </c>
      <c r="BH78" s="450">
        <f t="shared" si="284"/>
        <v>1523108523</v>
      </c>
      <c r="BI78" s="78">
        <f t="shared" si="285" ref="BI78:DD85">SUM(BI73:BI77)</f>
        <v>-164120712</v>
      </c>
      <c r="BJ78" s="132">
        <f t="shared" si="286" ref="BJ78:BL78">SUM(BJ73:BJ77)</f>
        <v>18684371</v>
      </c>
      <c r="BK78" s="132">
        <f t="shared" si="286"/>
        <v>-101681604</v>
      </c>
      <c r="BL78" s="132">
        <f t="shared" si="286"/>
        <v>-30718930</v>
      </c>
      <c r="BM78" s="132">
        <f t="shared" si="287" ref="BM78">SUM(BM73:BM77)</f>
        <v>68603186</v>
      </c>
      <c r="BN78" s="132">
        <f t="shared" si="288" ref="BN78:BV78">SUM(BN73:BN77)</f>
        <v>97958562</v>
      </c>
      <c r="BO78" s="132">
        <f t="shared" si="288"/>
        <v>-65171316</v>
      </c>
      <c r="BP78" s="132">
        <f t="shared" si="288"/>
        <v>15596006</v>
      </c>
      <c r="BQ78" s="132">
        <f t="shared" si="288"/>
        <v>10911267</v>
      </c>
      <c r="BR78" s="387">
        <f t="shared" si="288"/>
        <v>-110842245</v>
      </c>
      <c r="BS78" s="410">
        <f t="shared" si="288"/>
        <v>13260594</v>
      </c>
      <c r="BT78" s="132">
        <f t="shared" si="288"/>
        <v>76516793</v>
      </c>
      <c r="BU78" s="132">
        <f t="shared" si="288"/>
        <v>105645153</v>
      </c>
      <c r="BV78" s="132">
        <f t="shared" si="288"/>
        <v>-23923340</v>
      </c>
      <c r="BW78" s="132">
        <f t="shared" si="289" ref="BW78:BX78">SUM(BW73:BW77)</f>
        <v>6591696</v>
      </c>
      <c r="BX78" s="227">
        <f t="shared" si="289"/>
        <v>173707533</v>
      </c>
      <c r="BY78" s="227">
        <f t="shared" si="290" ref="BY78:BZ78">SUM(BY73:BY77)</f>
        <v>-25796120</v>
      </c>
      <c r="BZ78" s="227">
        <f t="shared" si="290"/>
        <v>-290034132</v>
      </c>
      <c r="CA78" s="227">
        <f t="shared" si="291" ref="CA78:CB78">SUM(CA73:CA77)</f>
        <v>258340706</v>
      </c>
      <c r="CB78" s="253">
        <f t="shared" si="291"/>
        <v>12228537</v>
      </c>
      <c r="CC78" s="253">
        <f t="shared" si="292" ref="CC78:CE78">SUM(CC73:CC77)</f>
        <v>5704387</v>
      </c>
      <c r="CD78" s="367">
        <f t="shared" si="292"/>
        <v>78266417</v>
      </c>
      <c r="CE78" s="336">
        <f t="shared" si="292"/>
        <v>-223691695</v>
      </c>
      <c r="CF78" s="253">
        <f t="shared" si="293" ref="CF78:CG78">SUM(CF73:CF77)</f>
        <v>40653356.019999981</v>
      </c>
      <c r="CG78" s="253">
        <f t="shared" si="293"/>
        <v>-10873414</v>
      </c>
      <c r="CH78" s="253">
        <f t="shared" si="294" ref="CH78">SUM(CH73:CH77)</f>
        <v>62624586</v>
      </c>
      <c r="CI78" s="253">
        <f t="shared" si="295" ref="CI78">SUM(CI73:CI77)</f>
        <v>-16473331</v>
      </c>
      <c r="CJ78" s="253">
        <f t="shared" si="296" ref="CJ78">SUM(CJ73:CJ77)</f>
        <v>-112167734</v>
      </c>
      <c r="CK78" s="253">
        <f t="shared" si="297" ref="CK78">SUM(CK73:CK77)</f>
        <v>-61818008</v>
      </c>
      <c r="CL78" s="253">
        <f t="shared" si="298" ref="CL78">SUM(CL73:CL77)</f>
        <v>207528035</v>
      </c>
      <c r="CM78" s="253">
        <f t="shared" si="299" ref="CM78">SUM(CM73:CM77)</f>
        <v>-43265721</v>
      </c>
      <c r="CN78" s="253">
        <f t="shared" si="300" ref="CN78">SUM(CN73:CN77)</f>
        <v>-37034085</v>
      </c>
      <c r="CO78" s="253">
        <f t="shared" si="301" ref="CO78">SUM(CO73:CO77)</f>
        <v>-12785322</v>
      </c>
      <c r="CP78" s="367">
        <f t="shared" si="302" ref="CP78">SUM(CP73:CP77)</f>
        <v>-50894277</v>
      </c>
      <c r="CQ78" s="367">
        <f t="shared" si="303" ref="CQ78">SUM(CQ73:CQ77)</f>
        <v>20000540</v>
      </c>
      <c r="CR78" s="367">
        <f t="shared" si="304" ref="CR78">SUM(CR73:CR77)</f>
        <v>-59086386.019999981</v>
      </c>
      <c r="CS78" s="367">
        <f t="shared" si="305" ref="CS78">SUM(CS73:CS77)</f>
        <v>-24267335</v>
      </c>
      <c r="CT78" s="367">
        <f t="shared" si="306" ref="CT78">SUM(CT73:CT77)</f>
        <v>-91615597</v>
      </c>
      <c r="CU78" s="367">
        <f t="shared" si="307" ref="CU78">SUM(CU73:CU77)</f>
        <v>20920054</v>
      </c>
      <c r="CV78" s="367">
        <f t="shared" si="308" ref="CV78">SUM(CV73:CV77)</f>
        <v>-106765690</v>
      </c>
      <c r="CW78" s="367">
        <f t="shared" si="309" ref="CW78">SUM(CW73:CW77)</f>
        <v>19843745</v>
      </c>
      <c r="CX78" s="367">
        <f t="shared" si="310" ref="CX78">SUM(CX73:CX77)</f>
        <v>-173811106</v>
      </c>
      <c r="CY78" s="367">
        <f t="shared" si="311" ref="CY78:CZ78">SUM(CY73:CY77)</f>
        <v>-62298096</v>
      </c>
      <c r="CZ78" s="367">
        <f t="shared" si="311"/>
        <v>68212978</v>
      </c>
      <c r="DA78" s="367">
        <f t="shared" si="312" ref="DA78:DB78">SUM(DA73:DA77)</f>
        <v>55252224</v>
      </c>
      <c r="DB78" s="367">
        <f t="shared" si="312"/>
        <v>-38203551</v>
      </c>
      <c r="DC78" s="265"/>
      <c r="DD78" s="78">
        <f t="shared" si="285"/>
        <v>0</v>
      </c>
    </row>
    <row r="79" spans="1:108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58"/>
      <c r="CC79" s="258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72"/>
      <c r="DC79" s="330"/>
      <c r="DD79" s="43"/>
    </row>
    <row r="80" spans="1:108" s="31" customFormat="1" ht="15">
      <c r="A80" s="139"/>
      <c r="B80" s="32" t="s">
        <v>139</v>
      </c>
      <c r="C80" s="90">
        <f>C94-C87</f>
        <v>101654644.21000001</v>
      </c>
      <c r="D80" s="91">
        <f t="shared" si="313" ref="D80:P80">D94-D87</f>
        <v>85666264.879999995</v>
      </c>
      <c r="E80" s="91">
        <f t="shared" si="313"/>
        <v>80834927.359999999</v>
      </c>
      <c r="F80" s="91">
        <f t="shared" si="313"/>
        <v>80186481.939999998</v>
      </c>
      <c r="G80" s="91">
        <f t="shared" si="313"/>
        <v>113031806.05999999</v>
      </c>
      <c r="H80" s="91">
        <f t="shared" si="313"/>
        <v>122312549.53</v>
      </c>
      <c r="I80" s="91">
        <f t="shared" si="313"/>
        <v>100560841.35999998</v>
      </c>
      <c r="J80" s="91">
        <f t="shared" si="313"/>
        <v>89716680.61999999</v>
      </c>
      <c r="K80" s="91">
        <f t="shared" si="313"/>
        <v>83786459.780000001</v>
      </c>
      <c r="L80" s="92">
        <f t="shared" si="313"/>
        <v>115559661.09</v>
      </c>
      <c r="M80" s="91">
        <f t="shared" si="313"/>
        <v>138406198.63999999</v>
      </c>
      <c r="N80" s="164">
        <f t="shared" si="313"/>
        <v>112939367.49000001</v>
      </c>
      <c r="O80" s="164">
        <f t="shared" si="313"/>
        <v>112780419.95999999</v>
      </c>
      <c r="P80" s="164">
        <f t="shared" si="313"/>
        <v>111986096.47</v>
      </c>
      <c r="Q80" s="164">
        <f t="shared" si="314" ref="Q80:R80">Q94-Q87</f>
        <v>102703682.09</v>
      </c>
      <c r="R80" s="91">
        <f t="shared" si="314"/>
        <v>105470534.50999999</v>
      </c>
      <c r="S80" s="91">
        <f t="shared" si="315" ref="S80:T80">S94-S87</f>
        <v>143383603.80000001</v>
      </c>
      <c r="T80" s="91">
        <f t="shared" si="315"/>
        <v>157368188.34</v>
      </c>
      <c r="U80" s="91">
        <f t="shared" si="316" ref="U80:V80">U94-U87</f>
        <v>122800277.83999999</v>
      </c>
      <c r="V80" s="91">
        <f t="shared" si="316"/>
        <v>95616461.340000004</v>
      </c>
      <c r="W80" s="91">
        <f t="shared" si="317" ref="W80:X80">W94-W87</f>
        <v>132988895.17999999</v>
      </c>
      <c r="X80" s="92">
        <f t="shared" si="317"/>
        <v>119058195.58</v>
      </c>
      <c r="Y80" s="91">
        <f t="shared" si="318" ref="Y80:Z80">Y94-Y87</f>
        <v>132537998</v>
      </c>
      <c r="Z80" s="91">
        <f t="shared" si="318"/>
        <v>121013247.72</v>
      </c>
      <c r="AA80" s="91">
        <f t="shared" si="319" ref="AA80:AB80">AA94-AA87</f>
        <v>131080408.85000002</v>
      </c>
      <c r="AB80" s="91">
        <f t="shared" si="319"/>
        <v>108014866.73</v>
      </c>
      <c r="AC80" s="91">
        <f t="shared" si="320" ref="AC80:AD80">AC94-AC87</f>
        <v>96862727.400000006</v>
      </c>
      <c r="AD80" s="91">
        <f t="shared" si="320"/>
        <v>112103013.02000001</v>
      </c>
      <c r="AE80" s="91">
        <f t="shared" si="321" ref="AE80:AF80">AE94-AE87</f>
        <v>132394364</v>
      </c>
      <c r="AF80" s="91">
        <f t="shared" si="321"/>
        <v>134800884.65000001</v>
      </c>
      <c r="AG80" s="91">
        <f t="shared" si="322" ref="AG80:AH80">AG94-AG87</f>
        <v>139240192.07999998</v>
      </c>
      <c r="AH80" s="192">
        <f t="shared" si="322"/>
        <v>99506527.25</v>
      </c>
      <c r="AI80" s="192">
        <f t="shared" si="323" ref="AI80">AI94-AI87</f>
        <v>101339671.88</v>
      </c>
      <c r="AJ80" s="179">
        <f t="shared" si="324" ref="AJ80:AO80">AJ94-AJ87</f>
        <v>131338097.84999999</v>
      </c>
      <c r="AK80" s="308">
        <f t="shared" si="324"/>
        <v>141467551.97999999</v>
      </c>
      <c r="AL80" s="308">
        <f t="shared" si="324"/>
        <v>139249517.81</v>
      </c>
      <c r="AM80" s="282">
        <f t="shared" si="324"/>
        <v>133463308.16</v>
      </c>
      <c r="AN80" s="282">
        <f t="shared" si="324"/>
        <v>134625937.37</v>
      </c>
      <c r="AO80" s="282">
        <f t="shared" si="324"/>
        <v>92075868.460000008</v>
      </c>
      <c r="AP80" s="282">
        <f t="shared" si="325" ref="AP80:AQ80">AP94-AP87</f>
        <v>111206995.22999999</v>
      </c>
      <c r="AQ80" s="282">
        <f t="shared" si="325"/>
        <v>131838186.61</v>
      </c>
      <c r="AR80" s="282">
        <f t="shared" si="326" ref="AR80:AS80">AR94-AR87</f>
        <v>169936190.30000001</v>
      </c>
      <c r="AS80" s="282">
        <f t="shared" si="326"/>
        <v>137278212.91</v>
      </c>
      <c r="AT80" s="282">
        <f t="shared" si="327" ref="AT80:AU80">AT94-AT87</f>
        <v>90177648.900000006</v>
      </c>
      <c r="AU80" s="282">
        <f t="shared" si="327"/>
        <v>-22114780.119999997</v>
      </c>
      <c r="AV80" s="300">
        <f t="shared" si="328" ref="AV80:AW80">AV94-AV87</f>
        <v>5926189.4800000042</v>
      </c>
      <c r="AW80" s="282">
        <f t="shared" si="328"/>
        <v>-13714596.5</v>
      </c>
      <c r="AX80" s="282">
        <f t="shared" si="329" ref="AX80:AY80">AX94-AX87</f>
        <v>-16082689.129999995</v>
      </c>
      <c r="AY80" s="282">
        <f t="shared" si="329"/>
        <v>168372455.94999999</v>
      </c>
      <c r="AZ80" s="282">
        <f t="shared" si="330" ref="AZ80:BA80">AZ94-AZ87</f>
        <v>120050678.95</v>
      </c>
      <c r="BA80" s="282">
        <f t="shared" si="330"/>
        <v>120909253.34999999</v>
      </c>
      <c r="BB80" s="282">
        <f t="shared" si="331" ref="BB80:BC80">BB94-BB87</f>
        <v>109143419.27</v>
      </c>
      <c r="BC80" s="282">
        <f t="shared" si="331"/>
        <v>112846718.26000001</v>
      </c>
      <c r="BD80" s="282">
        <f>BD94-BD87</f>
        <v>160089988.62</v>
      </c>
      <c r="BE80" s="282">
        <f t="shared" si="332" ref="BE80:BG80">BE94-BE87</f>
        <v>-33975105.670000002</v>
      </c>
      <c r="BF80" s="282">
        <f t="shared" si="332"/>
        <v>110640993.37</v>
      </c>
      <c r="BG80" s="282">
        <f t="shared" si="332"/>
        <v>110423598.50999999</v>
      </c>
      <c r="BH80" s="282">
        <f t="shared" si="333" ref="BH80">BH94-BH87</f>
        <v>134796576.75999999</v>
      </c>
      <c r="BI80" s="28">
        <f t="shared" si="334" ref="BI80:BR84">O80-C80</f>
        <v>11125775.749999985</v>
      </c>
      <c r="BJ80" s="93">
        <f t="shared" si="334"/>
        <v>26319831.590000004</v>
      </c>
      <c r="BK80" s="93">
        <f t="shared" si="334"/>
        <v>21868754.730000004</v>
      </c>
      <c r="BL80" s="93">
        <f t="shared" si="334"/>
        <v>25284052.569999993</v>
      </c>
      <c r="BM80" s="93">
        <f t="shared" si="334"/>
        <v>30351797.740000024</v>
      </c>
      <c r="BN80" s="93">
        <f t="shared" si="334"/>
        <v>35055638.810000002</v>
      </c>
      <c r="BO80" s="93">
        <f t="shared" si="334"/>
        <v>22239436.480000004</v>
      </c>
      <c r="BP80" s="93">
        <f t="shared" si="334"/>
        <v>5899780.7200000137</v>
      </c>
      <c r="BQ80" s="93">
        <f t="shared" si="334"/>
        <v>49202435.399999991</v>
      </c>
      <c r="BR80" s="394">
        <f t="shared" si="334"/>
        <v>3498534.4899999946</v>
      </c>
      <c r="BS80" s="417">
        <f t="shared" si="335" ref="BS80:CB84">Y80-M80</f>
        <v>-5868200.6399999857</v>
      </c>
      <c r="BT80" s="93">
        <f t="shared" si="335"/>
        <v>8073880.2299999893</v>
      </c>
      <c r="BU80" s="93">
        <f t="shared" si="335"/>
        <v>18299988.89000003</v>
      </c>
      <c r="BV80" s="93">
        <f t="shared" si="335"/>
        <v>-3971229.7399999946</v>
      </c>
      <c r="BW80" s="93">
        <f t="shared" si="335"/>
        <v>-5840954.6899999976</v>
      </c>
      <c r="BX80" s="234">
        <f t="shared" si="335"/>
        <v>6632478.5100000203</v>
      </c>
      <c r="BY80" s="234">
        <f t="shared" si="335"/>
        <v>-10989239.800000012</v>
      </c>
      <c r="BZ80" s="234">
        <f t="shared" si="335"/>
        <v>-22567303.689999998</v>
      </c>
      <c r="CA80" s="234">
        <f t="shared" si="335"/>
        <v>16439914.239999995</v>
      </c>
      <c r="CB80" s="247">
        <f t="shared" si="335"/>
        <v>3890065.9099999964</v>
      </c>
      <c r="CC80" s="247">
        <f t="shared" si="336" ref="CC80:CL84">AI80-W80</f>
        <v>-31649223.299999997</v>
      </c>
      <c r="CD80" s="374">
        <f t="shared" si="336"/>
        <v>12279902.269999996</v>
      </c>
      <c r="CE80" s="343">
        <f t="shared" si="336"/>
        <v>8929553.9799999893</v>
      </c>
      <c r="CF80" s="247">
        <f t="shared" si="336"/>
        <v>18236270.090000004</v>
      </c>
      <c r="CG80" s="247">
        <f t="shared" si="336"/>
        <v>2382899.3099999726</v>
      </c>
      <c r="CH80" s="247">
        <f t="shared" si="336"/>
        <v>26611070.640000001</v>
      </c>
      <c r="CI80" s="247">
        <f t="shared" si="336"/>
        <v>-4786858.9399999976</v>
      </c>
      <c r="CJ80" s="247">
        <f t="shared" si="336"/>
        <v>-896017.79000002146</v>
      </c>
      <c r="CK80" s="247">
        <f t="shared" si="336"/>
        <v>-556177.3900000006</v>
      </c>
      <c r="CL80" s="247">
        <f t="shared" si="336"/>
        <v>35135305.650000006</v>
      </c>
      <c r="CM80" s="247">
        <f t="shared" si="337" ref="CM80:DB84">AS80-AG80</f>
        <v>-1961979.1699999869</v>
      </c>
      <c r="CN80" s="247">
        <f t="shared" si="337"/>
        <v>-9328878.349999994</v>
      </c>
      <c r="CO80" s="247">
        <f t="shared" si="337"/>
        <v>-123454452</v>
      </c>
      <c r="CP80" s="374">
        <f t="shared" si="337"/>
        <v>-125411908.36999999</v>
      </c>
      <c r="CQ80" s="374">
        <f t="shared" si="337"/>
        <v>-155182148.47999999</v>
      </c>
      <c r="CR80" s="374">
        <f t="shared" si="337"/>
        <v>-155332206.94</v>
      </c>
      <c r="CS80" s="374">
        <f t="shared" si="337"/>
        <v>34909147.789999992</v>
      </c>
      <c r="CT80" s="374">
        <f t="shared" si="337"/>
        <v>-14575258.420000002</v>
      </c>
      <c r="CU80" s="374">
        <f t="shared" si="337"/>
        <v>28833384.889999986</v>
      </c>
      <c r="CV80" s="374">
        <f t="shared" si="337"/>
        <v>-2063575.9599999934</v>
      </c>
      <c r="CW80" s="374">
        <f t="shared" si="337"/>
        <v>-18991468.349999994</v>
      </c>
      <c r="CX80" s="374">
        <f t="shared" si="337"/>
        <v>-9846201.6800000072</v>
      </c>
      <c r="CY80" s="374">
        <f t="shared" si="337"/>
        <v>-171253318.57999998</v>
      </c>
      <c r="CZ80" s="374">
        <f t="shared" si="337"/>
        <v>20463344.469999999</v>
      </c>
      <c r="DA80" s="374">
        <f t="shared" si="337"/>
        <v>132538378.63</v>
      </c>
      <c r="DB80" s="374">
        <f t="shared" si="337"/>
        <v>128870387.27999999</v>
      </c>
      <c r="DC80" s="330"/>
      <c r="DD80" s="149" t="s">
        <v>154</v>
      </c>
    </row>
    <row r="81" spans="1:108" s="31" customFormat="1" ht="15">
      <c r="A81" s="139"/>
      <c r="B81" s="32" t="s">
        <v>140</v>
      </c>
      <c r="C81" s="90">
        <f>C95-C88</f>
        <v>7600786.0699999994</v>
      </c>
      <c r="D81" s="91">
        <f t="shared" si="338" ref="D81:Y81">D95-D88</f>
        <v>6630521.9400000004</v>
      </c>
      <c r="E81" s="91">
        <f t="shared" si="338"/>
        <v>5944918.3399999999</v>
      </c>
      <c r="F81" s="91">
        <f t="shared" si="338"/>
        <v>6045476.5200000005</v>
      </c>
      <c r="G81" s="91">
        <f t="shared" si="338"/>
        <v>7285412.959999999</v>
      </c>
      <c r="H81" s="91">
        <f t="shared" si="338"/>
        <v>7924361.2400000002</v>
      </c>
      <c r="I81" s="91">
        <f t="shared" si="338"/>
        <v>7030738.1600000001</v>
      </c>
      <c r="J81" s="91">
        <f t="shared" si="338"/>
        <v>6870580.6099999994</v>
      </c>
      <c r="K81" s="91">
        <f t="shared" si="338"/>
        <v>6435459.6399999997</v>
      </c>
      <c r="L81" s="92">
        <f t="shared" si="338"/>
        <v>8618831.3900000006</v>
      </c>
      <c r="M81" s="91">
        <f t="shared" si="338"/>
        <v>10229161.920000002</v>
      </c>
      <c r="N81" s="164">
        <f t="shared" si="338"/>
        <v>8152028.6599999992</v>
      </c>
      <c r="O81" s="164">
        <f t="shared" si="338"/>
        <v>7474263.4500000002</v>
      </c>
      <c r="P81" s="164">
        <f t="shared" si="338"/>
        <v>7844410.2499999991</v>
      </c>
      <c r="Q81" s="164">
        <f t="shared" si="338"/>
        <v>7174798.3799999999</v>
      </c>
      <c r="R81" s="91">
        <f t="shared" si="338"/>
        <v>7081914.6000000006</v>
      </c>
      <c r="S81" s="91">
        <f t="shared" si="338"/>
        <v>9374468.5899999999</v>
      </c>
      <c r="T81" s="91">
        <f t="shared" si="338"/>
        <v>9199422.4399999976</v>
      </c>
      <c r="U81" s="91">
        <f t="shared" si="338"/>
        <v>7353443.8100000015</v>
      </c>
      <c r="V81" s="91">
        <f t="shared" si="338"/>
        <v>5760628.8100000005</v>
      </c>
      <c r="W81" s="91">
        <f t="shared" si="338"/>
        <v>8763245.5899999999</v>
      </c>
      <c r="X81" s="92">
        <f t="shared" si="338"/>
        <v>8069956.4500000002</v>
      </c>
      <c r="Y81" s="91">
        <f t="shared" si="338"/>
        <v>9160246.75</v>
      </c>
      <c r="Z81" s="91">
        <f t="shared" si="339" ref="Z81:AA81">Z95-Z88</f>
        <v>9168350.3599999994</v>
      </c>
      <c r="AA81" s="91">
        <f t="shared" si="339"/>
        <v>10568820.490000002</v>
      </c>
      <c r="AB81" s="91">
        <f t="shared" si="340" ref="AB81:AC81">AB95-AB88</f>
        <v>8609896.8699999992</v>
      </c>
      <c r="AC81" s="91">
        <f t="shared" si="340"/>
        <v>8376059.2400000002</v>
      </c>
      <c r="AD81" s="91">
        <f t="shared" si="341" ref="AD81:AE81">AD95-AD88</f>
        <v>8815611.5500000007</v>
      </c>
      <c r="AE81" s="91">
        <f t="shared" si="341"/>
        <v>9395935.75</v>
      </c>
      <c r="AF81" s="91">
        <f t="shared" si="342" ref="AF81:AG81">AF95-AF88</f>
        <v>8668004.4299999997</v>
      </c>
      <c r="AG81" s="91">
        <f t="shared" si="342"/>
        <v>8495042.4400000013</v>
      </c>
      <c r="AH81" s="192">
        <f t="shared" si="343" ref="AH81:AI81">AH95-AH88</f>
        <v>6487610.0099999998</v>
      </c>
      <c r="AI81" s="192">
        <f t="shared" si="343"/>
        <v>5088018.3799999999</v>
      </c>
      <c r="AJ81" s="179">
        <f t="shared" si="344" ref="AJ81:AK81">AJ95-AJ88</f>
        <v>7762671.0700000003</v>
      </c>
      <c r="AK81" s="308">
        <f t="shared" si="344"/>
        <v>6222269.1500000004</v>
      </c>
      <c r="AL81" s="308">
        <f t="shared" si="345" ref="AL81:AM81">AL95-AL88</f>
        <v>7264357.6600000001</v>
      </c>
      <c r="AM81" s="282">
        <f t="shared" si="345"/>
        <v>7867521.21</v>
      </c>
      <c r="AN81" s="282">
        <f t="shared" si="346" ref="AN81:AO81">AN95-AN88</f>
        <v>11882939.43</v>
      </c>
      <c r="AO81" s="282">
        <f t="shared" si="346"/>
        <v>6466891.6699999999</v>
      </c>
      <c r="AP81" s="282">
        <f t="shared" si="347" ref="AP81:AQ81">AP95-AP88</f>
        <v>6836603.6100000003</v>
      </c>
      <c r="AQ81" s="282">
        <f t="shared" si="347"/>
        <v>8016795.8600000003</v>
      </c>
      <c r="AR81" s="282">
        <f t="shared" si="348" ref="AR81:AS81">AR95-AR88</f>
        <v>10112421.07</v>
      </c>
      <c r="AS81" s="282">
        <f t="shared" si="348"/>
        <v>8340793.1500000004</v>
      </c>
      <c r="AT81" s="282">
        <f t="shared" si="349" ref="AT81:AU81">AT95-AT88</f>
        <v>5898883.8100000005</v>
      </c>
      <c r="AU81" s="282">
        <f t="shared" si="349"/>
        <v>-4660207.25</v>
      </c>
      <c r="AV81" s="300">
        <f t="shared" si="350" ref="AV81:AW81">AV95-AV88</f>
        <v>-2997977.6800000006</v>
      </c>
      <c r="AW81" s="282">
        <f t="shared" si="350"/>
        <v>-4190635.459999999</v>
      </c>
      <c r="AX81" s="282">
        <f t="shared" si="351" ref="AX81:AY81">AX95-AX88</f>
        <v>-4956489.5599999987</v>
      </c>
      <c r="AY81" s="282">
        <f t="shared" si="351"/>
        <v>15847612.630000001</v>
      </c>
      <c r="AZ81" s="282">
        <f t="shared" si="352" ref="AZ81:BA81">AZ95-AZ88</f>
        <v>9585261.6300000008</v>
      </c>
      <c r="BA81" s="282">
        <f t="shared" si="352"/>
        <v>11170174.84</v>
      </c>
      <c r="BB81" s="282">
        <f t="shared" si="353" ref="BB81:BC81">BB95-BB88</f>
        <v>8649427.9600000009</v>
      </c>
      <c r="BC81" s="282">
        <f t="shared" si="353"/>
        <v>8488081.0899999999</v>
      </c>
      <c r="BD81" s="282">
        <f t="shared" si="354" ref="BD81">BD95-BD88</f>
        <v>11722856.800000001</v>
      </c>
      <c r="BE81" s="282">
        <f t="shared" si="355" ref="BE81:BG81">BE95-BE88</f>
        <v>-7947213.9000000004</v>
      </c>
      <c r="BF81" s="282">
        <f t="shared" si="355"/>
        <v>8662360.0600000005</v>
      </c>
      <c r="BG81" s="282">
        <f t="shared" si="355"/>
        <v>8638609.9600000009</v>
      </c>
      <c r="BH81" s="282">
        <f t="shared" si="356" ref="BH81">BH95-BH88</f>
        <v>11071374.550000001</v>
      </c>
      <c r="BI81" s="28">
        <f t="shared" si="334"/>
        <v>-126522.61999999918</v>
      </c>
      <c r="BJ81" s="93">
        <f t="shared" si="334"/>
        <v>1213888.3099999987</v>
      </c>
      <c r="BK81" s="93">
        <f t="shared" si="334"/>
        <v>1229880.04</v>
      </c>
      <c r="BL81" s="93">
        <f t="shared" si="334"/>
        <v>1036438.0800000001</v>
      </c>
      <c r="BM81" s="93">
        <f t="shared" si="334"/>
        <v>2089055.6300000008</v>
      </c>
      <c r="BN81" s="93">
        <f t="shared" si="334"/>
        <v>1275061.1999999974</v>
      </c>
      <c r="BO81" s="93">
        <f t="shared" si="334"/>
        <v>322705.6500000013</v>
      </c>
      <c r="BP81" s="93">
        <f t="shared" si="334"/>
        <v>-1109951.7999999989</v>
      </c>
      <c r="BQ81" s="93">
        <f t="shared" si="334"/>
        <v>2327785.9500000002</v>
      </c>
      <c r="BR81" s="394">
        <f t="shared" si="334"/>
        <v>-548874.94000000041</v>
      </c>
      <c r="BS81" s="417">
        <f t="shared" si="335"/>
        <v>-1068915.1700000018</v>
      </c>
      <c r="BT81" s="93">
        <f t="shared" si="335"/>
        <v>1016321.7000000002</v>
      </c>
      <c r="BU81" s="93">
        <f t="shared" si="335"/>
        <v>3094557.0400000019</v>
      </c>
      <c r="BV81" s="93">
        <f t="shared" si="335"/>
        <v>765486.62000000011</v>
      </c>
      <c r="BW81" s="93">
        <f t="shared" si="335"/>
        <v>1201260.8600000003</v>
      </c>
      <c r="BX81" s="234">
        <f t="shared" si="335"/>
        <v>1733696.9500000002</v>
      </c>
      <c r="BY81" s="234">
        <f t="shared" si="335"/>
        <v>21467.160000000149</v>
      </c>
      <c r="BZ81" s="234">
        <f t="shared" si="335"/>
        <v>-531418.00999999791</v>
      </c>
      <c r="CA81" s="234">
        <f t="shared" si="335"/>
        <v>1141598.6299999999</v>
      </c>
      <c r="CB81" s="247">
        <f t="shared" si="335"/>
        <v>726981.19999999925</v>
      </c>
      <c r="CC81" s="247">
        <f t="shared" si="336"/>
        <v>-3675227.21</v>
      </c>
      <c r="CD81" s="374">
        <f t="shared" si="336"/>
        <v>-307285.37999999989</v>
      </c>
      <c r="CE81" s="343">
        <f t="shared" si="336"/>
        <v>-2937977.5999999996</v>
      </c>
      <c r="CF81" s="247">
        <f t="shared" si="336"/>
        <v>-1903992.6999999993</v>
      </c>
      <c r="CG81" s="247">
        <f t="shared" si="336"/>
        <v>-2701299.2800000021</v>
      </c>
      <c r="CH81" s="247">
        <f t="shared" si="336"/>
        <v>3273042.5600000005</v>
      </c>
      <c r="CI81" s="247">
        <f t="shared" si="336"/>
        <v>-1909167.5700000003</v>
      </c>
      <c r="CJ81" s="247">
        <f t="shared" si="336"/>
        <v>-1979007.9400000004</v>
      </c>
      <c r="CK81" s="247">
        <f t="shared" si="336"/>
        <v>-1379139.8899999997</v>
      </c>
      <c r="CL81" s="247">
        <f t="shared" si="336"/>
        <v>1444416.6400000006</v>
      </c>
      <c r="CM81" s="247">
        <f t="shared" si="337"/>
        <v>-154249.29000000097</v>
      </c>
      <c r="CN81" s="247">
        <f t="shared" si="337"/>
        <v>-588726.19999999925</v>
      </c>
      <c r="CO81" s="247">
        <f t="shared" si="337"/>
        <v>-9748225.629999999</v>
      </c>
      <c r="CP81" s="374">
        <f t="shared" si="337"/>
        <v>-10760648.75</v>
      </c>
      <c r="CQ81" s="374">
        <f t="shared" si="337"/>
        <v>-10412904.609999999</v>
      </c>
      <c r="CR81" s="374">
        <f t="shared" si="337"/>
        <v>-12220847.219999999</v>
      </c>
      <c r="CS81" s="374">
        <f t="shared" si="337"/>
        <v>7980091.4200000009</v>
      </c>
      <c r="CT81" s="374">
        <f t="shared" si="337"/>
        <v>-2297677.7999999989</v>
      </c>
      <c r="CU81" s="374">
        <f t="shared" si="337"/>
        <v>4703283.1699999999</v>
      </c>
      <c r="CV81" s="374">
        <f t="shared" si="337"/>
        <v>1812824.3500000006</v>
      </c>
      <c r="CW81" s="374">
        <f t="shared" si="337"/>
        <v>471285.22999999952</v>
      </c>
      <c r="CX81" s="374">
        <f t="shared" si="337"/>
        <v>1610435.7300000004</v>
      </c>
      <c r="CY81" s="374">
        <f t="shared" si="337"/>
        <v>-16288007.050000001</v>
      </c>
      <c r="CZ81" s="374">
        <f t="shared" si="337"/>
        <v>2763476.25</v>
      </c>
      <c r="DA81" s="374">
        <f t="shared" si="337"/>
        <v>13298817.210000001</v>
      </c>
      <c r="DB81" s="374">
        <f t="shared" si="337"/>
        <v>14069352.23</v>
      </c>
      <c r="DC81" s="330"/>
      <c r="DD81" s="149" t="s">
        <v>154</v>
      </c>
    </row>
    <row r="82" spans="1:108" s="31" customFormat="1" ht="15">
      <c r="A82" s="139"/>
      <c r="B82" s="32" t="s">
        <v>141</v>
      </c>
      <c r="C82" s="90">
        <f>C96-C89</f>
        <v>30604744.07</v>
      </c>
      <c r="D82" s="91">
        <f t="shared" si="357" ref="D82:Y82">D96-D89</f>
        <v>26412619.059999999</v>
      </c>
      <c r="E82" s="91">
        <f t="shared" si="357"/>
        <v>26915432.43</v>
      </c>
      <c r="F82" s="91">
        <f t="shared" si="357"/>
        <v>22012185.489999998</v>
      </c>
      <c r="G82" s="91">
        <f t="shared" si="357"/>
        <v>26547786.100000001</v>
      </c>
      <c r="H82" s="91">
        <f t="shared" si="357"/>
        <v>27460755.68</v>
      </c>
      <c r="I82" s="91">
        <f t="shared" si="357"/>
        <v>24697892.519999996</v>
      </c>
      <c r="J82" s="91">
        <f t="shared" si="357"/>
        <v>23716141.399999999</v>
      </c>
      <c r="K82" s="91">
        <f t="shared" si="357"/>
        <v>20841733.289999999</v>
      </c>
      <c r="L82" s="92">
        <f t="shared" si="357"/>
        <v>26858746.829999998</v>
      </c>
      <c r="M82" s="91">
        <f t="shared" si="357"/>
        <v>32409109.249999996</v>
      </c>
      <c r="N82" s="164">
        <f t="shared" si="357"/>
        <v>28059163.310000002</v>
      </c>
      <c r="O82" s="164">
        <f t="shared" si="357"/>
        <v>28555041.350000001</v>
      </c>
      <c r="P82" s="164">
        <f t="shared" si="357"/>
        <v>25784750.100000001</v>
      </c>
      <c r="Q82" s="164">
        <f t="shared" si="357"/>
        <v>23569428.370000001</v>
      </c>
      <c r="R82" s="91">
        <f t="shared" si="357"/>
        <v>23438234.939999998</v>
      </c>
      <c r="S82" s="91">
        <f t="shared" si="357"/>
        <v>28243001.299999997</v>
      </c>
      <c r="T82" s="91">
        <f t="shared" si="357"/>
        <v>29944269.630000003</v>
      </c>
      <c r="U82" s="91">
        <f t="shared" si="357"/>
        <v>27289936.68</v>
      </c>
      <c r="V82" s="91">
        <f t="shared" si="357"/>
        <v>25877871.579999998</v>
      </c>
      <c r="W82" s="91">
        <f t="shared" si="357"/>
        <v>28812784.739999998</v>
      </c>
      <c r="X82" s="92">
        <f t="shared" si="357"/>
        <v>27771739.109999999</v>
      </c>
      <c r="Y82" s="91">
        <f t="shared" si="357"/>
        <v>29094514.670000002</v>
      </c>
      <c r="Z82" s="91">
        <f t="shared" si="358" ref="Z82:AA82">Z96-Z89</f>
        <v>29180150.609999999</v>
      </c>
      <c r="AA82" s="91">
        <f t="shared" si="358"/>
        <v>33662836.619999997</v>
      </c>
      <c r="AB82" s="91">
        <f t="shared" si="359" ref="AB82:AC82">AB96-AB89</f>
        <v>30694933.120000001</v>
      </c>
      <c r="AC82" s="91">
        <f t="shared" si="359"/>
        <v>26257302.5</v>
      </c>
      <c r="AD82" s="91">
        <f t="shared" si="360" ref="AD82:AE82">AD96-AD89</f>
        <v>30417951.920000002</v>
      </c>
      <c r="AE82" s="91">
        <f t="shared" si="360"/>
        <v>40565501.43</v>
      </c>
      <c r="AF82" s="91">
        <f t="shared" si="361" ref="AF82:AG82">AF96-AF89</f>
        <v>31563836.329999998</v>
      </c>
      <c r="AG82" s="91">
        <f t="shared" si="361"/>
        <v>32436314.289999999</v>
      </c>
      <c r="AH82" s="192">
        <f t="shared" si="362" ref="AH82:AI82">AH96-AH89</f>
        <v>26602332.920000002</v>
      </c>
      <c r="AI82" s="192">
        <f t="shared" si="362"/>
        <v>26407285.700000003</v>
      </c>
      <c r="AJ82" s="179">
        <f t="shared" si="363" ref="AJ82:AK82">AJ96-AJ89</f>
        <v>36774568.049999997</v>
      </c>
      <c r="AK82" s="308">
        <f t="shared" si="363"/>
        <v>35107932.960000001</v>
      </c>
      <c r="AL82" s="308">
        <f t="shared" si="364" ref="AL82:AM82">AL96-AL89</f>
        <v>38013870.539999999</v>
      </c>
      <c r="AM82" s="282">
        <f t="shared" si="364"/>
        <v>37457453.829999998</v>
      </c>
      <c r="AN82" s="282">
        <f t="shared" si="365" ref="AN82:AO82">AN96-AN89</f>
        <v>39457877.740000002</v>
      </c>
      <c r="AO82" s="282">
        <f t="shared" si="365"/>
        <v>26079363.670000002</v>
      </c>
      <c r="AP82" s="282">
        <f t="shared" si="366" ref="AP82:AQ82">AP96-AP89</f>
        <v>28929862.170000002</v>
      </c>
      <c r="AQ82" s="282">
        <f t="shared" si="366"/>
        <v>31400080.530000001</v>
      </c>
      <c r="AR82" s="282">
        <f t="shared" si="367" ref="AR82:AS82">AR96-AR89</f>
        <v>39327001.620000005</v>
      </c>
      <c r="AS82" s="282">
        <f t="shared" si="367"/>
        <v>37106081</v>
      </c>
      <c r="AT82" s="282">
        <f t="shared" si="368" ref="AT82:AU82">AT96-AT89</f>
        <v>26447522.640000001</v>
      </c>
      <c r="AU82" s="282">
        <f t="shared" si="368"/>
        <v>-6078186.6400000006</v>
      </c>
      <c r="AV82" s="300">
        <f t="shared" si="369" ref="AV82:AW82">AV96-AV89</f>
        <v>2050404.8999999985</v>
      </c>
      <c r="AW82" s="282">
        <f t="shared" si="369"/>
        <v>-100468.77999999933</v>
      </c>
      <c r="AX82" s="282">
        <f t="shared" si="370" ref="AX82:AY82">AX96-AX89</f>
        <v>-2442481.7800000012</v>
      </c>
      <c r="AY82" s="282">
        <f t="shared" si="370"/>
        <v>56444402.850000001</v>
      </c>
      <c r="AZ82" s="282">
        <f t="shared" si="371" ref="AZ82:BA82">AZ96-AZ89</f>
        <v>33263491.850000001</v>
      </c>
      <c r="BA82" s="282">
        <f t="shared" si="371"/>
        <v>35771077.289999999</v>
      </c>
      <c r="BB82" s="282">
        <f t="shared" si="372" ref="BB82:BC82">BB96-BB89</f>
        <v>31376261.420000002</v>
      </c>
      <c r="BC82" s="282">
        <f t="shared" si="372"/>
        <v>28595406.379999999</v>
      </c>
      <c r="BD82" s="282">
        <f t="shared" si="373" ref="BD82">BD96-BD89</f>
        <v>38237521.950000003</v>
      </c>
      <c r="BE82" s="282">
        <f t="shared" si="374" ref="BE82:BG82">BE96-BE89</f>
        <v>34583964.25</v>
      </c>
      <c r="BF82" s="282">
        <f t="shared" si="374"/>
        <v>33193043.52</v>
      </c>
      <c r="BG82" s="282">
        <f t="shared" si="374"/>
        <v>31937083.789999999</v>
      </c>
      <c r="BH82" s="282">
        <f t="shared" si="375" ref="BH82">BH96-BH89</f>
        <v>35493801.799999997</v>
      </c>
      <c r="BI82" s="28">
        <f t="shared" si="334"/>
        <v>-2049702.7199999988</v>
      </c>
      <c r="BJ82" s="93">
        <f t="shared" si="334"/>
        <v>-627868.95999999717</v>
      </c>
      <c r="BK82" s="93">
        <f t="shared" si="334"/>
        <v>-3346004.0599999987</v>
      </c>
      <c r="BL82" s="93">
        <f t="shared" si="334"/>
        <v>1426049.4499999993</v>
      </c>
      <c r="BM82" s="93">
        <f t="shared" si="334"/>
        <v>1695215.1999999955</v>
      </c>
      <c r="BN82" s="93">
        <f t="shared" si="334"/>
        <v>2483513.950000003</v>
      </c>
      <c r="BO82" s="93">
        <f t="shared" si="334"/>
        <v>2592044.1600000039</v>
      </c>
      <c r="BP82" s="93">
        <f t="shared" si="334"/>
        <v>2161730.1799999997</v>
      </c>
      <c r="BQ82" s="93">
        <f t="shared" si="334"/>
        <v>7971051.4499999993</v>
      </c>
      <c r="BR82" s="394">
        <f t="shared" si="334"/>
        <v>912992.28000000119</v>
      </c>
      <c r="BS82" s="417">
        <f t="shared" si="335"/>
        <v>-3314594.5799999945</v>
      </c>
      <c r="BT82" s="93">
        <f t="shared" si="335"/>
        <v>1120987.299999997</v>
      </c>
      <c r="BU82" s="93">
        <f t="shared" si="335"/>
        <v>5107795.2699999958</v>
      </c>
      <c r="BV82" s="93">
        <f t="shared" si="335"/>
        <v>4910183.0199999996</v>
      </c>
      <c r="BW82" s="93">
        <f t="shared" si="335"/>
        <v>2687874.129999999</v>
      </c>
      <c r="BX82" s="234">
        <f t="shared" si="335"/>
        <v>6979716.9800000042</v>
      </c>
      <c r="BY82" s="234">
        <f t="shared" si="335"/>
        <v>12322500.130000003</v>
      </c>
      <c r="BZ82" s="234">
        <f t="shared" si="335"/>
        <v>1619566.6999999955</v>
      </c>
      <c r="CA82" s="234">
        <f t="shared" si="335"/>
        <v>5146377.6099999994</v>
      </c>
      <c r="CB82" s="247">
        <f t="shared" si="335"/>
        <v>724461.34000000358</v>
      </c>
      <c r="CC82" s="247">
        <f t="shared" si="336"/>
        <v>-2405499.0399999954</v>
      </c>
      <c r="CD82" s="374">
        <f t="shared" si="336"/>
        <v>9002828.9399999976</v>
      </c>
      <c r="CE82" s="343">
        <f t="shared" si="336"/>
        <v>6013418.2899999991</v>
      </c>
      <c r="CF82" s="247">
        <f t="shared" si="336"/>
        <v>8833719.9299999997</v>
      </c>
      <c r="CG82" s="247">
        <f t="shared" si="336"/>
        <v>3794617.2100000009</v>
      </c>
      <c r="CH82" s="247">
        <f t="shared" si="336"/>
        <v>8762944.620000001</v>
      </c>
      <c r="CI82" s="247">
        <f t="shared" si="336"/>
        <v>-177938.82999999821</v>
      </c>
      <c r="CJ82" s="247">
        <f t="shared" si="336"/>
        <v>-1488089.75</v>
      </c>
      <c r="CK82" s="247">
        <f t="shared" si="336"/>
        <v>-9165420.8999999985</v>
      </c>
      <c r="CL82" s="247">
        <f t="shared" si="336"/>
        <v>7763165.2900000066</v>
      </c>
      <c r="CM82" s="247">
        <f t="shared" si="337"/>
        <v>4669766.7100000009</v>
      </c>
      <c r="CN82" s="247">
        <f t="shared" si="337"/>
        <v>-154810.28000000119</v>
      </c>
      <c r="CO82" s="247">
        <f t="shared" si="337"/>
        <v>-32485472.340000004</v>
      </c>
      <c r="CP82" s="374">
        <f t="shared" si="337"/>
        <v>-34724163.149999999</v>
      </c>
      <c r="CQ82" s="374">
        <f t="shared" si="337"/>
        <v>-35208401.740000002</v>
      </c>
      <c r="CR82" s="374">
        <f t="shared" si="337"/>
        <v>-40456352.32</v>
      </c>
      <c r="CS82" s="374">
        <f t="shared" si="337"/>
        <v>18986949.020000003</v>
      </c>
      <c r="CT82" s="374">
        <f t="shared" si="337"/>
        <v>-6194385.8900000006</v>
      </c>
      <c r="CU82" s="374">
        <f t="shared" si="337"/>
        <v>9691713.6199999973</v>
      </c>
      <c r="CV82" s="374">
        <f t="shared" si="337"/>
        <v>2446399.25</v>
      </c>
      <c r="CW82" s="374">
        <f t="shared" si="337"/>
        <v>-2804674.1500000022</v>
      </c>
      <c r="CX82" s="374">
        <f t="shared" si="337"/>
        <v>-1089479.6700000018</v>
      </c>
      <c r="CY82" s="374">
        <f t="shared" si="337"/>
        <v>-2522116.75</v>
      </c>
      <c r="CZ82" s="374">
        <f t="shared" si="337"/>
        <v>6745520.879999999</v>
      </c>
      <c r="DA82" s="374">
        <f t="shared" si="337"/>
        <v>38015270.43</v>
      </c>
      <c r="DB82" s="374">
        <f t="shared" si="337"/>
        <v>33443396.899999999</v>
      </c>
      <c r="DC82" s="330"/>
      <c r="DD82" s="149" t="s">
        <v>154</v>
      </c>
    </row>
    <row r="83" spans="1:108" s="31" customFormat="1" ht="15">
      <c r="A83" s="139"/>
      <c r="B83" s="32" t="s">
        <v>142</v>
      </c>
      <c r="C83" s="90">
        <f>C97-C90</f>
        <v>25899689.530000001</v>
      </c>
      <c r="D83" s="91">
        <f t="shared" si="376" ref="D83:Y83">D97-D90</f>
        <v>22557977.519999996</v>
      </c>
      <c r="E83" s="91">
        <f t="shared" si="376"/>
        <v>20691613.41</v>
      </c>
      <c r="F83" s="91">
        <f t="shared" si="376"/>
        <v>19815708.329999998</v>
      </c>
      <c r="G83" s="91">
        <f t="shared" si="376"/>
        <v>22499867.420000002</v>
      </c>
      <c r="H83" s="91">
        <f t="shared" si="376"/>
        <v>22065882.43</v>
      </c>
      <c r="I83" s="91">
        <f t="shared" si="376"/>
        <v>22509027.329999998</v>
      </c>
      <c r="J83" s="91">
        <f t="shared" si="376"/>
        <v>20896548.969999999</v>
      </c>
      <c r="K83" s="91">
        <f t="shared" si="376"/>
        <v>16978452.75</v>
      </c>
      <c r="L83" s="92">
        <f t="shared" si="376"/>
        <v>21546458.369999997</v>
      </c>
      <c r="M83" s="91">
        <f t="shared" si="376"/>
        <v>27315881.259999998</v>
      </c>
      <c r="N83" s="164">
        <f t="shared" si="376"/>
        <v>24146056.149999999</v>
      </c>
      <c r="O83" s="164">
        <f t="shared" si="376"/>
        <v>25558591.320000004</v>
      </c>
      <c r="P83" s="164">
        <f t="shared" si="376"/>
        <v>21112195.220000003</v>
      </c>
      <c r="Q83" s="164">
        <f t="shared" si="376"/>
        <v>20820638.039999999</v>
      </c>
      <c r="R83" s="91">
        <f t="shared" si="376"/>
        <v>19621130.369999997</v>
      </c>
      <c r="S83" s="91">
        <f t="shared" si="376"/>
        <v>32085874.5</v>
      </c>
      <c r="T83" s="91">
        <f t="shared" si="376"/>
        <v>40279313.480000004</v>
      </c>
      <c r="U83" s="91">
        <f t="shared" si="376"/>
        <v>30150561.129999999</v>
      </c>
      <c r="V83" s="91">
        <f t="shared" si="376"/>
        <v>26203952.759999998</v>
      </c>
      <c r="W83" s="91">
        <f t="shared" si="376"/>
        <v>33171239.82</v>
      </c>
      <c r="X83" s="92">
        <f t="shared" si="376"/>
        <v>24225303.009999998</v>
      </c>
      <c r="Y83" s="91">
        <f t="shared" si="376"/>
        <v>25227753.350000001</v>
      </c>
      <c r="Z83" s="91">
        <f t="shared" si="377" ref="Z83:AA83">Z97-Z90</f>
        <v>27357719.879999999</v>
      </c>
      <c r="AA83" s="91">
        <f t="shared" si="377"/>
        <v>27962052.050000001</v>
      </c>
      <c r="AB83" s="91">
        <f t="shared" si="378" ref="AB83:AC83">AB97-AB90</f>
        <v>30442191.790000003</v>
      </c>
      <c r="AC83" s="91">
        <f t="shared" si="378"/>
        <v>23700157.900000006</v>
      </c>
      <c r="AD83" s="91">
        <f t="shared" si="379" ref="AD83:AE83">AD97-AD90</f>
        <v>29274684</v>
      </c>
      <c r="AE83" s="91">
        <f t="shared" si="379"/>
        <v>27432957.82</v>
      </c>
      <c r="AF83" s="91">
        <f t="shared" si="380" ref="AF83:AG83">AF97-AF90</f>
        <v>27470924.469999999</v>
      </c>
      <c r="AG83" s="91">
        <f t="shared" si="380"/>
        <v>27129582.600000001</v>
      </c>
      <c r="AH83" s="192">
        <f t="shared" si="381" ref="AH83:AI83">AH97-AH90</f>
        <v>25815915.91</v>
      </c>
      <c r="AI83" s="192">
        <f t="shared" si="381"/>
        <v>26501158.140000001</v>
      </c>
      <c r="AJ83" s="179">
        <f t="shared" si="382" ref="AJ83:AK83">AJ97-AJ90</f>
        <v>25760665.309999999</v>
      </c>
      <c r="AK83" s="308">
        <f t="shared" si="382"/>
        <v>30104801.359999999</v>
      </c>
      <c r="AL83" s="308">
        <f t="shared" si="383" ref="AL83:AM83">AL97-AL90</f>
        <v>33294504.289999999</v>
      </c>
      <c r="AM83" s="282">
        <f t="shared" si="383"/>
        <v>34547166.299999997</v>
      </c>
      <c r="AN83" s="282">
        <f t="shared" si="384" ref="AN83:AO83">AN97-AN90</f>
        <v>40772624.490000002</v>
      </c>
      <c r="AO83" s="282">
        <f t="shared" si="384"/>
        <v>24556913.68</v>
      </c>
      <c r="AP83" s="282">
        <f t="shared" si="385" ref="AP83:AQ83">AP97-AP90</f>
        <v>27939912.09</v>
      </c>
      <c r="AQ83" s="282">
        <f t="shared" si="385"/>
        <v>27046502.59</v>
      </c>
      <c r="AR83" s="282">
        <f t="shared" si="386" ref="AR83:AS83">AR97-AR90</f>
        <v>35289547.780000001</v>
      </c>
      <c r="AS83" s="282">
        <f t="shared" si="386"/>
        <v>38376628.289999999</v>
      </c>
      <c r="AT83" s="282">
        <f t="shared" si="387" ref="AT83:AU83">AT97-AT90</f>
        <v>30582904.57</v>
      </c>
      <c r="AU83" s="282">
        <f t="shared" si="387"/>
        <v>-8152918.8100000005</v>
      </c>
      <c r="AV83" s="300">
        <f t="shared" si="388" ref="AV83:AW83">AV97-AV90</f>
        <v>-4605418.0899999999</v>
      </c>
      <c r="AW83" s="282">
        <f t="shared" si="388"/>
        <v>-5822901.1199999992</v>
      </c>
      <c r="AX83" s="282">
        <f t="shared" si="389" ref="AX83:AY83">AX97-AX90</f>
        <v>-6410544.5299999993</v>
      </c>
      <c r="AY83" s="282">
        <f t="shared" si="389"/>
        <v>39441976.829999998</v>
      </c>
      <c r="AZ83" s="282">
        <f t="shared" si="390" ref="AZ83:BA83">AZ97-AZ90</f>
        <v>30170717.830000002</v>
      </c>
      <c r="BA83" s="282">
        <f t="shared" si="390"/>
        <v>27175860.869999997</v>
      </c>
      <c r="BB83" s="282">
        <f t="shared" si="391" ref="BB83:BC83">BB97-BB90</f>
        <v>27267048.280000001</v>
      </c>
      <c r="BC83" s="282">
        <f t="shared" si="391"/>
        <v>23238338.969999999</v>
      </c>
      <c r="BD83" s="282">
        <f t="shared" si="392" ref="BD83">BD97-BD90</f>
        <v>29868848.48</v>
      </c>
      <c r="BE83" s="282">
        <f t="shared" si="393" ref="BE83:BG83">BE97-BE90</f>
        <v>29833028.34</v>
      </c>
      <c r="BF83" s="282">
        <f t="shared" si="393"/>
        <v>26957839.539999999</v>
      </c>
      <c r="BG83" s="282">
        <f t="shared" si="393"/>
        <v>26019458.240000002</v>
      </c>
      <c r="BH83" s="282">
        <f t="shared" si="394" ref="BH83">BH97-BH90</f>
        <v>27029135.120000001</v>
      </c>
      <c r="BI83" s="28">
        <f t="shared" si="334"/>
        <v>-341098.20999999717</v>
      </c>
      <c r="BJ83" s="93">
        <f t="shared" si="334"/>
        <v>-1445782.2999999933</v>
      </c>
      <c r="BK83" s="93">
        <f t="shared" si="334"/>
        <v>129024.62999999896</v>
      </c>
      <c r="BL83" s="93">
        <f t="shared" si="334"/>
        <v>-194577.96000000089</v>
      </c>
      <c r="BM83" s="93">
        <f t="shared" si="334"/>
        <v>9586007.0799999982</v>
      </c>
      <c r="BN83" s="93">
        <f t="shared" si="334"/>
        <v>18213431.050000004</v>
      </c>
      <c r="BO83" s="93">
        <f t="shared" si="334"/>
        <v>7641533.8000000007</v>
      </c>
      <c r="BP83" s="93">
        <f t="shared" si="334"/>
        <v>5307403.7899999991</v>
      </c>
      <c r="BQ83" s="93">
        <f t="shared" si="334"/>
        <v>16192787.07</v>
      </c>
      <c r="BR83" s="394">
        <f t="shared" si="334"/>
        <v>2678844.6400000006</v>
      </c>
      <c r="BS83" s="417">
        <f t="shared" si="335"/>
        <v>-2088127.9099999964</v>
      </c>
      <c r="BT83" s="93">
        <f t="shared" si="335"/>
        <v>3211663.7300000004</v>
      </c>
      <c r="BU83" s="93">
        <f t="shared" si="335"/>
        <v>2403460.7299999967</v>
      </c>
      <c r="BV83" s="93">
        <f t="shared" si="335"/>
        <v>9329996.5700000003</v>
      </c>
      <c r="BW83" s="93">
        <f t="shared" si="335"/>
        <v>2879519.8600000069</v>
      </c>
      <c r="BX83" s="234">
        <f t="shared" si="335"/>
        <v>9653553.6300000027</v>
      </c>
      <c r="BY83" s="234">
        <f t="shared" si="335"/>
        <v>-4652916.6799999997</v>
      </c>
      <c r="BZ83" s="234">
        <f t="shared" si="335"/>
        <v>-12808389.010000005</v>
      </c>
      <c r="CA83" s="234">
        <f t="shared" si="335"/>
        <v>-3020978.5299999975</v>
      </c>
      <c r="CB83" s="247">
        <f t="shared" si="335"/>
        <v>-388036.84999999776</v>
      </c>
      <c r="CC83" s="247">
        <f t="shared" si="336"/>
        <v>-6670081.6799999997</v>
      </c>
      <c r="CD83" s="374">
        <f t="shared" si="336"/>
        <v>1535362.3000000007</v>
      </c>
      <c r="CE83" s="343">
        <f t="shared" si="336"/>
        <v>4877048.0099999979</v>
      </c>
      <c r="CF83" s="247">
        <f t="shared" si="336"/>
        <v>5936784.4100000001</v>
      </c>
      <c r="CG83" s="247">
        <f t="shared" si="336"/>
        <v>6585114.2499999963</v>
      </c>
      <c r="CH83" s="247">
        <f t="shared" si="336"/>
        <v>10330432.699999999</v>
      </c>
      <c r="CI83" s="247">
        <f t="shared" si="336"/>
        <v>856755.77999999374</v>
      </c>
      <c r="CJ83" s="247">
        <f t="shared" si="336"/>
        <v>-1334771.9100000001</v>
      </c>
      <c r="CK83" s="247">
        <f t="shared" si="336"/>
        <v>-386455.23000000045</v>
      </c>
      <c r="CL83" s="247">
        <f t="shared" si="336"/>
        <v>7818623.3100000024</v>
      </c>
      <c r="CM83" s="247">
        <f t="shared" si="337"/>
        <v>11247045.689999998</v>
      </c>
      <c r="CN83" s="247">
        <f t="shared" si="337"/>
        <v>4766988.6600000001</v>
      </c>
      <c r="CO83" s="247">
        <f t="shared" si="337"/>
        <v>-34654076.950000003</v>
      </c>
      <c r="CP83" s="374">
        <f t="shared" si="337"/>
        <v>-30366083.399999999</v>
      </c>
      <c r="CQ83" s="374">
        <f t="shared" si="337"/>
        <v>-35927702.479999997</v>
      </c>
      <c r="CR83" s="374">
        <f t="shared" si="337"/>
        <v>-39705048.82</v>
      </c>
      <c r="CS83" s="374">
        <f t="shared" si="337"/>
        <v>4894810.5300000012</v>
      </c>
      <c r="CT83" s="374">
        <f t="shared" si="337"/>
        <v>-10601906.66</v>
      </c>
      <c r="CU83" s="374">
        <f t="shared" si="337"/>
        <v>2618947.1899999976</v>
      </c>
      <c r="CV83" s="374">
        <f t="shared" si="337"/>
        <v>-672863.80999999866</v>
      </c>
      <c r="CW83" s="374">
        <f t="shared" si="337"/>
        <v>-3808163.620000001</v>
      </c>
      <c r="CX83" s="374">
        <f t="shared" si="337"/>
        <v>-5420699.3000000007</v>
      </c>
      <c r="CY83" s="374">
        <f t="shared" si="337"/>
        <v>-8543599.9499999993</v>
      </c>
      <c r="CZ83" s="374">
        <f t="shared" si="337"/>
        <v>-3625065.0300000012</v>
      </c>
      <c r="DA83" s="374">
        <f t="shared" si="337"/>
        <v>34172377.050000004</v>
      </c>
      <c r="DB83" s="374">
        <f t="shared" si="337"/>
        <v>31634553.210000001</v>
      </c>
      <c r="DC83" s="330"/>
      <c r="DD83" s="149" t="s">
        <v>154</v>
      </c>
    </row>
    <row r="84" spans="1:108" s="31" customFormat="1" ht="15">
      <c r="A84" s="139"/>
      <c r="B84" s="32" t="s">
        <v>143</v>
      </c>
      <c r="C84" s="90">
        <f>C98-C91</f>
        <v>36871172.5</v>
      </c>
      <c r="D84" s="91">
        <f t="shared" si="395" ref="D84:Y84">D98-D91</f>
        <v>34735103.399999999</v>
      </c>
      <c r="E84" s="91">
        <f t="shared" si="395"/>
        <v>31492374.209999997</v>
      </c>
      <c r="F84" s="91">
        <f t="shared" si="395"/>
        <v>32263519.409999996</v>
      </c>
      <c r="G84" s="91">
        <f t="shared" si="395"/>
        <v>35586711.120000005</v>
      </c>
      <c r="H84" s="91">
        <f t="shared" si="395"/>
        <v>34756620.660000004</v>
      </c>
      <c r="I84" s="91">
        <f t="shared" si="395"/>
        <v>35427646.019999996</v>
      </c>
      <c r="J84" s="91">
        <f t="shared" si="395"/>
        <v>36701237.079999998</v>
      </c>
      <c r="K84" s="91">
        <f t="shared" si="395"/>
        <v>29440540.180000003</v>
      </c>
      <c r="L84" s="92">
        <f t="shared" si="395"/>
        <v>35365983.640000001</v>
      </c>
      <c r="M84" s="91">
        <f t="shared" si="395"/>
        <v>40593965.399999999</v>
      </c>
      <c r="N84" s="164">
        <f t="shared" si="395"/>
        <v>34724420.060000002</v>
      </c>
      <c r="O84" s="164">
        <f t="shared" si="395"/>
        <v>36140945.099999994</v>
      </c>
      <c r="P84" s="164">
        <f t="shared" si="395"/>
        <v>33689435.200000003</v>
      </c>
      <c r="Q84" s="164">
        <f t="shared" si="395"/>
        <v>32065586.720000006</v>
      </c>
      <c r="R84" s="91">
        <f t="shared" si="395"/>
        <v>32923820.039999995</v>
      </c>
      <c r="S84" s="91">
        <f t="shared" si="395"/>
        <v>35109191.740000002</v>
      </c>
      <c r="T84" s="91">
        <f t="shared" si="395"/>
        <v>38793096.980000004</v>
      </c>
      <c r="U84" s="91">
        <f t="shared" si="395"/>
        <v>37946727.060000002</v>
      </c>
      <c r="V84" s="91">
        <f t="shared" si="395"/>
        <v>46364937.909999996</v>
      </c>
      <c r="W84" s="91">
        <f t="shared" si="395"/>
        <v>41422886.230000004</v>
      </c>
      <c r="X84" s="92">
        <f t="shared" si="395"/>
        <v>33921519.560000002</v>
      </c>
      <c r="Y84" s="91">
        <f t="shared" si="395"/>
        <v>39448677.369999997</v>
      </c>
      <c r="Z84" s="91">
        <f t="shared" si="396" ref="Z84:AA84">Z98-Z91</f>
        <v>39469016.18</v>
      </c>
      <c r="AA84" s="91">
        <f t="shared" si="396"/>
        <v>41799174.260000005</v>
      </c>
      <c r="AB84" s="91">
        <f t="shared" si="397" ref="AB84:AC84">AB98-AB91</f>
        <v>37956437.289999999</v>
      </c>
      <c r="AC84" s="91">
        <f t="shared" si="397"/>
        <v>34966641.969999999</v>
      </c>
      <c r="AD84" s="91">
        <f t="shared" si="398" ref="AD84:AE84">AD98-AD91</f>
        <v>38225873.209999993</v>
      </c>
      <c r="AE84" s="91">
        <f t="shared" si="398"/>
        <v>39525020.620000005</v>
      </c>
      <c r="AF84" s="91">
        <f t="shared" si="399" ref="AF84:AG84">AF98-AF91</f>
        <v>39619717.730000004</v>
      </c>
      <c r="AG84" s="91">
        <f t="shared" si="399"/>
        <v>42971893.560000002</v>
      </c>
      <c r="AH84" s="192">
        <f t="shared" si="400" ref="AH84:AI84">AH98-AH91</f>
        <v>42600650.93</v>
      </c>
      <c r="AI84" s="192">
        <f t="shared" si="400"/>
        <v>38336612.43</v>
      </c>
      <c r="AJ84" s="179">
        <f t="shared" si="401" ref="AJ84:AK84">AJ98-AJ91</f>
        <v>40702827.380000003</v>
      </c>
      <c r="AK84" s="308">
        <f t="shared" si="401"/>
        <v>44349289.140000001</v>
      </c>
      <c r="AL84" s="308">
        <f t="shared" si="402" ref="AL84:AM84">AL98-AL91</f>
        <v>45299312.989999995</v>
      </c>
      <c r="AM84" s="282">
        <f t="shared" si="402"/>
        <v>46733111.920000002</v>
      </c>
      <c r="AN84" s="282">
        <f t="shared" si="403" ref="AN84:AO84">AN98-AN91</f>
        <v>59144407.57</v>
      </c>
      <c r="AO84" s="282">
        <f t="shared" si="403"/>
        <v>30868935.850000001</v>
      </c>
      <c r="AP84" s="282">
        <f t="shared" si="404" ref="AP84:AQ84">AP98-AP91</f>
        <v>38844543.359999999</v>
      </c>
      <c r="AQ84" s="282">
        <f t="shared" si="404"/>
        <v>37742855.07</v>
      </c>
      <c r="AR84" s="282">
        <f t="shared" si="405" ref="AR84:AS84">AR98-AR91</f>
        <v>50396943.629999995</v>
      </c>
      <c r="AS84" s="282">
        <f t="shared" si="405"/>
        <v>52443212.32</v>
      </c>
      <c r="AT84" s="282">
        <f t="shared" si="406" ref="AT84:AU84">AT98-AT91</f>
        <v>37283767.090000004</v>
      </c>
      <c r="AU84" s="282">
        <f t="shared" si="406"/>
        <v>-17548694.830000002</v>
      </c>
      <c r="AV84" s="300">
        <f t="shared" si="407" ref="AV84:AW84">AV98-AV91</f>
        <v>-13054801.16</v>
      </c>
      <c r="AW84" s="282">
        <f t="shared" si="407"/>
        <v>-12165572.27</v>
      </c>
      <c r="AX84" s="282">
        <f t="shared" si="408" ref="AX84:AY84">AX98-AX91</f>
        <v>-17707919.449999999</v>
      </c>
      <c r="AY84" s="282">
        <f t="shared" si="408"/>
        <v>47379974.219999999</v>
      </c>
      <c r="AZ84" s="282">
        <f t="shared" si="409" ref="AZ84:BA84">AZ98-AZ91</f>
        <v>23125975.220000003</v>
      </c>
      <c r="BA84" s="282">
        <f t="shared" si="409"/>
        <v>40792983.82</v>
      </c>
      <c r="BB84" s="282">
        <f t="shared" si="410" ref="BB84:BC84">BB98-BB91</f>
        <v>38022415.25</v>
      </c>
      <c r="BC84" s="282">
        <f t="shared" si="410"/>
        <v>29156874.699999999</v>
      </c>
      <c r="BD84" s="282">
        <f t="shared" si="411" ref="BD84">BD98-BD91</f>
        <v>42133976.159999996</v>
      </c>
      <c r="BE84" s="282">
        <f t="shared" si="412" ref="BE84:BG84">BE98-BE91</f>
        <v>44950625.039999999</v>
      </c>
      <c r="BF84" s="282">
        <f t="shared" si="412"/>
        <v>39697735.060000002</v>
      </c>
      <c r="BG84" s="282">
        <f t="shared" si="412"/>
        <v>36709373.480000004</v>
      </c>
      <c r="BH84" s="282">
        <f>BH98-BH91</f>
        <v>36123177.329999998</v>
      </c>
      <c r="BI84" s="28">
        <f t="shared" si="334"/>
        <v>-730227.40000000596</v>
      </c>
      <c r="BJ84" s="93">
        <f t="shared" si="334"/>
        <v>-1045668.1999999955</v>
      </c>
      <c r="BK84" s="93">
        <f t="shared" si="334"/>
        <v>573212.51000000909</v>
      </c>
      <c r="BL84" s="93">
        <f t="shared" si="334"/>
        <v>660300.62999999896</v>
      </c>
      <c r="BM84" s="93">
        <f t="shared" si="334"/>
        <v>-477519.38000000268</v>
      </c>
      <c r="BN84" s="93">
        <f t="shared" si="334"/>
        <v>4036476.3200000003</v>
      </c>
      <c r="BO84" s="93">
        <f t="shared" si="334"/>
        <v>2519081.0400000066</v>
      </c>
      <c r="BP84" s="93">
        <f t="shared" si="334"/>
        <v>9663700.8299999982</v>
      </c>
      <c r="BQ84" s="93">
        <f t="shared" si="334"/>
        <v>11982346.050000001</v>
      </c>
      <c r="BR84" s="394">
        <f t="shared" si="334"/>
        <v>-1444464.0799999982</v>
      </c>
      <c r="BS84" s="417">
        <f t="shared" si="335"/>
        <v>-1145288.0300000012</v>
      </c>
      <c r="BT84" s="93">
        <f t="shared" si="335"/>
        <v>4744596.1199999973</v>
      </c>
      <c r="BU84" s="93">
        <f t="shared" si="335"/>
        <v>5658229.1600000113</v>
      </c>
      <c r="BV84" s="93">
        <f t="shared" si="335"/>
        <v>4267002.0899999961</v>
      </c>
      <c r="BW84" s="93">
        <f t="shared" si="335"/>
        <v>2901055.2499999925</v>
      </c>
      <c r="BX84" s="234">
        <f t="shared" si="335"/>
        <v>5302053.1699999981</v>
      </c>
      <c r="BY84" s="234">
        <f t="shared" si="335"/>
        <v>4415828.8800000027</v>
      </c>
      <c r="BZ84" s="234">
        <f t="shared" si="335"/>
        <v>826620.75</v>
      </c>
      <c r="CA84" s="234">
        <f t="shared" si="335"/>
        <v>5025166.5</v>
      </c>
      <c r="CB84" s="247">
        <f t="shared" si="335"/>
        <v>-3764286.9799999967</v>
      </c>
      <c r="CC84" s="247">
        <f t="shared" si="336"/>
        <v>-3086273.8000000045</v>
      </c>
      <c r="CD84" s="374">
        <f t="shared" si="336"/>
        <v>6781307.8200000003</v>
      </c>
      <c r="CE84" s="343">
        <f t="shared" si="336"/>
        <v>4900611.7700000033</v>
      </c>
      <c r="CF84" s="247">
        <f t="shared" si="336"/>
        <v>5830296.8099999949</v>
      </c>
      <c r="CG84" s="247">
        <f t="shared" si="336"/>
        <v>4933937.6599999964</v>
      </c>
      <c r="CH84" s="247">
        <f t="shared" si="336"/>
        <v>21187970.280000001</v>
      </c>
      <c r="CI84" s="247">
        <f t="shared" si="336"/>
        <v>-4097706.1199999973</v>
      </c>
      <c r="CJ84" s="247">
        <f t="shared" si="336"/>
        <v>618670.15000000596</v>
      </c>
      <c r="CK84" s="247">
        <f t="shared" si="336"/>
        <v>-1782165.5500000045</v>
      </c>
      <c r="CL84" s="247">
        <f t="shared" si="336"/>
        <v>10777225.899999991</v>
      </c>
      <c r="CM84" s="247">
        <f t="shared" si="337"/>
        <v>9471318.7599999979</v>
      </c>
      <c r="CN84" s="247">
        <f t="shared" si="337"/>
        <v>-5316883.8399999961</v>
      </c>
      <c r="CO84" s="247">
        <f t="shared" si="337"/>
        <v>-55885307.260000005</v>
      </c>
      <c r="CP84" s="374">
        <f t="shared" si="337"/>
        <v>-53757628.540000007</v>
      </c>
      <c r="CQ84" s="374">
        <f t="shared" si="337"/>
        <v>-56514861.409999996</v>
      </c>
      <c r="CR84" s="374">
        <f t="shared" si="337"/>
        <v>-63007232.439999998</v>
      </c>
      <c r="CS84" s="374">
        <f t="shared" si="337"/>
        <v>646862.29999999702</v>
      </c>
      <c r="CT84" s="374">
        <f t="shared" si="337"/>
        <v>-36018432.349999994</v>
      </c>
      <c r="CU84" s="374">
        <f t="shared" si="337"/>
        <v>9924047.9699999988</v>
      </c>
      <c r="CV84" s="374">
        <f t="shared" si="337"/>
        <v>-822128.1099999994</v>
      </c>
      <c r="CW84" s="374">
        <f t="shared" si="337"/>
        <v>-8585980.370000001</v>
      </c>
      <c r="CX84" s="374">
        <f t="shared" si="337"/>
        <v>-8262967.4699999988</v>
      </c>
      <c r="CY84" s="374">
        <f t="shared" si="337"/>
        <v>-7492587.2800000012</v>
      </c>
      <c r="CZ84" s="374">
        <f t="shared" si="337"/>
        <v>2413967.9699999988</v>
      </c>
      <c r="DA84" s="374">
        <f t="shared" si="337"/>
        <v>54258068.310000002</v>
      </c>
      <c r="DB84" s="374">
        <f t="shared" si="337"/>
        <v>49177978.489999995</v>
      </c>
      <c r="DC84" s="330"/>
      <c r="DD84" s="149" t="s">
        <v>154</v>
      </c>
    </row>
    <row r="85" spans="1:108" s="123" customFormat="1" ht="15">
      <c r="A85" s="140"/>
      <c r="B85" s="32" t="s">
        <v>144</v>
      </c>
      <c r="C85" s="124">
        <f>SUM(C80:C84)</f>
        <v>202631036.38</v>
      </c>
      <c r="D85" s="125">
        <f t="shared" si="413" ref="D85:P85">SUM(D80:D84)</f>
        <v>176002486.79999998</v>
      </c>
      <c r="E85" s="125">
        <f t="shared" si="413"/>
        <v>165879265.75</v>
      </c>
      <c r="F85" s="125">
        <f t="shared" si="413"/>
        <v>160323371.69</v>
      </c>
      <c r="G85" s="125">
        <f t="shared" si="413"/>
        <v>204951583.65999997</v>
      </c>
      <c r="H85" s="125">
        <f t="shared" si="413"/>
        <v>214520169.53999999</v>
      </c>
      <c r="I85" s="125">
        <f t="shared" si="413"/>
        <v>190226145.38999999</v>
      </c>
      <c r="J85" s="125">
        <f t="shared" si="413"/>
        <v>177901188.68000001</v>
      </c>
      <c r="K85" s="125">
        <f t="shared" si="413"/>
        <v>157482645.64000002</v>
      </c>
      <c r="L85" s="127">
        <f t="shared" si="413"/>
        <v>207949681.31999999</v>
      </c>
      <c r="M85" s="125">
        <f t="shared" si="413"/>
        <v>248954316.47</v>
      </c>
      <c r="N85" s="165">
        <f t="shared" si="413"/>
        <v>208021035.67000002</v>
      </c>
      <c r="O85" s="165">
        <f t="shared" si="413"/>
        <v>210509261.17999998</v>
      </c>
      <c r="P85" s="165">
        <f t="shared" si="413"/>
        <v>200416887.24000001</v>
      </c>
      <c r="Q85" s="165">
        <f t="shared" si="414" ref="Q85:R85">SUM(Q80:Q84)</f>
        <v>186334133.59999999</v>
      </c>
      <c r="R85" s="125">
        <f t="shared" si="414"/>
        <v>188535634.45999998</v>
      </c>
      <c r="S85" s="125">
        <f t="shared" si="415" ref="S85:T85">SUM(S80:S84)</f>
        <v>248196139.93000001</v>
      </c>
      <c r="T85" s="125">
        <f t="shared" si="415"/>
        <v>275584290.87</v>
      </c>
      <c r="U85" s="125">
        <f t="shared" si="416" ref="U85:V85">SUM(U80:U84)</f>
        <v>225540946.51999998</v>
      </c>
      <c r="V85" s="125">
        <f t="shared" si="416"/>
        <v>199823852.40000001</v>
      </c>
      <c r="W85" s="125">
        <f t="shared" si="417" ref="W85:X85">SUM(W80:W84)</f>
        <v>245159051.56</v>
      </c>
      <c r="X85" s="127">
        <f t="shared" si="417"/>
        <v>213046713.70999998</v>
      </c>
      <c r="Y85" s="125">
        <f t="shared" si="418" ref="Y85:Z85">SUM(Y80:Y84)</f>
        <v>235469190.14000002</v>
      </c>
      <c r="Z85" s="125">
        <f t="shared" si="418"/>
        <v>226188484.75</v>
      </c>
      <c r="AA85" s="125">
        <f t="shared" si="419" ref="AA85:AB85">SUM(AA80:AA84)</f>
        <v>245073292.27000004</v>
      </c>
      <c r="AB85" s="125">
        <f t="shared" si="419"/>
        <v>215718325.79999998</v>
      </c>
      <c r="AC85" s="125">
        <f t="shared" si="420" ref="AC85:AD85">SUM(AC80:AC84)</f>
        <v>190162889.01000002</v>
      </c>
      <c r="AD85" s="125">
        <f t="shared" si="420"/>
        <v>218837133.69999999</v>
      </c>
      <c r="AE85" s="125">
        <f t="shared" si="421" ref="AE85:AF85">SUM(AE80:AE84)</f>
        <v>249313779.62</v>
      </c>
      <c r="AF85" s="125">
        <f t="shared" si="421"/>
        <v>242123367.61000001</v>
      </c>
      <c r="AG85" s="125">
        <f t="shared" si="422" ref="AG85:AH85">SUM(AG80:AG84)</f>
        <v>250273024.96999997</v>
      </c>
      <c r="AH85" s="266">
        <f t="shared" si="422"/>
        <v>201013037.02000001</v>
      </c>
      <c r="AI85" s="266">
        <f t="shared" si="423" ref="AI85:AJ85">SUM(AI80:AI84)</f>
        <v>197672746.53</v>
      </c>
      <c r="AJ85" s="244">
        <f t="shared" si="423"/>
        <v>242338829.65999997</v>
      </c>
      <c r="AK85" s="309">
        <f t="shared" si="424" ref="AK85:AL85">SUM(AK80:AK84)</f>
        <v>257251844.58999997</v>
      </c>
      <c r="AL85" s="309">
        <f t="shared" si="424"/>
        <v>263121563.28999996</v>
      </c>
      <c r="AM85" s="283">
        <f t="shared" si="425" ref="AM85:AN85">SUM(AM80:AM84)</f>
        <v>260068561.42000002</v>
      </c>
      <c r="AN85" s="283">
        <f t="shared" si="425"/>
        <v>285883786.60000002</v>
      </c>
      <c r="AO85" s="283">
        <f t="shared" si="426" ref="AO85">SUM(AO80:AO84)</f>
        <v>180047973.33000001</v>
      </c>
      <c r="AP85" s="283">
        <f t="shared" si="427" ref="AP85:AQ85">SUM(AP80:AP84)</f>
        <v>213757916.45999998</v>
      </c>
      <c r="AQ85" s="283">
        <f t="shared" si="427"/>
        <v>236044420.66</v>
      </c>
      <c r="AR85" s="283">
        <f t="shared" si="428" ref="AR85">SUM(AR80:AR84)</f>
        <v>305062104.39999998</v>
      </c>
      <c r="AS85" s="283">
        <f t="shared" si="429" ref="AS85">SUM(AS80:AS84)</f>
        <v>273544927.67000002</v>
      </c>
      <c r="AT85" s="283">
        <f t="shared" si="430" ref="AT85:AU85">SUM(AT80:AT84)</f>
        <v>190390727.01000002</v>
      </c>
      <c r="AU85" s="283">
        <f t="shared" si="430"/>
        <v>-58554787.650000006</v>
      </c>
      <c r="AV85" s="301">
        <f t="shared" si="431" ref="AV85:AW85">SUM(AV80:AV84)</f>
        <v>-12681602.549999997</v>
      </c>
      <c r="AW85" s="283">
        <f t="shared" si="431"/>
        <v>-35994174.129999995</v>
      </c>
      <c r="AX85" s="283">
        <f t="shared" si="432" ref="AX85:AY85">SUM(AX80:AX84)</f>
        <v>-47600124.449999988</v>
      </c>
      <c r="AY85" s="283">
        <f t="shared" si="432"/>
        <v>327486422.48000002</v>
      </c>
      <c r="AZ85" s="283">
        <f t="shared" si="433" ref="AZ85:BA85">SUM(AZ80:AZ84)</f>
        <v>216196125.48000002</v>
      </c>
      <c r="BA85" s="283">
        <f t="shared" si="433"/>
        <v>235819350.16999999</v>
      </c>
      <c r="BB85" s="283">
        <f t="shared" si="434" ref="BB85:BC85">SUM(BB80:BB84)</f>
        <v>214458572.17999998</v>
      </c>
      <c r="BC85" s="283">
        <f t="shared" si="434"/>
        <v>202325419.40000001</v>
      </c>
      <c r="BD85" s="283">
        <f t="shared" si="435" ref="BD85">SUM(BD80:BD84)</f>
        <v>282053192.00999999</v>
      </c>
      <c r="BE85" s="283">
        <f t="shared" si="436" ref="BE85:BG85">SUM(BE80:BE84)</f>
        <v>67445298.060000002</v>
      </c>
      <c r="BF85" s="283">
        <f t="shared" si="436"/>
        <v>219151971.55000001</v>
      </c>
      <c r="BG85" s="283">
        <f t="shared" si="436"/>
        <v>213728123.98000002</v>
      </c>
      <c r="BH85" s="283">
        <f>SUM(BH80:BH84)</f>
        <v>244514065.56</v>
      </c>
      <c r="BI85" s="126">
        <f t="shared" si="285"/>
        <v>7878224.799999984</v>
      </c>
      <c r="BJ85" s="128">
        <f t="shared" si="437" ref="BJ85:BL85">SUM(BJ80:BJ84)</f>
        <v>24414400.440000016</v>
      </c>
      <c r="BK85" s="128">
        <f t="shared" si="437"/>
        <v>20454867.850000013</v>
      </c>
      <c r="BL85" s="128">
        <f t="shared" si="437"/>
        <v>28212262.769999988</v>
      </c>
      <c r="BM85" s="128">
        <f t="shared" si="438" ref="BM85">SUM(BM80:BM84)</f>
        <v>43244556.270000018</v>
      </c>
      <c r="BN85" s="128">
        <f t="shared" si="439" ref="BN85:BV85">SUM(BN80:BN84)</f>
        <v>61064121.330000006</v>
      </c>
      <c r="BO85" s="128">
        <f t="shared" si="439"/>
        <v>35314801.130000018</v>
      </c>
      <c r="BP85" s="128">
        <f t="shared" si="439"/>
        <v>21922663.720000014</v>
      </c>
      <c r="BQ85" s="128">
        <f t="shared" si="439"/>
        <v>87676405.920000002</v>
      </c>
      <c r="BR85" s="395">
        <f t="shared" si="439"/>
        <v>5097032.3899999978</v>
      </c>
      <c r="BS85" s="418">
        <f t="shared" si="439"/>
        <v>-13485126.32999998</v>
      </c>
      <c r="BT85" s="128">
        <f t="shared" si="439"/>
        <v>18167449.079999983</v>
      </c>
      <c r="BU85" s="128">
        <f t="shared" si="439"/>
        <v>34564031.090000033</v>
      </c>
      <c r="BV85" s="128">
        <f t="shared" si="439"/>
        <v>15301438.560000002</v>
      </c>
      <c r="BW85" s="128">
        <f t="shared" si="440" ref="BW85:BX85">SUM(BW80:BW84)</f>
        <v>3828755.4100000011</v>
      </c>
      <c r="BX85" s="235">
        <f t="shared" si="440"/>
        <v>30301499.240000024</v>
      </c>
      <c r="BY85" s="235">
        <f t="shared" si="441" ref="BY85:BZ85">SUM(BY80:BY84)</f>
        <v>1117639.6899999939</v>
      </c>
      <c r="BZ85" s="235">
        <f t="shared" si="441"/>
        <v>-33460923.260000005</v>
      </c>
      <c r="CA85" s="235">
        <f t="shared" si="442" ref="CA85:CB85">SUM(CA80:CA84)</f>
        <v>24732078.449999996</v>
      </c>
      <c r="CB85" s="260">
        <f t="shared" si="442"/>
        <v>1189184.6200000048</v>
      </c>
      <c r="CC85" s="260">
        <f t="shared" si="443" ref="CC85:CE85">SUM(CC80:CC84)</f>
        <v>-47486305.030000001</v>
      </c>
      <c r="CD85" s="375">
        <f t="shared" si="443"/>
        <v>29292115.949999996</v>
      </c>
      <c r="CE85" s="344">
        <f t="shared" si="443"/>
        <v>21782654.449999988</v>
      </c>
      <c r="CF85" s="260">
        <f t="shared" si="444" ref="CF85:CG85">SUM(CF80:CF84)</f>
        <v>36933078.539999999</v>
      </c>
      <c r="CG85" s="260">
        <f t="shared" si="444"/>
        <v>14995269.149999965</v>
      </c>
      <c r="CH85" s="260">
        <f t="shared" si="445" ref="CH85">SUM(CH80:CH84)</f>
        <v>70165460.800000012</v>
      </c>
      <c r="CI85" s="260">
        <f t="shared" si="446" ref="CI85">SUM(CI80:CI84)</f>
        <v>-10114915.68</v>
      </c>
      <c r="CJ85" s="260">
        <f t="shared" si="447" ref="CJ85">SUM(CJ80:CJ84)</f>
        <v>-5079217.2400000161</v>
      </c>
      <c r="CK85" s="260">
        <f t="shared" si="448" ref="CK85">SUM(CK80:CK84)</f>
        <v>-13269358.960000005</v>
      </c>
      <c r="CL85" s="260">
        <f t="shared" si="449" ref="CL85">SUM(CL80:CL84)</f>
        <v>62938736.790000007</v>
      </c>
      <c r="CM85" s="260">
        <f t="shared" si="450" ref="CM85">SUM(CM80:CM84)</f>
        <v>23271902.70000001</v>
      </c>
      <c r="CN85" s="260">
        <f t="shared" si="451" ref="CN85">SUM(CN80:CN84)</f>
        <v>-10622310.00999999</v>
      </c>
      <c r="CO85" s="260">
        <f t="shared" si="452" ref="CO85">SUM(CO80:CO84)</f>
        <v>-256227534.18000001</v>
      </c>
      <c r="CP85" s="375">
        <f t="shared" si="453" ref="CP85">SUM(CP80:CP84)</f>
        <v>-255020432.21000004</v>
      </c>
      <c r="CQ85" s="375">
        <f t="shared" si="454" ref="CQ85">SUM(CQ80:CQ84)</f>
        <v>-293246018.71999997</v>
      </c>
      <c r="CR85" s="375">
        <f t="shared" si="455" ref="CR85">SUM(CR80:CR84)</f>
        <v>-310721687.74000001</v>
      </c>
      <c r="CS85" s="375">
        <f t="shared" si="456" ref="CS85">SUM(CS80:CS84)</f>
        <v>67417861.060000002</v>
      </c>
      <c r="CT85" s="375">
        <f t="shared" si="457" ref="CT85">SUM(CT80:CT84)</f>
        <v>-69687661.11999999</v>
      </c>
      <c r="CU85" s="375">
        <f t="shared" si="458" ref="CU85">SUM(CU80:CU84)</f>
        <v>55771376.839999981</v>
      </c>
      <c r="CV85" s="375">
        <f t="shared" si="459" ref="CV85">SUM(CV80:CV84)</f>
        <v>700655.72000000905</v>
      </c>
      <c r="CW85" s="375">
        <f t="shared" si="460" ref="CW85">SUM(CW80:CW84)</f>
        <v>-33719001.259999998</v>
      </c>
      <c r="CX85" s="375">
        <f t="shared" si="461" ref="CX85">SUM(CX80:CX84)</f>
        <v>-23008912.390000008</v>
      </c>
      <c r="CY85" s="375">
        <f t="shared" si="462" ref="CY85:CZ85">SUM(CY80:CY84)</f>
        <v>-206099629.60999998</v>
      </c>
      <c r="CZ85" s="375">
        <f t="shared" si="462"/>
        <v>28761244.539999995</v>
      </c>
      <c r="DA85" s="375">
        <f t="shared" si="463" ref="DA85:DB85">SUM(DA80:DA84)</f>
        <v>272282911.63</v>
      </c>
      <c r="DB85" s="375">
        <f t="shared" si="463"/>
        <v>257195668.11000001</v>
      </c>
      <c r="DC85" s="331"/>
      <c r="DD85" s="126">
        <f t="shared" si="285"/>
        <v>0</v>
      </c>
    </row>
    <row r="86" spans="1:108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58"/>
      <c r="CC86" s="258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72"/>
      <c r="DC86" s="330"/>
      <c r="DD86" s="43"/>
    </row>
    <row r="87" spans="1:108" s="31" customFormat="1" ht="15">
      <c r="A87" s="139"/>
      <c r="B87" s="32" t="s">
        <v>139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2035611.6299999999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4">
        <v>39328276.630000003</v>
      </c>
      <c r="BG87" s="192">
        <v>39803595.490000002</v>
      </c>
      <c r="BH87" s="92">
        <v>50973634.240000002</v>
      </c>
      <c r="BI87" s="28">
        <f t="shared" si="464" ref="BI87:BR91">O87-C87</f>
        <v>-316654.98999999464</v>
      </c>
      <c r="BJ87" s="93">
        <f t="shared" si="464"/>
        <v>5550406.0999999978</v>
      </c>
      <c r="BK87" s="93">
        <f t="shared" si="464"/>
        <v>2957983.7099999972</v>
      </c>
      <c r="BL87" s="93">
        <f t="shared" si="464"/>
        <v>7595763.3599999994</v>
      </c>
      <c r="BM87" s="93">
        <f t="shared" si="464"/>
        <v>7034548.1899999976</v>
      </c>
      <c r="BN87" s="93">
        <f t="shared" si="464"/>
        <v>8359947.5099999905</v>
      </c>
      <c r="BO87" s="93">
        <f t="shared" si="464"/>
        <v>4332418.8500000015</v>
      </c>
      <c r="BP87" s="93">
        <f t="shared" si="464"/>
        <v>1477151.5700000003</v>
      </c>
      <c r="BQ87" s="93">
        <f t="shared" si="464"/>
        <v>2445791.6199999973</v>
      </c>
      <c r="BR87" s="394">
        <f t="shared" si="464"/>
        <v>5102639.9900000021</v>
      </c>
      <c r="BS87" s="417">
        <f t="shared" si="465" ref="BS87:CB91">Y87-M87</f>
        <v>2744667.5100000054</v>
      </c>
      <c r="BT87" s="93">
        <f t="shared" si="465"/>
        <v>6806067.4299999997</v>
      </c>
      <c r="BU87" s="93">
        <f t="shared" si="465"/>
        <v>4718808.5299999937</v>
      </c>
      <c r="BV87" s="93">
        <f t="shared" si="465"/>
        <v>-2085941.9499999993</v>
      </c>
      <c r="BW87" s="93">
        <f t="shared" si="465"/>
        <v>-2603650.8499999978</v>
      </c>
      <c r="BX87" s="234">
        <f t="shared" si="465"/>
        <v>3754353.6300000027</v>
      </c>
      <c r="BY87" s="234">
        <f t="shared" si="465"/>
        <v>-4176477.0199999958</v>
      </c>
      <c r="BZ87" s="234">
        <f t="shared" si="465"/>
        <v>-7321201.1499999911</v>
      </c>
      <c r="CA87" s="234">
        <f t="shared" si="465"/>
        <v>7424578.9699999988</v>
      </c>
      <c r="CB87" s="247">
        <f t="shared" si="465"/>
        <v>-535852.91000000015</v>
      </c>
      <c r="CC87" s="247">
        <f t="shared" si="466" ref="CC87:CL91">AI87-W87</f>
        <v>2450712.5100000016</v>
      </c>
      <c r="CD87" s="374">
        <f t="shared" si="466"/>
        <v>725676.26000000536</v>
      </c>
      <c r="CE87" s="343">
        <f t="shared" si="466"/>
        <v>847459.02000000328</v>
      </c>
      <c r="CF87" s="247">
        <f t="shared" si="466"/>
        <v>4701345.9099999964</v>
      </c>
      <c r="CG87" s="247">
        <f t="shared" si="466"/>
        <v>2626600.640000008</v>
      </c>
      <c r="CH87" s="247">
        <f t="shared" si="466"/>
        <v>-29285379.890000001</v>
      </c>
      <c r="CI87" s="247">
        <f t="shared" si="466"/>
        <v>2769435.629999999</v>
      </c>
      <c r="CJ87" s="247">
        <f t="shared" si="466"/>
        <v>-146111.57999999821</v>
      </c>
      <c r="CK87" s="247">
        <f t="shared" si="466"/>
        <v>30373.390000000596</v>
      </c>
      <c r="CL87" s="247">
        <f t="shared" si="466"/>
        <v>15073082.039999999</v>
      </c>
      <c r="CM87" s="247">
        <f t="shared" si="467" ref="CM87:DB91">AS87-AG87</f>
        <v>934541.16999999434</v>
      </c>
      <c r="CN87" s="247">
        <f t="shared" si="467"/>
        <v>1428292.3499999978</v>
      </c>
      <c r="CO87" s="247">
        <f t="shared" si="467"/>
        <v>2061730.9999999963</v>
      </c>
      <c r="CP87" s="374">
        <f t="shared" si="467"/>
        <v>6593804.3699999899</v>
      </c>
      <c r="CQ87" s="374">
        <f t="shared" si="467"/>
        <v>9197742.4799999967</v>
      </c>
      <c r="CR87" s="374">
        <f t="shared" si="467"/>
        <v>8460709.9399999976</v>
      </c>
      <c r="CS87" s="374">
        <f t="shared" si="467"/>
        <v>13885463.209999993</v>
      </c>
      <c r="CT87" s="374">
        <f t="shared" si="467"/>
        <v>53839239.419999994</v>
      </c>
      <c r="CU87" s="374">
        <f t="shared" si="467"/>
        <v>13881266.110000007</v>
      </c>
      <c r="CV87" s="374">
        <f t="shared" si="467"/>
        <v>7287621.9600000009</v>
      </c>
      <c r="CW87" s="374">
        <f t="shared" si="467"/>
        <v>13332757.349999994</v>
      </c>
      <c r="CX87" s="374">
        <f t="shared" si="467"/>
        <v>4031787.6799999923</v>
      </c>
      <c r="CY87" s="374">
        <f t="shared" si="467"/>
        <v>6626865.5800000057</v>
      </c>
      <c r="CZ87" s="374">
        <f t="shared" si="467"/>
        <v>10436697.530000005</v>
      </c>
      <c r="DA87" s="374">
        <f t="shared" si="467"/>
        <v>8796039.3700000048</v>
      </c>
      <c r="DB87" s="374">
        <f t="shared" si="467"/>
        <v>4745659.7200000063</v>
      </c>
      <c r="DC87" s="330"/>
      <c r="DD87" s="149" t="s">
        <v>154</v>
      </c>
    </row>
    <row r="88" spans="1:108" s="31" customFormat="1" ht="15">
      <c r="A88" s="139"/>
      <c r="B88" s="32" t="s">
        <v>140</v>
      </c>
      <c r="C88" s="90">
        <v>6057543.54</v>
      </c>
      <c r="D88" s="91">
        <v>4792526.2199999997</v>
      </c>
      <c r="E88" s="91">
        <v>4165623.6600000001</v>
      </c>
      <c r="F88" s="91">
        <v>3789693.6200000001</v>
      </c>
      <c r="G88" s="91">
        <v>5504409.6500000004</v>
      </c>
      <c r="H88" s="91">
        <v>5903938.1799999997</v>
      </c>
      <c r="I88" s="91">
        <v>4539221.3200000003</v>
      </c>
      <c r="J88" s="91">
        <v>3897212.5100000002</v>
      </c>
      <c r="K88" s="91">
        <v>3707103.7000000002</v>
      </c>
      <c r="L88" s="92">
        <v>4922328.9900000002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4376580.8799999999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3970842.1899999999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5351503.2999999998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3949136.6200000001</v>
      </c>
      <c r="AJ88" s="179">
        <v>5318067.9299999997</v>
      </c>
      <c r="AK88" s="192">
        <v>6578065.8499999996</v>
      </c>
      <c r="AL88" s="192">
        <v>6427550.3399999999</v>
      </c>
      <c r="AM88" s="192">
        <v>6474845.79</v>
      </c>
      <c r="AN88" s="192">
        <v>334002.57000000001</v>
      </c>
      <c r="AO88" s="192">
        <v>4751060.3300000001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4">
        <v>6338069.9399999995</v>
      </c>
      <c r="BG88" s="192">
        <v>6648568.04</v>
      </c>
      <c r="BH88" s="92">
        <v>8430744.4499999993</v>
      </c>
      <c r="BI88" s="28">
        <f t="shared" si="464"/>
        <v>-919000.51999999955</v>
      </c>
      <c r="BJ88" s="93">
        <f t="shared" si="464"/>
        <v>201372.3200000003</v>
      </c>
      <c r="BK88" s="93">
        <f t="shared" si="464"/>
        <v>210957.21999999974</v>
      </c>
      <c r="BL88" s="93">
        <f t="shared" si="464"/>
        <v>766867.19999999925</v>
      </c>
      <c r="BM88" s="93">
        <f t="shared" si="464"/>
        <v>839130.88999999966</v>
      </c>
      <c r="BN88" s="93">
        <f t="shared" si="464"/>
        <v>1072144.2500000009</v>
      </c>
      <c r="BO88" s="93">
        <f t="shared" si="464"/>
        <v>736997.99999999907</v>
      </c>
      <c r="BP88" s="93">
        <f t="shared" si="464"/>
        <v>73629.679999999702</v>
      </c>
      <c r="BQ88" s="93">
        <f t="shared" si="464"/>
        <v>159313.83999999985</v>
      </c>
      <c r="BR88" s="394">
        <f t="shared" si="464"/>
        <v>668057.05999999959</v>
      </c>
      <c r="BS88" s="417">
        <f t="shared" si="465"/>
        <v>394553.03000000026</v>
      </c>
      <c r="BT88" s="93">
        <f t="shared" si="465"/>
        <v>1129699.8499999996</v>
      </c>
      <c r="BU88" s="93">
        <f t="shared" si="465"/>
        <v>1136105.3099999987</v>
      </c>
      <c r="BV88" s="93">
        <f t="shared" si="465"/>
        <v>69361.420000000857</v>
      </c>
      <c r="BW88" s="93">
        <f t="shared" si="465"/>
        <v>-278915.26000000024</v>
      </c>
      <c r="BX88" s="234">
        <f t="shared" si="465"/>
        <v>794942.48000000045</v>
      </c>
      <c r="BY88" s="234">
        <f t="shared" si="465"/>
        <v>-35276.290000000037</v>
      </c>
      <c r="BZ88" s="234">
        <f t="shared" si="465"/>
        <v>-724946.40000000037</v>
      </c>
      <c r="CA88" s="234">
        <f t="shared" si="465"/>
        <v>1024403.2400000002</v>
      </c>
      <c r="CB88" s="247">
        <f t="shared" si="465"/>
        <v>18411.799999999814</v>
      </c>
      <c r="CC88" s="247">
        <f t="shared" si="466"/>
        <v>82719.080000000075</v>
      </c>
      <c r="CD88" s="374">
        <f t="shared" si="466"/>
        <v>-272318.12000000011</v>
      </c>
      <c r="CE88" s="343">
        <f t="shared" si="466"/>
        <v>232816.59999999963</v>
      </c>
      <c r="CF88" s="247">
        <f t="shared" si="466"/>
        <v>487893.70000000019</v>
      </c>
      <c r="CG88" s="247">
        <f t="shared" si="466"/>
        <v>200197.46000000089</v>
      </c>
      <c r="CH88" s="247">
        <f t="shared" si="466"/>
        <v>-4729257.3900000006</v>
      </c>
      <c r="CI88" s="247">
        <f t="shared" si="466"/>
        <v>653394.71000000043</v>
      </c>
      <c r="CJ88" s="247">
        <f t="shared" si="466"/>
        <v>236272.08999999985</v>
      </c>
      <c r="CK88" s="247">
        <f t="shared" si="466"/>
        <v>187374.88999999966</v>
      </c>
      <c r="CL88" s="247">
        <f t="shared" si="466"/>
        <v>2372071.8999999994</v>
      </c>
      <c r="CM88" s="247">
        <f t="shared" si="467"/>
        <v>677943.29000000004</v>
      </c>
      <c r="CN88" s="247">
        <f t="shared" si="467"/>
        <v>768521.19999999972</v>
      </c>
      <c r="CO88" s="247">
        <f t="shared" si="467"/>
        <v>1499532.6299999999</v>
      </c>
      <c r="CP88" s="374">
        <f t="shared" si="467"/>
        <v>2699835.7500000009</v>
      </c>
      <c r="CQ88" s="374">
        <f t="shared" si="467"/>
        <v>2350194.6099999994</v>
      </c>
      <c r="CR88" s="374">
        <f t="shared" si="467"/>
        <v>3043755.2199999988</v>
      </c>
      <c r="CS88" s="374">
        <f t="shared" si="467"/>
        <v>3448963.5799999991</v>
      </c>
      <c r="CT88" s="374">
        <f t="shared" si="467"/>
        <v>9589806.7999999989</v>
      </c>
      <c r="CU88" s="374">
        <f t="shared" si="467"/>
        <v>2580877.8300000001</v>
      </c>
      <c r="CV88" s="374">
        <f t="shared" si="467"/>
        <v>1399751.6500000004</v>
      </c>
      <c r="CW88" s="374">
        <f t="shared" si="467"/>
        <v>2029984.7700000005</v>
      </c>
      <c r="CX88" s="374">
        <f t="shared" si="467"/>
        <v>557232.26999999955</v>
      </c>
      <c r="CY88" s="374">
        <f t="shared" si="467"/>
        <v>968648.05000000075</v>
      </c>
      <c r="CZ88" s="374">
        <f t="shared" si="467"/>
        <v>1580294.75</v>
      </c>
      <c r="DA88" s="374">
        <f t="shared" si="467"/>
        <v>1199898.79</v>
      </c>
      <c r="DB88" s="374">
        <f t="shared" si="467"/>
        <v>412840.76999999862</v>
      </c>
      <c r="DC88" s="330"/>
      <c r="DD88" s="149" t="s">
        <v>154</v>
      </c>
    </row>
    <row r="89" spans="1:108" s="31" customFormat="1" ht="15">
      <c r="A89" s="139"/>
      <c r="B89" s="32" t="s">
        <v>141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4">
        <v>12191245.48</v>
      </c>
      <c r="BG89" s="192">
        <v>11684310.210000001</v>
      </c>
      <c r="BH89" s="92">
        <v>13689681.199999999</v>
      </c>
      <c r="BI89" s="28">
        <f t="shared" si="464"/>
        <v>-63404.809999998659</v>
      </c>
      <c r="BJ89" s="93">
        <f t="shared" si="464"/>
        <v>-84579.900000000373</v>
      </c>
      <c r="BK89" s="93">
        <f t="shared" si="464"/>
        <v>-1067207.5499999989</v>
      </c>
      <c r="BL89" s="93">
        <f t="shared" si="464"/>
        <v>-412839.97000000067</v>
      </c>
      <c r="BM89" s="93">
        <f t="shared" si="464"/>
        <v>9164.75</v>
      </c>
      <c r="BN89" s="93">
        <f t="shared" si="464"/>
        <v>-400573.27999999933</v>
      </c>
      <c r="BO89" s="93">
        <f t="shared" si="464"/>
        <v>-130618.34000000171</v>
      </c>
      <c r="BP89" s="93">
        <f t="shared" si="464"/>
        <v>-598729.1099999994</v>
      </c>
      <c r="BQ89" s="93">
        <f t="shared" si="464"/>
        <v>855161.55000000168</v>
      </c>
      <c r="BR89" s="394">
        <f t="shared" si="464"/>
        <v>-563512.90000000037</v>
      </c>
      <c r="BS89" s="417">
        <f t="shared" si="465"/>
        <v>-787203.08000000007</v>
      </c>
      <c r="BT89" s="93">
        <f t="shared" si="465"/>
        <v>452282.0700000003</v>
      </c>
      <c r="BU89" s="93">
        <f t="shared" si="465"/>
        <v>616989.61999999918</v>
      </c>
      <c r="BV89" s="93">
        <f t="shared" si="465"/>
        <v>712863.83000000007</v>
      </c>
      <c r="BW89" s="93">
        <f t="shared" si="465"/>
        <v>715699.46999999881</v>
      </c>
      <c r="BX89" s="234">
        <f t="shared" si="465"/>
        <v>1922423.0199999996</v>
      </c>
      <c r="BY89" s="234">
        <f t="shared" si="465"/>
        <v>-20063.109999999404</v>
      </c>
      <c r="BZ89" s="234">
        <f t="shared" si="465"/>
        <v>59545.639999998733</v>
      </c>
      <c r="CA89" s="234">
        <f t="shared" si="465"/>
        <v>1547733.0599999987</v>
      </c>
      <c r="CB89" s="247">
        <f t="shared" si="465"/>
        <v>278170.66000000015</v>
      </c>
      <c r="CC89" s="247">
        <f t="shared" si="466"/>
        <v>45971.709999999031</v>
      </c>
      <c r="CD89" s="374">
        <f t="shared" si="466"/>
        <v>1151245.0299999993</v>
      </c>
      <c r="CE89" s="343">
        <f t="shared" si="466"/>
        <v>379970.70999999903</v>
      </c>
      <c r="CF89" s="247">
        <f t="shared" si="466"/>
        <v>1105319.0700000003</v>
      </c>
      <c r="CG89" s="247">
        <f t="shared" si="466"/>
        <v>784262.13000000082</v>
      </c>
      <c r="CH89" s="247">
        <f t="shared" si="466"/>
        <v>-8768407.0099999998</v>
      </c>
      <c r="CI89" s="247">
        <f t="shared" si="466"/>
        <v>774306.47000000067</v>
      </c>
      <c r="CJ89" s="247">
        <f t="shared" si="466"/>
        <v>114139.6400000006</v>
      </c>
      <c r="CK89" s="247">
        <f t="shared" si="466"/>
        <v>-307033.10000000149</v>
      </c>
      <c r="CL89" s="247">
        <f t="shared" si="466"/>
        <v>2306459.7699999996</v>
      </c>
      <c r="CM89" s="247">
        <f t="shared" si="467"/>
        <v>240793.29000000097</v>
      </c>
      <c r="CN89" s="247">
        <f t="shared" si="467"/>
        <v>155725.28000000119</v>
      </c>
      <c r="CO89" s="247">
        <f t="shared" si="467"/>
        <v>493610.34000000171</v>
      </c>
      <c r="CP89" s="374">
        <f t="shared" si="467"/>
        <v>1296733.1500000022</v>
      </c>
      <c r="CQ89" s="374">
        <f t="shared" si="467"/>
        <v>2083887.7400000002</v>
      </c>
      <c r="CR89" s="374">
        <f t="shared" si="467"/>
        <v>2412795.3200000003</v>
      </c>
      <c r="CS89" s="374">
        <f t="shared" si="467"/>
        <v>3411826.9800000004</v>
      </c>
      <c r="CT89" s="374">
        <f t="shared" si="467"/>
        <v>14548817.890000001</v>
      </c>
      <c r="CU89" s="374">
        <f t="shared" si="467"/>
        <v>4050746.3800000008</v>
      </c>
      <c r="CV89" s="374">
        <f t="shared" si="467"/>
        <v>3113604.75</v>
      </c>
      <c r="CW89" s="374">
        <f t="shared" si="467"/>
        <v>3488219.1500000022</v>
      </c>
      <c r="CX89" s="374">
        <f t="shared" si="467"/>
        <v>2446108.6700000018</v>
      </c>
      <c r="CY89" s="374">
        <f t="shared" si="467"/>
        <v>2357284.75</v>
      </c>
      <c r="CZ89" s="374">
        <f t="shared" si="467"/>
        <v>3479335.1199999992</v>
      </c>
      <c r="DA89" s="374">
        <f t="shared" si="467"/>
        <v>2697344.5700000003</v>
      </c>
      <c r="DB89" s="374">
        <f t="shared" si="467"/>
        <v>1980974.0999999978</v>
      </c>
      <c r="DC89" s="330"/>
      <c r="DD89" s="149" t="s">
        <v>154</v>
      </c>
    </row>
    <row r="90" spans="1:108" s="31" customFormat="1" ht="15">
      <c r="A90" s="139"/>
      <c r="B90" s="32" t="s">
        <v>142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893308.51000000001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4">
        <v>15834848.460000001</v>
      </c>
      <c r="BG90" s="192">
        <v>15045322.76</v>
      </c>
      <c r="BH90" s="92">
        <v>16820021.879999999</v>
      </c>
      <c r="BI90" s="28">
        <f t="shared" si="464"/>
        <v>509087.16999999806</v>
      </c>
      <c r="BJ90" s="93">
        <f t="shared" si="464"/>
        <v>63708.11999999918</v>
      </c>
      <c r="BK90" s="93">
        <f t="shared" si="464"/>
        <v>-1388465.7699999996</v>
      </c>
      <c r="BL90" s="93">
        <f t="shared" si="464"/>
        <v>-927148.98000000045</v>
      </c>
      <c r="BM90" s="93">
        <f t="shared" si="464"/>
        <v>-211631.58000000007</v>
      </c>
      <c r="BN90" s="93">
        <f t="shared" si="464"/>
        <v>-700037.35000000149</v>
      </c>
      <c r="BO90" s="93">
        <f t="shared" si="464"/>
        <v>-201119.70000000112</v>
      </c>
      <c r="BP90" s="93">
        <f t="shared" si="464"/>
        <v>-860846.6400000006</v>
      </c>
      <c r="BQ90" s="93">
        <f t="shared" si="464"/>
        <v>-211539.63000000082</v>
      </c>
      <c r="BR90" s="394">
        <f t="shared" si="464"/>
        <v>-273201.5700000003</v>
      </c>
      <c r="BS90" s="417">
        <f t="shared" si="465"/>
        <v>-1793994.0900000036</v>
      </c>
      <c r="BT90" s="93">
        <f t="shared" si="465"/>
        <v>523210.06000000052</v>
      </c>
      <c r="BU90" s="93">
        <f t="shared" si="465"/>
        <v>681571.53000000119</v>
      </c>
      <c r="BV90" s="93">
        <f t="shared" si="465"/>
        <v>789128.51999999955</v>
      </c>
      <c r="BW90" s="93">
        <f t="shared" si="465"/>
        <v>781240.42999999784</v>
      </c>
      <c r="BX90" s="234">
        <f t="shared" si="465"/>
        <v>2378462.1400000006</v>
      </c>
      <c r="BY90" s="234">
        <f t="shared" si="465"/>
        <v>-153055.1400000006</v>
      </c>
      <c r="BZ90" s="234">
        <f t="shared" si="465"/>
        <v>-475538.00999999978</v>
      </c>
      <c r="CA90" s="234">
        <f t="shared" si="465"/>
        <v>1403471.0600000005</v>
      </c>
      <c r="CB90" s="247">
        <f t="shared" si="465"/>
        <v>524299.84999999963</v>
      </c>
      <c r="CC90" s="247">
        <f t="shared" si="466"/>
        <v>361655.20999999903</v>
      </c>
      <c r="CD90" s="374">
        <f t="shared" si="466"/>
        <v>104170.58000000194</v>
      </c>
      <c r="CE90" s="343">
        <f t="shared" si="466"/>
        <v>93815.990000002086</v>
      </c>
      <c r="CF90" s="247">
        <f t="shared" si="466"/>
        <v>337017.58999999799</v>
      </c>
      <c r="CG90" s="247">
        <f t="shared" si="466"/>
        <v>160005.47000000067</v>
      </c>
      <c r="CH90" s="247">
        <f t="shared" si="466"/>
        <v>-11603214.299999999</v>
      </c>
      <c r="CI90" s="247">
        <f t="shared" si="466"/>
        <v>509526.77000000142</v>
      </c>
      <c r="CJ90" s="247">
        <f t="shared" si="466"/>
        <v>115534.34999999963</v>
      </c>
      <c r="CK90" s="247">
        <f t="shared" si="466"/>
        <v>-1210393.7699999996</v>
      </c>
      <c r="CL90" s="247">
        <f t="shared" si="466"/>
        <v>2285957.1899999995</v>
      </c>
      <c r="CM90" s="247">
        <f t="shared" si="467"/>
        <v>685092.31000000052</v>
      </c>
      <c r="CN90" s="247">
        <f t="shared" si="467"/>
        <v>-427009.66000000015</v>
      </c>
      <c r="CO90" s="247">
        <f t="shared" si="467"/>
        <v>1333000.9500000011</v>
      </c>
      <c r="CP90" s="374">
        <f t="shared" si="467"/>
        <v>2126531.3999999985</v>
      </c>
      <c r="CQ90" s="374">
        <f t="shared" si="467"/>
        <v>1628262.4799999986</v>
      </c>
      <c r="CR90" s="374">
        <f t="shared" si="467"/>
        <v>2551659.8200000003</v>
      </c>
      <c r="CS90" s="374">
        <f t="shared" si="467"/>
        <v>3758427.4699999969</v>
      </c>
      <c r="CT90" s="374">
        <f t="shared" si="467"/>
        <v>16989401.659999996</v>
      </c>
      <c r="CU90" s="374">
        <f t="shared" si="467"/>
        <v>3422942.8100000005</v>
      </c>
      <c r="CV90" s="374">
        <f t="shared" si="467"/>
        <v>2826324.8099999987</v>
      </c>
      <c r="CW90" s="374">
        <f t="shared" si="467"/>
        <v>4106035.620000001</v>
      </c>
      <c r="CX90" s="374">
        <f t="shared" si="467"/>
        <v>2184006.3000000007</v>
      </c>
      <c r="CY90" s="374">
        <f t="shared" si="467"/>
        <v>1843216.9499999993</v>
      </c>
      <c r="CZ90" s="374">
        <f t="shared" si="467"/>
        <v>3803340.0300000012</v>
      </c>
      <c r="DA90" s="374">
        <f t="shared" si="467"/>
        <v>2761649.9499999993</v>
      </c>
      <c r="DB90" s="374">
        <f t="shared" si="467"/>
        <v>1615088.7899999991</v>
      </c>
      <c r="DC90" s="330"/>
      <c r="DD90" s="149" t="s">
        <v>154</v>
      </c>
    </row>
    <row r="91" spans="1:108" s="31" customFormat="1" ht="15">
      <c r="A91" s="139"/>
      <c r="B91" s="32" t="s">
        <v>143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1168225.4299999999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4">
        <v>27698203.939999998</v>
      </c>
      <c r="BG91" s="192">
        <v>26831624.52</v>
      </c>
      <c r="BH91" s="92">
        <v>28269676.669999998</v>
      </c>
      <c r="BI91" s="28">
        <f t="shared" si="464"/>
        <v>481423.00999999791</v>
      </c>
      <c r="BJ91" s="93">
        <f t="shared" si="464"/>
        <v>635788.9299999997</v>
      </c>
      <c r="BK91" s="93">
        <f t="shared" si="464"/>
        <v>-1605847.3500000052</v>
      </c>
      <c r="BL91" s="93">
        <f t="shared" si="464"/>
        <v>-1071233.7699999996</v>
      </c>
      <c r="BM91" s="93">
        <f t="shared" si="464"/>
        <v>1294182.2300000004</v>
      </c>
      <c r="BN91" s="93">
        <f t="shared" si="464"/>
        <v>-2526095.4199999981</v>
      </c>
      <c r="BO91" s="93">
        <f t="shared" si="464"/>
        <v>-857350.26000000164</v>
      </c>
      <c r="BP91" s="93">
        <f t="shared" si="464"/>
        <v>-2064862.1899999976</v>
      </c>
      <c r="BQ91" s="93">
        <f t="shared" si="464"/>
        <v>1260522.950000003</v>
      </c>
      <c r="BR91" s="394">
        <f t="shared" si="464"/>
        <v>-1088246.3300000019</v>
      </c>
      <c r="BS91" s="417">
        <f t="shared" si="465"/>
        <v>-3662000.299999997</v>
      </c>
      <c r="BT91" s="93">
        <f t="shared" si="465"/>
        <v>-524489.6099999994</v>
      </c>
      <c r="BU91" s="93">
        <f t="shared" si="465"/>
        <v>2855604.5599999987</v>
      </c>
      <c r="BV91" s="93">
        <f t="shared" si="465"/>
        <v>475700.89999999851</v>
      </c>
      <c r="BW91" s="93">
        <f t="shared" si="465"/>
        <v>1471149.2800000012</v>
      </c>
      <c r="BX91" s="234">
        <f t="shared" si="465"/>
        <v>2338314.3999999985</v>
      </c>
      <c r="BY91" s="234">
        <f t="shared" si="465"/>
        <v>-958237.08999999985</v>
      </c>
      <c r="BZ91" s="234">
        <f t="shared" si="465"/>
        <v>292849.16999999806</v>
      </c>
      <c r="CA91" s="234">
        <f t="shared" si="465"/>
        <v>3244243.8999999985</v>
      </c>
      <c r="CB91" s="247">
        <f t="shared" si="465"/>
        <v>-942917.01999999955</v>
      </c>
      <c r="CC91" s="247">
        <f t="shared" si="466"/>
        <v>1362272.1999999993</v>
      </c>
      <c r="CD91" s="374">
        <f t="shared" si="466"/>
        <v>-1051570.200000003</v>
      </c>
      <c r="CE91" s="343">
        <f t="shared" si="466"/>
        <v>1212833.2299999967</v>
      </c>
      <c r="CF91" s="247">
        <f t="shared" si="466"/>
        <v>1625930.1900000013</v>
      </c>
      <c r="CG91" s="247">
        <f t="shared" si="466"/>
        <v>-831636.49999999627</v>
      </c>
      <c r="CH91" s="247">
        <f t="shared" si="466"/>
        <v>-20053409.609999999</v>
      </c>
      <c r="CI91" s="247">
        <f t="shared" si="466"/>
        <v>1453298.8900000006</v>
      </c>
      <c r="CJ91" s="247">
        <f t="shared" si="466"/>
        <v>1851082.5500000007</v>
      </c>
      <c r="CK91" s="247">
        <f t="shared" si="466"/>
        <v>458332.55000000075</v>
      </c>
      <c r="CL91" s="247">
        <f t="shared" si="466"/>
        <v>2909810.9700000025</v>
      </c>
      <c r="CM91" s="247">
        <f t="shared" si="467"/>
        <v>1317665.2400000021</v>
      </c>
      <c r="CN91" s="247">
        <f t="shared" si="467"/>
        <v>-287630.16000000015</v>
      </c>
      <c r="CO91" s="247">
        <f t="shared" si="467"/>
        <v>2472122.2600000016</v>
      </c>
      <c r="CP91" s="374">
        <f t="shared" si="467"/>
        <v>4632759.5400000028</v>
      </c>
      <c r="CQ91" s="374">
        <f t="shared" si="467"/>
        <v>1039080.4100000001</v>
      </c>
      <c r="CR91" s="374">
        <f t="shared" si="467"/>
        <v>5207346.4399999976</v>
      </c>
      <c r="CS91" s="374">
        <f t="shared" si="467"/>
        <v>5514257.6999999955</v>
      </c>
      <c r="CT91" s="374">
        <f t="shared" si="467"/>
        <v>27708709.349999998</v>
      </c>
      <c r="CU91" s="374">
        <f t="shared" si="467"/>
        <v>5872654.0300000012</v>
      </c>
      <c r="CV91" s="374">
        <f t="shared" si="467"/>
        <v>3286294.1099999994</v>
      </c>
      <c r="CW91" s="374">
        <f t="shared" si="467"/>
        <v>7445064.370000001</v>
      </c>
      <c r="CX91" s="374">
        <f t="shared" si="467"/>
        <v>4925715.4699999988</v>
      </c>
      <c r="CY91" s="374">
        <f t="shared" si="467"/>
        <v>4899737.2800000012</v>
      </c>
      <c r="CZ91" s="374">
        <f t="shared" si="467"/>
        <v>6957140.0299999975</v>
      </c>
      <c r="DA91" s="374">
        <f t="shared" si="467"/>
        <v>4027773.6899999976</v>
      </c>
      <c r="DB91" s="374">
        <f t="shared" si="467"/>
        <v>1305313.5099999979</v>
      </c>
      <c r="DC91" s="330"/>
      <c r="DD91" s="149" t="s">
        <v>154</v>
      </c>
    </row>
    <row r="92" spans="1:108" s="123" customFormat="1" ht="15">
      <c r="A92" s="140"/>
      <c r="B92" s="32" t="s">
        <v>144</v>
      </c>
      <c r="C92" s="124">
        <f>SUM(C87:C91)</f>
        <v>85141340.969999999</v>
      </c>
      <c r="D92" s="125">
        <f t="shared" si="468" ref="D92:DD106">SUM(D87:D91)</f>
        <v>73236123.310000002</v>
      </c>
      <c r="E92" s="125">
        <f t="shared" si="468"/>
        <v>71548696.870000005</v>
      </c>
      <c r="F92" s="125">
        <f t="shared" si="468"/>
        <v>72649687.980000004</v>
      </c>
      <c r="G92" s="125">
        <f t="shared" si="468"/>
        <v>94275699.549999997</v>
      </c>
      <c r="H92" s="125">
        <f t="shared" si="468"/>
        <v>101618361.77000001</v>
      </c>
      <c r="I92" s="125">
        <f t="shared" si="468"/>
        <v>84105163.25</v>
      </c>
      <c r="J92" s="125">
        <f t="shared" si="468"/>
        <v>76127482.290000007</v>
      </c>
      <c r="K92" s="125">
        <f t="shared" si="468"/>
        <v>63858136.429999992</v>
      </c>
      <c r="L92" s="127">
        <f t="shared" si="468"/>
        <v>86271277.540000007</v>
      </c>
      <c r="M92" s="125">
        <f t="shared" si="468"/>
        <v>100042866.78999999</v>
      </c>
      <c r="N92" s="165">
        <f t="shared" si="468"/>
        <v>80959419.450000003</v>
      </c>
      <c r="O92" s="165">
        <f t="shared" si="468"/>
        <v>84832790.829999998</v>
      </c>
      <c r="P92" s="165">
        <f t="shared" si="468"/>
        <v>79602818.879999995</v>
      </c>
      <c r="Q92" s="165">
        <f t="shared" si="468"/>
        <v>70656117.129999995</v>
      </c>
      <c r="R92" s="165">
        <f t="shared" si="468"/>
        <v>78601095.820000008</v>
      </c>
      <c r="S92" s="165">
        <f t="shared" si="468"/>
        <v>103241094.03</v>
      </c>
      <c r="T92" s="165">
        <f t="shared" si="468"/>
        <v>107423747.48</v>
      </c>
      <c r="U92" s="165">
        <f t="shared" si="468"/>
        <v>87985491.800000012</v>
      </c>
      <c r="V92" s="165">
        <f t="shared" si="468"/>
        <v>74153825.600000009</v>
      </c>
      <c r="W92" s="165">
        <f t="shared" si="468"/>
        <v>68367386.75999999</v>
      </c>
      <c r="X92" s="127">
        <f t="shared" si="468"/>
        <v>90117013.789999992</v>
      </c>
      <c r="Y92" s="165">
        <f t="shared" si="468"/>
        <v>96938889.859999985</v>
      </c>
      <c r="Z92" s="165">
        <f t="shared" si="468"/>
        <v>89346189.25</v>
      </c>
      <c r="AA92" s="165">
        <f t="shared" si="468"/>
        <v>94841870.379999995</v>
      </c>
      <c r="AB92" s="165">
        <f t="shared" si="468"/>
        <v>79563931.599999994</v>
      </c>
      <c r="AC92" s="165">
        <f t="shared" si="468"/>
        <v>70741640.199999988</v>
      </c>
      <c r="AD92" s="165">
        <f t="shared" si="468"/>
        <v>89789591.489999995</v>
      </c>
      <c r="AE92" s="165">
        <f t="shared" si="468"/>
        <v>97897985.379999995</v>
      </c>
      <c r="AF92" s="165">
        <f t="shared" si="468"/>
        <v>99254456.729999989</v>
      </c>
      <c r="AG92" s="165">
        <f t="shared" si="468"/>
        <v>102629922.03</v>
      </c>
      <c r="AH92" s="165">
        <f t="shared" si="468"/>
        <v>73495937.979999989</v>
      </c>
      <c r="AI92" s="165">
        <f t="shared" si="468"/>
        <v>72670717.469999999</v>
      </c>
      <c r="AJ92" s="306">
        <f t="shared" si="468"/>
        <v>90774217.340000004</v>
      </c>
      <c r="AK92" s="175">
        <f t="shared" si="468"/>
        <v>99705785.410000011</v>
      </c>
      <c r="AL92" s="175">
        <f t="shared" si="468"/>
        <v>97603695.710000008</v>
      </c>
      <c r="AM92" s="175">
        <f t="shared" si="468"/>
        <v>97781299.579999998</v>
      </c>
      <c r="AN92" s="175">
        <f t="shared" si="468"/>
        <v>5124263.3999999994</v>
      </c>
      <c r="AO92" s="175">
        <f t="shared" si="468"/>
        <v>76901602.669999987</v>
      </c>
      <c r="AP92" s="175">
        <f t="shared" si="468"/>
        <v>91960508.540000007</v>
      </c>
      <c r="AQ92" s="175">
        <f t="shared" si="468"/>
        <v>97056639.340000004</v>
      </c>
      <c r="AR92" s="175">
        <f t="shared" si="468"/>
        <v>124201838.59999999</v>
      </c>
      <c r="AS92" s="175">
        <f t="shared" si="468"/>
        <v>106485957.33000001</v>
      </c>
      <c r="AT92" s="175">
        <f t="shared" si="468"/>
        <v>75133836.989999995</v>
      </c>
      <c r="AU92" s="175">
        <f t="shared" si="468"/>
        <v>80530714.650000006</v>
      </c>
      <c r="AV92" s="421">
        <f t="shared" si="468"/>
        <v>108123881.55</v>
      </c>
      <c r="AW92" s="175">
        <f t="shared" si="469" ref="AW92:BG92">SUM(AW87:AW91)</f>
        <v>116004953.13</v>
      </c>
      <c r="AX92" s="175">
        <f t="shared" si="469"/>
        <v>119279962.45</v>
      </c>
      <c r="AY92" s="175">
        <f t="shared" si="469"/>
        <v>127800238.52</v>
      </c>
      <c r="AZ92" s="422">
        <f t="shared" si="469"/>
        <v>127800238.52</v>
      </c>
      <c r="BA92" s="422">
        <f t="shared" si="469"/>
        <v>106710089.83000001</v>
      </c>
      <c r="BB92" s="422">
        <f t="shared" si="469"/>
        <v>109874105.81999999</v>
      </c>
      <c r="BC92" s="422">
        <f t="shared" si="469"/>
        <v>127458700.59999999</v>
      </c>
      <c r="BD92" s="422">
        <f t="shared" si="469"/>
        <v>138346688.98999998</v>
      </c>
      <c r="BE92" s="422">
        <f t="shared" si="469"/>
        <v>123181709.94</v>
      </c>
      <c r="BF92" s="422">
        <f t="shared" si="469"/>
        <v>101390644.44999999</v>
      </c>
      <c r="BG92" s="422">
        <f t="shared" si="469"/>
        <v>100013421.02</v>
      </c>
      <c r="BH92" s="422">
        <f>SUM(BH87:BH91)</f>
        <v>118183758.44</v>
      </c>
      <c r="BI92" s="126">
        <f t="shared" si="468"/>
        <v>-308550.13999999687</v>
      </c>
      <c r="BJ92" s="128">
        <f t="shared" si="470" ref="BJ92:BL92">SUM(BJ87:BJ91)</f>
        <v>6366695.5699999966</v>
      </c>
      <c r="BK92" s="128">
        <f t="shared" si="470"/>
        <v>-892579.74000000674</v>
      </c>
      <c r="BL92" s="128">
        <f t="shared" si="470"/>
        <v>5951407.839999998</v>
      </c>
      <c r="BM92" s="128">
        <f t="shared" si="471" ref="BM92">SUM(BM87:BM91)</f>
        <v>8965394.4799999967</v>
      </c>
      <c r="BN92" s="128">
        <f t="shared" si="472" ref="BN92:BV92">SUM(BN87:BN91)</f>
        <v>5805385.7099999916</v>
      </c>
      <c r="BO92" s="128">
        <f t="shared" si="472"/>
        <v>3880328.5499999961</v>
      </c>
      <c r="BP92" s="128">
        <f t="shared" si="472"/>
        <v>-1973656.6899999976</v>
      </c>
      <c r="BQ92" s="128">
        <f t="shared" si="472"/>
        <v>4509250.330000001</v>
      </c>
      <c r="BR92" s="395">
        <f t="shared" si="472"/>
        <v>3845736.2499999991</v>
      </c>
      <c r="BS92" s="418">
        <f t="shared" si="472"/>
        <v>-3103976.929999995</v>
      </c>
      <c r="BT92" s="128">
        <f t="shared" si="472"/>
        <v>8386769.8000000007</v>
      </c>
      <c r="BU92" s="128">
        <f t="shared" si="472"/>
        <v>10009079.549999991</v>
      </c>
      <c r="BV92" s="128">
        <f t="shared" si="472"/>
        <v>-38887.280000000261</v>
      </c>
      <c r="BW92" s="128">
        <f t="shared" si="473" ref="BW92:BX92">SUM(BW87:BW91)</f>
        <v>85523.069999999832</v>
      </c>
      <c r="BX92" s="235">
        <f t="shared" si="473"/>
        <v>11188495.670000002</v>
      </c>
      <c r="BY92" s="235">
        <f t="shared" si="474" ref="BY92:BZ92">SUM(BY87:BY91)</f>
        <v>-5343108.6499999957</v>
      </c>
      <c r="BZ92" s="235">
        <f t="shared" si="474"/>
        <v>-8169290.7499999944</v>
      </c>
      <c r="CA92" s="235">
        <f t="shared" si="475" ref="CA92:CB92">SUM(CA87:CA91)</f>
        <v>14644430.229999997</v>
      </c>
      <c r="CB92" s="260">
        <f t="shared" si="475"/>
        <v>-657887.62000000011</v>
      </c>
      <c r="CC92" s="260">
        <f t="shared" si="476" ref="CC92:CE92">SUM(CC87:CC91)</f>
        <v>4303330.709999999</v>
      </c>
      <c r="CD92" s="375">
        <f t="shared" si="476"/>
        <v>657203.55000000354</v>
      </c>
      <c r="CE92" s="344">
        <f t="shared" si="476"/>
        <v>2766895.5500000007</v>
      </c>
      <c r="CF92" s="260">
        <f t="shared" si="477" ref="CF92:CG92">SUM(CF87:CF91)</f>
        <v>8257506.4599999962</v>
      </c>
      <c r="CG92" s="260">
        <f t="shared" si="477"/>
        <v>2939429.2000000142</v>
      </c>
      <c r="CH92" s="260">
        <f t="shared" si="478" ref="CH92">SUM(CH87:CH91)</f>
        <v>-74439668.199999988</v>
      </c>
      <c r="CI92" s="260">
        <f t="shared" si="479" ref="CI92">SUM(CI87:CI91)</f>
        <v>6159962.4700000025</v>
      </c>
      <c r="CJ92" s="260">
        <f t="shared" si="480" ref="CJ92">SUM(CJ87:CJ91)</f>
        <v>2170917.0500000026</v>
      </c>
      <c r="CK92" s="260">
        <f t="shared" si="481" ref="CK92">SUM(CK87:CK91)</f>
        <v>-841346.04000000004</v>
      </c>
      <c r="CL92" s="260">
        <f t="shared" si="482" ref="CL92">SUM(CL87:CL91)</f>
        <v>24947381.870000001</v>
      </c>
      <c r="CM92" s="260">
        <f t="shared" si="483" ref="CM92">SUM(CM87:CM91)</f>
        <v>3856035.299999998</v>
      </c>
      <c r="CN92" s="260">
        <f t="shared" si="484" ref="CN92">SUM(CN87:CN91)</f>
        <v>1637899.0099999984</v>
      </c>
      <c r="CO92" s="260">
        <f t="shared" si="485" ref="CO92">SUM(CO87:CO91)</f>
        <v>7859997.1800000006</v>
      </c>
      <c r="CP92" s="375">
        <f t="shared" si="486" ref="CP92">SUM(CP87:CP91)</f>
        <v>17349664.209999993</v>
      </c>
      <c r="CQ92" s="375">
        <f t="shared" si="487" ref="CQ92">SUM(CQ87:CQ91)</f>
        <v>16299167.719999995</v>
      </c>
      <c r="CR92" s="375">
        <f t="shared" si="488" ref="CR92">SUM(CR87:CR91)</f>
        <v>21676266.739999995</v>
      </c>
      <c r="CS92" s="375">
        <f t="shared" si="489" ref="CS92">SUM(CS87:CS91)</f>
        <v>30018938.939999983</v>
      </c>
      <c r="CT92" s="375">
        <f t="shared" si="490" ref="CT92">SUM(CT87:CT91)</f>
        <v>122675975.11999997</v>
      </c>
      <c r="CU92" s="375">
        <f t="shared" si="491" ref="CU92">SUM(CU87:CU91)</f>
        <v>29808487.160000011</v>
      </c>
      <c r="CV92" s="375">
        <f t="shared" si="492" ref="CV92">SUM(CV87:CV91)</f>
        <v>17913597.280000001</v>
      </c>
      <c r="CW92" s="375">
        <f t="shared" si="493" ref="CW92">SUM(CW87:CW91)</f>
        <v>30402061.259999998</v>
      </c>
      <c r="CX92" s="375">
        <f t="shared" si="494" ref="CX92">SUM(CX87:CX91)</f>
        <v>14144850.389999993</v>
      </c>
      <c r="CY92" s="375">
        <f t="shared" si="495" ref="CY92:CZ92">SUM(CY87:CY91)</f>
        <v>16695752.610000007</v>
      </c>
      <c r="CZ92" s="375">
        <f t="shared" si="495"/>
        <v>26256807.460000005</v>
      </c>
      <c r="DA92" s="375">
        <f t="shared" si="496" ref="DA92:DB92">SUM(DA87:DA91)</f>
        <v>19482706.370000001</v>
      </c>
      <c r="DB92" s="375">
        <f t="shared" si="496"/>
        <v>10059876.890000001</v>
      </c>
      <c r="DC92" s="331"/>
      <c r="DD92" s="126">
        <f t="shared" si="468"/>
        <v>0</v>
      </c>
    </row>
    <row r="93" spans="1:108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58"/>
      <c r="CC93" s="258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72"/>
      <c r="DB93" s="372"/>
      <c r="DC93" s="330"/>
      <c r="DD93" s="43"/>
    </row>
    <row r="94" spans="1:108" s="31" customFormat="1" ht="15">
      <c r="A94" s="139"/>
      <c r="B94" s="32" t="s">
        <v>139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300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17694610</v>
      </c>
      <c r="BF94" s="282">
        <v>149969270</v>
      </c>
      <c r="BG94" s="282">
        <v>150227194</v>
      </c>
      <c r="BH94" s="300">
        <v>185770211</v>
      </c>
      <c r="BI94" s="28">
        <f t="shared" si="497" ref="BI94:BR98">O94-C94</f>
        <v>10809120.75999999</v>
      </c>
      <c r="BJ94" s="93">
        <f t="shared" si="497"/>
        <v>31870237.689999998</v>
      </c>
      <c r="BK94" s="93">
        <f t="shared" si="497"/>
        <v>24826738.439999998</v>
      </c>
      <c r="BL94" s="93">
        <f t="shared" si="497"/>
        <v>32879815.929999992</v>
      </c>
      <c r="BM94" s="93">
        <f t="shared" si="497"/>
        <v>37386345.930000007</v>
      </c>
      <c r="BN94" s="93">
        <f t="shared" si="497"/>
        <v>43415586.319999993</v>
      </c>
      <c r="BO94" s="93">
        <f t="shared" si="497"/>
        <v>26571855.329999998</v>
      </c>
      <c r="BP94" s="93">
        <f t="shared" si="497"/>
        <v>7376932.2900000066</v>
      </c>
      <c r="BQ94" s="93">
        <f t="shared" si="497"/>
        <v>51648227.019999996</v>
      </c>
      <c r="BR94" s="394">
        <f t="shared" si="497"/>
        <v>8601174.4799999893</v>
      </c>
      <c r="BS94" s="417">
        <f t="shared" si="498" ref="BS94:CB98">Y94-M94</f>
        <v>-3123533.1299999952</v>
      </c>
      <c r="BT94" s="93">
        <f t="shared" si="498"/>
        <v>14879947.659999996</v>
      </c>
      <c r="BU94" s="93">
        <f t="shared" si="498"/>
        <v>23018797.420000017</v>
      </c>
      <c r="BV94" s="93">
        <f t="shared" si="498"/>
        <v>-6057171.6899999976</v>
      </c>
      <c r="BW94" s="93">
        <f t="shared" si="498"/>
        <v>-8444605.5399999917</v>
      </c>
      <c r="BX94" s="234">
        <f t="shared" si="498"/>
        <v>10386832.140000015</v>
      </c>
      <c r="BY94" s="234">
        <f t="shared" si="498"/>
        <v>-15165716.819999993</v>
      </c>
      <c r="BZ94" s="234">
        <f t="shared" si="498"/>
        <v>-29888504.840000004</v>
      </c>
      <c r="CA94" s="234">
        <f t="shared" si="498"/>
        <v>23864493.210000008</v>
      </c>
      <c r="CB94" s="247">
        <f t="shared" si="498"/>
        <v>3354213</v>
      </c>
      <c r="CC94" s="247">
        <f t="shared" si="499" ref="CC94:CL98">AI94-W94</f>
        <v>-29198510.789999992</v>
      </c>
      <c r="CD94" s="374">
        <f t="shared" si="499"/>
        <v>13005578.530000001</v>
      </c>
      <c r="CE94" s="343">
        <f t="shared" si="499"/>
        <v>9777013</v>
      </c>
      <c r="CF94" s="247">
        <f t="shared" si="499"/>
        <v>22937616</v>
      </c>
      <c r="CG94" s="247">
        <f t="shared" si="499"/>
        <v>5009499.9499999881</v>
      </c>
      <c r="CH94" s="247">
        <f t="shared" si="499"/>
        <v>-2674309.25</v>
      </c>
      <c r="CI94" s="247">
        <f t="shared" si="499"/>
        <v>-2017423.3100000024</v>
      </c>
      <c r="CJ94" s="247">
        <f t="shared" si="499"/>
        <v>-1042129.3700000048</v>
      </c>
      <c r="CK94" s="247">
        <f t="shared" si="499"/>
        <v>-525804</v>
      </c>
      <c r="CL94" s="247">
        <f t="shared" si="499"/>
        <v>50208387.689999998</v>
      </c>
      <c r="CM94" s="247">
        <f t="shared" si="500" ref="CM94:DB98">AS94-AG94</f>
        <v>-1027438</v>
      </c>
      <c r="CN94" s="247">
        <f t="shared" si="500"/>
        <v>-7900586</v>
      </c>
      <c r="CO94" s="247">
        <f t="shared" si="500"/>
        <v>-121392721</v>
      </c>
      <c r="CP94" s="374">
        <f t="shared" si="500"/>
        <v>-118818104</v>
      </c>
      <c r="CQ94" s="374">
        <f t="shared" si="500"/>
        <v>-145984406</v>
      </c>
      <c r="CR94" s="374">
        <f t="shared" si="500"/>
        <v>-146871497</v>
      </c>
      <c r="CS94" s="374">
        <f t="shared" si="500"/>
        <v>48794611</v>
      </c>
      <c r="CT94" s="374">
        <f t="shared" si="500"/>
        <v>39263981</v>
      </c>
      <c r="CU94" s="374">
        <f t="shared" si="500"/>
        <v>42714651</v>
      </c>
      <c r="CV94" s="374">
        <f t="shared" si="500"/>
        <v>5224046</v>
      </c>
      <c r="CW94" s="374">
        <f t="shared" si="500"/>
        <v>-5658711</v>
      </c>
      <c r="CX94" s="374">
        <f t="shared" si="500"/>
        <v>-5814414</v>
      </c>
      <c r="CY94" s="374" t="e">
        <f>#REF!-AS94</f>
        <v>#REF!</v>
      </c>
      <c r="CZ94" s="374">
        <f t="shared" si="500"/>
        <v>30900042</v>
      </c>
      <c r="DA94" s="374">
        <f t="shared" si="500"/>
        <v>141334418</v>
      </c>
      <c r="DB94" s="374">
        <f t="shared" si="500"/>
        <v>133616047</v>
      </c>
      <c r="DC94" s="330"/>
      <c r="DD94" s="57">
        <f>IF(ISERROR(GETPIVOTDATA("VALUE",'CSS WK pvt'!$I$2,"DT_FILE",DD$8,"CD_CO",DD$6,"TRIM_CAT",TRIM(B94),"TRIM_LINE",A93))=TRUE,0,GETPIVOTDATA("VALUE",'CSS WK pvt'!$I$2,"DT_FILE",DD$8,"CD_CO",DD$6,"TRIM_CAT",TRIM(B94),"TRIM_LINE",A93))</f>
        <v>185770211</v>
      </c>
    </row>
    <row r="95" spans="1:108" s="31" customFormat="1" ht="15">
      <c r="A95" s="139"/>
      <c r="B95" s="32" t="s">
        <v>140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300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F95" s="282">
        <v>15000430</v>
      </c>
      <c r="BG95" s="282">
        <v>15287178</v>
      </c>
      <c r="BH95" s="300">
        <v>19502119</v>
      </c>
      <c r="BI95" s="28">
        <f t="shared" si="497"/>
        <v>-1045523.1399999987</v>
      </c>
      <c r="BJ95" s="93">
        <f t="shared" si="497"/>
        <v>1415260.629999999</v>
      </c>
      <c r="BK95" s="93">
        <f t="shared" si="497"/>
        <v>1440837.2599999998</v>
      </c>
      <c r="BL95" s="93">
        <f t="shared" si="497"/>
        <v>1803305.2799999993</v>
      </c>
      <c r="BM95" s="93">
        <f t="shared" si="497"/>
        <v>2928186.5200000014</v>
      </c>
      <c r="BN95" s="93">
        <f t="shared" si="497"/>
        <v>2347205.4499999993</v>
      </c>
      <c r="BO95" s="93">
        <f t="shared" si="497"/>
        <v>1059703.6500000004</v>
      </c>
      <c r="BP95" s="93">
        <f t="shared" si="497"/>
        <v>-1036322.1199999992</v>
      </c>
      <c r="BQ95" s="93">
        <f t="shared" si="497"/>
        <v>2487099.790000001</v>
      </c>
      <c r="BR95" s="394">
        <f t="shared" si="497"/>
        <v>119182.11999999918</v>
      </c>
      <c r="BS95" s="417">
        <f t="shared" si="498"/>
        <v>-674362.1400000006</v>
      </c>
      <c r="BT95" s="93">
        <f t="shared" si="498"/>
        <v>2146021.5500000007</v>
      </c>
      <c r="BU95" s="93">
        <f t="shared" si="498"/>
        <v>4230662.3499999996</v>
      </c>
      <c r="BV95" s="93">
        <f t="shared" si="498"/>
        <v>834848.04000000097</v>
      </c>
      <c r="BW95" s="93">
        <f t="shared" si="498"/>
        <v>922345.59999999963</v>
      </c>
      <c r="BX95" s="234">
        <f t="shared" si="498"/>
        <v>2528639.4299999997</v>
      </c>
      <c r="BY95" s="234">
        <f t="shared" si="498"/>
        <v>-13809.13000000082</v>
      </c>
      <c r="BZ95" s="234">
        <f t="shared" si="498"/>
        <v>-1256364.4099999983</v>
      </c>
      <c r="CA95" s="234">
        <f t="shared" si="498"/>
        <v>2166001.8699999992</v>
      </c>
      <c r="CB95" s="247">
        <f t="shared" si="498"/>
        <v>745393</v>
      </c>
      <c r="CC95" s="247">
        <f t="shared" si="499"/>
        <v>-3592508.1300000008</v>
      </c>
      <c r="CD95" s="374">
        <f t="shared" si="499"/>
        <v>-579603.5</v>
      </c>
      <c r="CE95" s="343">
        <f t="shared" si="499"/>
        <v>-2705161</v>
      </c>
      <c r="CF95" s="247">
        <f t="shared" si="499"/>
        <v>-1416099</v>
      </c>
      <c r="CG95" s="247">
        <f t="shared" si="499"/>
        <v>-2501101.8200000003</v>
      </c>
      <c r="CH95" s="247">
        <f t="shared" si="499"/>
        <v>-1456214.8300000001</v>
      </c>
      <c r="CI95" s="247">
        <f t="shared" si="499"/>
        <v>-1255772.8599999994</v>
      </c>
      <c r="CJ95" s="247">
        <f t="shared" si="499"/>
        <v>-1742735.8499999996</v>
      </c>
      <c r="CK95" s="247">
        <f t="shared" si="499"/>
        <v>-1191765</v>
      </c>
      <c r="CL95" s="247">
        <f t="shared" si="499"/>
        <v>3816488.5399999991</v>
      </c>
      <c r="CM95" s="247">
        <f t="shared" si="500"/>
        <v>523694</v>
      </c>
      <c r="CN95" s="247">
        <f t="shared" si="500"/>
        <v>179795</v>
      </c>
      <c r="CO95" s="247">
        <f t="shared" si="500"/>
        <v>-8248693</v>
      </c>
      <c r="CP95" s="374">
        <f t="shared" si="500"/>
        <v>-8060813</v>
      </c>
      <c r="CQ95" s="374">
        <f t="shared" si="500"/>
        <v>-8062710</v>
      </c>
      <c r="CR95" s="374">
        <f t="shared" si="500"/>
        <v>-9177092</v>
      </c>
      <c r="CS95" s="374">
        <f t="shared" si="500"/>
        <v>11429055</v>
      </c>
      <c r="CT95" s="374">
        <f t="shared" si="500"/>
        <v>7292129</v>
      </c>
      <c r="CU95" s="374">
        <f t="shared" si="500"/>
        <v>7284161</v>
      </c>
      <c r="CV95" s="374">
        <f t="shared" si="500"/>
        <v>3212576</v>
      </c>
      <c r="CW95" s="374">
        <f t="shared" si="500"/>
        <v>2501270</v>
      </c>
      <c r="CX95" s="374">
        <f t="shared" si="500"/>
        <v>2167668</v>
      </c>
      <c r="CY95" s="374">
        <f>BE94-AS95</f>
        <v>2375251</v>
      </c>
      <c r="CZ95" s="374">
        <f t="shared" si="500"/>
        <v>4343771</v>
      </c>
      <c r="DA95" s="374">
        <f t="shared" si="500"/>
        <v>14498716</v>
      </c>
      <c r="DB95" s="374">
        <f t="shared" si="500"/>
        <v>14482193</v>
      </c>
      <c r="DC95" s="330"/>
      <c r="DD95" s="57">
        <f>IF(ISERROR(GETPIVOTDATA("VALUE",'CSS WK pvt'!$I$2,"DT_FILE",DD$8,"CD_CO",DD$6,"TRIM_CAT",TRIM(B95),"TRIM_LINE",A93))=TRUE,0,GETPIVOTDATA("VALUE",'CSS WK pvt'!$I$2,"DT_FILE",DD$8,"CD_CO",DD$6,"TRIM_CAT",TRIM(B95),"TRIM_LINE",A93))</f>
        <v>19502119</v>
      </c>
    </row>
    <row r="96" spans="1:108" s="31" customFormat="1" ht="15">
      <c r="A96" s="139"/>
      <c r="B96" s="32" t="s">
        <v>141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300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>
        <v>43621394</v>
      </c>
      <c r="BH96" s="300">
        <v>49183483</v>
      </c>
      <c r="BI96" s="28">
        <f t="shared" si="497"/>
        <v>-2113107.5299999937</v>
      </c>
      <c r="BJ96" s="93">
        <f t="shared" si="497"/>
        <v>-712448.8599999994</v>
      </c>
      <c r="BK96" s="93">
        <f t="shared" si="497"/>
        <v>-4413211.6099999957</v>
      </c>
      <c r="BL96" s="93">
        <f t="shared" si="497"/>
        <v>1013209.4800000004</v>
      </c>
      <c r="BM96" s="93">
        <f t="shared" si="497"/>
        <v>1704379.9499999955</v>
      </c>
      <c r="BN96" s="93">
        <f t="shared" si="497"/>
        <v>2082940.6700000018</v>
      </c>
      <c r="BO96" s="93">
        <f t="shared" si="497"/>
        <v>2461425.8200000003</v>
      </c>
      <c r="BP96" s="93">
        <f t="shared" si="497"/>
        <v>1563001.0700000003</v>
      </c>
      <c r="BQ96" s="93">
        <f t="shared" si="497"/>
        <v>8826213</v>
      </c>
      <c r="BR96" s="394">
        <f t="shared" si="497"/>
        <v>349479.38000000268</v>
      </c>
      <c r="BS96" s="417">
        <f t="shared" si="498"/>
        <v>-4101797.6599999964</v>
      </c>
      <c r="BT96" s="93">
        <f t="shared" si="498"/>
        <v>1573269.3699999973</v>
      </c>
      <c r="BU96" s="93">
        <f t="shared" si="498"/>
        <v>5724784.8899999931</v>
      </c>
      <c r="BV96" s="93">
        <f t="shared" si="498"/>
        <v>5623046.8500000015</v>
      </c>
      <c r="BW96" s="93">
        <f t="shared" si="498"/>
        <v>3403573.5999999978</v>
      </c>
      <c r="BX96" s="234">
        <f t="shared" si="498"/>
        <v>8902140</v>
      </c>
      <c r="BY96" s="234">
        <f t="shared" si="498"/>
        <v>12302437.020000003</v>
      </c>
      <c r="BZ96" s="234">
        <f t="shared" si="498"/>
        <v>1679112.3399999961</v>
      </c>
      <c r="CA96" s="234">
        <f t="shared" si="498"/>
        <v>6694110.6700000018</v>
      </c>
      <c r="CB96" s="247">
        <f t="shared" si="498"/>
        <v>1002632</v>
      </c>
      <c r="CC96" s="247">
        <f t="shared" si="499"/>
        <v>-2359527.3299999982</v>
      </c>
      <c r="CD96" s="374">
        <f t="shared" si="499"/>
        <v>10154073.969999999</v>
      </c>
      <c r="CE96" s="343">
        <f t="shared" si="499"/>
        <v>6393389</v>
      </c>
      <c r="CF96" s="247">
        <f t="shared" si="499"/>
        <v>9939039</v>
      </c>
      <c r="CG96" s="247">
        <f t="shared" si="499"/>
        <v>4578879.3400000036</v>
      </c>
      <c r="CH96" s="247">
        <f t="shared" si="499"/>
        <v>-5462.390000000596</v>
      </c>
      <c r="CI96" s="247">
        <f t="shared" si="499"/>
        <v>596367.6400000006</v>
      </c>
      <c r="CJ96" s="247">
        <f t="shared" si="499"/>
        <v>-1373950.1099999994</v>
      </c>
      <c r="CK96" s="247">
        <f t="shared" si="499"/>
        <v>-9472454</v>
      </c>
      <c r="CL96" s="247">
        <f t="shared" si="499"/>
        <v>10069625.060000002</v>
      </c>
      <c r="CM96" s="247">
        <f t="shared" si="500"/>
        <v>4910560</v>
      </c>
      <c r="CN96" s="247">
        <f t="shared" si="500"/>
        <v>915</v>
      </c>
      <c r="CO96" s="247">
        <f t="shared" si="500"/>
        <v>-31991862</v>
      </c>
      <c r="CP96" s="374">
        <f t="shared" si="500"/>
        <v>-33427430</v>
      </c>
      <c r="CQ96" s="374">
        <f t="shared" si="500"/>
        <v>-33124514</v>
      </c>
      <c r="CR96" s="374">
        <f t="shared" si="500"/>
        <v>-38043557</v>
      </c>
      <c r="CS96" s="374">
        <f t="shared" si="500"/>
        <v>22398776</v>
      </c>
      <c r="CT96" s="374">
        <f t="shared" si="500"/>
        <v>8354432</v>
      </c>
      <c r="CU96" s="374">
        <f t="shared" si="500"/>
        <v>13742460</v>
      </c>
      <c r="CV96" s="374">
        <f t="shared" si="500"/>
        <v>5560004</v>
      </c>
      <c r="CW96" s="374">
        <f t="shared" si="500"/>
        <v>683545</v>
      </c>
      <c r="CX96" s="374">
        <f t="shared" si="500"/>
        <v>1356629</v>
      </c>
      <c r="CY96" s="374">
        <f t="shared" si="500"/>
        <v>-164832</v>
      </c>
      <c r="CZ96" s="374">
        <f t="shared" si="500"/>
        <v>10224856</v>
      </c>
      <c r="DA96" s="374">
        <f t="shared" si="500"/>
        <v>40712615</v>
      </c>
      <c r="DB96" s="374">
        <f t="shared" si="500"/>
        <v>35424371</v>
      </c>
      <c r="DC96" s="330"/>
      <c r="DD96" s="57">
        <f>IF(ISERROR(GETPIVOTDATA("VALUE",'CSS WK pvt'!$I$2,"DT_FILE",DD$8,"CD_CO",DD$6,"TRIM_CAT",TRIM(B96),"TRIM_LINE",A93))=TRUE,0,GETPIVOTDATA("VALUE",'CSS WK pvt'!$I$2,"DT_FILE",DD$8,"CD_CO",DD$6,"TRIM_CAT",TRIM(B96),"TRIM_LINE",A93))</f>
        <v>49183483</v>
      </c>
    </row>
    <row r="97" spans="1:108" s="31" customFormat="1" ht="15">
      <c r="A97" s="139"/>
      <c r="B97" s="32" t="s">
        <v>142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300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>
        <v>41064781</v>
      </c>
      <c r="BH97" s="300">
        <v>43849157</v>
      </c>
      <c r="BI97" s="28">
        <f t="shared" si="497"/>
        <v>167988.96000000089</v>
      </c>
      <c r="BJ97" s="93">
        <f t="shared" si="497"/>
        <v>-1382074.179999996</v>
      </c>
      <c r="BK97" s="93">
        <f t="shared" si="497"/>
        <v>-1259441.1400000006</v>
      </c>
      <c r="BL97" s="93">
        <f t="shared" si="497"/>
        <v>-1121726.9400000013</v>
      </c>
      <c r="BM97" s="93">
        <f t="shared" si="497"/>
        <v>9374375.5</v>
      </c>
      <c r="BN97" s="93">
        <f t="shared" si="497"/>
        <v>17513393.700000003</v>
      </c>
      <c r="BO97" s="93">
        <f t="shared" si="497"/>
        <v>7440414.1000000015</v>
      </c>
      <c r="BP97" s="93">
        <f t="shared" si="497"/>
        <v>4446557.1499999985</v>
      </c>
      <c r="BQ97" s="93">
        <f t="shared" si="497"/>
        <v>15981247.439999998</v>
      </c>
      <c r="BR97" s="394">
        <f t="shared" si="497"/>
        <v>2405643.0700000003</v>
      </c>
      <c r="BS97" s="417">
        <f t="shared" si="498"/>
        <v>-3882122</v>
      </c>
      <c r="BT97" s="93">
        <f t="shared" si="498"/>
        <v>3734873.7899999991</v>
      </c>
      <c r="BU97" s="93">
        <f t="shared" si="498"/>
        <v>3085032.2599999979</v>
      </c>
      <c r="BV97" s="93">
        <f t="shared" si="498"/>
        <v>10119125.09</v>
      </c>
      <c r="BW97" s="93">
        <f t="shared" si="498"/>
        <v>3660760.2900000028</v>
      </c>
      <c r="BX97" s="234">
        <f t="shared" si="498"/>
        <v>12032015.770000003</v>
      </c>
      <c r="BY97" s="234">
        <f t="shared" si="498"/>
        <v>-4805971.8200000003</v>
      </c>
      <c r="BZ97" s="234">
        <f t="shared" si="498"/>
        <v>-13283927.020000003</v>
      </c>
      <c r="CA97" s="234">
        <f t="shared" si="498"/>
        <v>-1617507.4699999988</v>
      </c>
      <c r="CB97" s="247">
        <f t="shared" si="498"/>
        <v>136263</v>
      </c>
      <c r="CC97" s="247">
        <f t="shared" si="499"/>
        <v>-6308426.4699999988</v>
      </c>
      <c r="CD97" s="374">
        <f t="shared" si="499"/>
        <v>1639532.8800000027</v>
      </c>
      <c r="CE97" s="343">
        <f t="shared" si="499"/>
        <v>4970864</v>
      </c>
      <c r="CF97" s="247">
        <f t="shared" si="499"/>
        <v>6273802</v>
      </c>
      <c r="CG97" s="247">
        <f t="shared" si="499"/>
        <v>6745119.7199999988</v>
      </c>
      <c r="CH97" s="247">
        <f t="shared" si="499"/>
        <v>-1272781.6000000015</v>
      </c>
      <c r="CI97" s="247">
        <f t="shared" si="499"/>
        <v>1366282.549999997</v>
      </c>
      <c r="CJ97" s="247">
        <f t="shared" si="499"/>
        <v>-1219237.5600000024</v>
      </c>
      <c r="CK97" s="247">
        <f t="shared" si="499"/>
        <v>-1596849</v>
      </c>
      <c r="CL97" s="247">
        <f t="shared" si="499"/>
        <v>10104580.5</v>
      </c>
      <c r="CM97" s="247">
        <f t="shared" si="500"/>
        <v>11932138</v>
      </c>
      <c r="CN97" s="247">
        <f t="shared" si="500"/>
        <v>4339979</v>
      </c>
      <c r="CO97" s="247">
        <f t="shared" si="500"/>
        <v>-33321076</v>
      </c>
      <c r="CP97" s="374">
        <f t="shared" si="500"/>
        <v>-28239552</v>
      </c>
      <c r="CQ97" s="374">
        <f t="shared" si="500"/>
        <v>-34299440</v>
      </c>
      <c r="CR97" s="374">
        <f t="shared" si="500"/>
        <v>-37153389</v>
      </c>
      <c r="CS97" s="374">
        <f t="shared" si="500"/>
        <v>8653238</v>
      </c>
      <c r="CT97" s="374">
        <f t="shared" si="500"/>
        <v>6387495</v>
      </c>
      <c r="CU97" s="374">
        <f t="shared" si="500"/>
        <v>6041890</v>
      </c>
      <c r="CV97" s="374">
        <f t="shared" si="500"/>
        <v>2153461</v>
      </c>
      <c r="CW97" s="374">
        <f t="shared" si="500"/>
        <v>297872</v>
      </c>
      <c r="CX97" s="374">
        <f t="shared" si="500"/>
        <v>-3236693</v>
      </c>
      <c r="CY97" s="374">
        <f t="shared" si="500"/>
        <v>-6700383</v>
      </c>
      <c r="CZ97" s="374">
        <f t="shared" si="500"/>
        <v>178275</v>
      </c>
      <c r="DA97" s="374">
        <f t="shared" si="500"/>
        <v>36934027</v>
      </c>
      <c r="DB97" s="374">
        <f t="shared" si="500"/>
        <v>33249642</v>
      </c>
      <c r="DC97" s="330"/>
      <c r="DD97" s="57">
        <f>IF(ISERROR(GETPIVOTDATA("VALUE",'CSS WK pvt'!$I$2,"DT_FILE",DD$8,"CD_CO",DD$6,"TRIM_CAT",TRIM(B97),"TRIM_LINE",A93))=TRUE,0,GETPIVOTDATA("VALUE",'CSS WK pvt'!$I$2,"DT_FILE",DD$8,"CD_CO",DD$6,"TRIM_CAT",TRIM(B97),"TRIM_LINE",A93))</f>
        <v>43849157</v>
      </c>
    </row>
    <row r="98" spans="1:108" s="31" customFormat="1" ht="15">
      <c r="A98" s="139"/>
      <c r="B98" s="32" t="s">
        <v>143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300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>
        <v>63540998</v>
      </c>
      <c r="BH98" s="300">
        <v>64392854</v>
      </c>
      <c r="BI98" s="28">
        <f t="shared" si="497"/>
        <v>-248804.3900000006</v>
      </c>
      <c r="BJ98" s="93">
        <f t="shared" si="497"/>
        <v>-409879.26999999583</v>
      </c>
      <c r="BK98" s="93">
        <f t="shared" si="497"/>
        <v>-1032634.8399999961</v>
      </c>
      <c r="BL98" s="93">
        <f t="shared" si="497"/>
        <v>-410933.1400000006</v>
      </c>
      <c r="BM98" s="93">
        <f t="shared" si="497"/>
        <v>816662.85000000149</v>
      </c>
      <c r="BN98" s="93">
        <f t="shared" si="497"/>
        <v>1510380.8999999985</v>
      </c>
      <c r="BO98" s="93">
        <f t="shared" si="497"/>
        <v>1661730.7800000012</v>
      </c>
      <c r="BP98" s="93">
        <f t="shared" si="497"/>
        <v>7598838.6400000006</v>
      </c>
      <c r="BQ98" s="93">
        <f t="shared" si="497"/>
        <v>13242869</v>
      </c>
      <c r="BR98" s="394">
        <f t="shared" si="497"/>
        <v>-2532710.4099999964</v>
      </c>
      <c r="BS98" s="417">
        <f t="shared" si="498"/>
        <v>-4807288.3299999982</v>
      </c>
      <c r="BT98" s="93">
        <f t="shared" si="498"/>
        <v>4220106.5099999979</v>
      </c>
      <c r="BU98" s="93">
        <f t="shared" si="498"/>
        <v>8513833.7200000063</v>
      </c>
      <c r="BV98" s="93">
        <f t="shared" si="498"/>
        <v>4742702.9899999946</v>
      </c>
      <c r="BW98" s="93">
        <f t="shared" si="498"/>
        <v>4372204.5299999937</v>
      </c>
      <c r="BX98" s="234">
        <f t="shared" si="498"/>
        <v>7640367.5700000003</v>
      </c>
      <c r="BY98" s="234">
        <f t="shared" si="498"/>
        <v>3457591.7899999991</v>
      </c>
      <c r="BZ98" s="234">
        <f t="shared" si="498"/>
        <v>1119469.9200000018</v>
      </c>
      <c r="CA98" s="234">
        <f t="shared" si="498"/>
        <v>8269410.3999999985</v>
      </c>
      <c r="CB98" s="247">
        <f t="shared" si="498"/>
        <v>-4707204</v>
      </c>
      <c r="CC98" s="247">
        <f t="shared" si="499"/>
        <v>-1724001.6000000015</v>
      </c>
      <c r="CD98" s="374">
        <f t="shared" si="499"/>
        <v>5729737.6199999973</v>
      </c>
      <c r="CE98" s="343">
        <f t="shared" si="499"/>
        <v>6113445</v>
      </c>
      <c r="CF98" s="247">
        <f t="shared" si="499"/>
        <v>7456227</v>
      </c>
      <c r="CG98" s="247">
        <f t="shared" si="499"/>
        <v>4102301.1599999964</v>
      </c>
      <c r="CH98" s="247">
        <f t="shared" si="499"/>
        <v>1134560.6700000018</v>
      </c>
      <c r="CI98" s="247">
        <f t="shared" si="499"/>
        <v>-2644407.2299999967</v>
      </c>
      <c r="CJ98" s="247">
        <f t="shared" si="499"/>
        <v>2469752.700000003</v>
      </c>
      <c r="CK98" s="247">
        <f t="shared" si="499"/>
        <v>-1323833</v>
      </c>
      <c r="CL98" s="247">
        <f t="shared" si="499"/>
        <v>13687036.869999997</v>
      </c>
      <c r="CM98" s="247">
        <f t="shared" si="500"/>
        <v>10788984</v>
      </c>
      <c r="CN98" s="247">
        <f t="shared" si="500"/>
        <v>-5604514</v>
      </c>
      <c r="CO98" s="247">
        <f t="shared" si="500"/>
        <v>-53413185</v>
      </c>
      <c r="CP98" s="374">
        <f t="shared" si="500"/>
        <v>-49124869</v>
      </c>
      <c r="CQ98" s="374">
        <f t="shared" si="500"/>
        <v>-55475781</v>
      </c>
      <c r="CR98" s="374">
        <f t="shared" si="500"/>
        <v>-57799886</v>
      </c>
      <c r="CS98" s="374">
        <f t="shared" si="500"/>
        <v>6161120</v>
      </c>
      <c r="CT98" s="374">
        <f t="shared" si="500"/>
        <v>-8309723</v>
      </c>
      <c r="CU98" s="374">
        <f t="shared" si="500"/>
        <v>15796702</v>
      </c>
      <c r="CV98" s="374">
        <f t="shared" si="500"/>
        <v>2464166</v>
      </c>
      <c r="CW98" s="374">
        <f t="shared" si="500"/>
        <v>-1140916</v>
      </c>
      <c r="CX98" s="374">
        <f t="shared" si="500"/>
        <v>-3337252</v>
      </c>
      <c r="CY98" s="374">
        <f t="shared" si="500"/>
        <v>-2592850</v>
      </c>
      <c r="CZ98" s="374">
        <f t="shared" si="500"/>
        <v>9371108</v>
      </c>
      <c r="DA98" s="374">
        <f t="shared" si="500"/>
        <v>58285842</v>
      </c>
      <c r="DB98" s="374">
        <f t="shared" si="500"/>
        <v>50483292</v>
      </c>
      <c r="DC98" s="330"/>
      <c r="DD98" s="57">
        <f>IF(ISERROR(GETPIVOTDATA("VALUE",'CSS WK pvt'!$I$2,"DT_FILE",DD$8,"CD_CO",DD$6,"TRIM_CAT",TRIM(B98),"TRIM_LINE",A93))=TRUE,0,GETPIVOTDATA("VALUE",'CSS WK pvt'!$I$2,"DT_FILE",DD$8,"CD_CO",DD$6,"TRIM_CAT",TRIM(B98),"TRIM_LINE",A93))</f>
        <v>64392854</v>
      </c>
    </row>
    <row r="99" spans="1:108" s="123" customFormat="1" ht="15.75" thickBot="1">
      <c r="A99" s="140"/>
      <c r="B99" s="45" t="s">
        <v>144</v>
      </c>
      <c r="C99" s="119">
        <f t="shared" si="501" ref="C99:V99">SUM(C94:C98)</f>
        <v>287772377.35000002</v>
      </c>
      <c r="D99" s="120">
        <f t="shared" si="501"/>
        <v>249238610.11000001</v>
      </c>
      <c r="E99" s="120">
        <f t="shared" si="501"/>
        <v>237427962.62</v>
      </c>
      <c r="F99" s="120">
        <f t="shared" si="501"/>
        <v>232973059.66999999</v>
      </c>
      <c r="G99" s="120">
        <f t="shared" si="501"/>
        <v>299227283.20999998</v>
      </c>
      <c r="H99" s="120">
        <f t="shared" si="501"/>
        <v>316138531.31</v>
      </c>
      <c r="I99" s="120">
        <f t="shared" si="501"/>
        <v>274331308.63999999</v>
      </c>
      <c r="J99" s="120">
        <f t="shared" si="501"/>
        <v>254028670.96999997</v>
      </c>
      <c r="K99" s="120">
        <f t="shared" si="501"/>
        <v>221340782.06999999</v>
      </c>
      <c r="L99" s="121">
        <f t="shared" si="501"/>
        <v>294220958.86000001</v>
      </c>
      <c r="M99" s="120">
        <f t="shared" si="501"/>
        <v>348997183.25999993</v>
      </c>
      <c r="N99" s="120">
        <f t="shared" si="501"/>
        <v>288980455.12</v>
      </c>
      <c r="O99" s="120">
        <f t="shared" si="501"/>
        <v>295342052.00999999</v>
      </c>
      <c r="P99" s="120">
        <f t="shared" si="501"/>
        <v>280019706.12</v>
      </c>
      <c r="Q99" s="120">
        <f t="shared" si="501"/>
        <v>256990250.72999996</v>
      </c>
      <c r="R99" s="120">
        <f t="shared" si="501"/>
        <v>267136730.27999997</v>
      </c>
      <c r="S99" s="120">
        <f t="shared" si="501"/>
        <v>351437233.95999998</v>
      </c>
      <c r="T99" s="120">
        <f t="shared" si="501"/>
        <v>383008038.34999996</v>
      </c>
      <c r="U99" s="120">
        <f t="shared" si="501"/>
        <v>313526438.31999999</v>
      </c>
      <c r="V99" s="120">
        <f t="shared" si="501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si="502" ref="Y99:AF99">SUM(Y94+Y95+Y96+Y97+Y98)</f>
        <v>332408080</v>
      </c>
      <c r="Z99" s="120">
        <f t="shared" si="502"/>
        <v>315534674</v>
      </c>
      <c r="AA99" s="120">
        <f t="shared" si="502"/>
        <v>339915162.64999998</v>
      </c>
      <c r="AB99" s="120">
        <f t="shared" si="502"/>
        <v>295282257.40000004</v>
      </c>
      <c r="AC99" s="120">
        <f t="shared" si="502"/>
        <v>260904529.21000001</v>
      </c>
      <c r="AD99" s="120">
        <f t="shared" si="502"/>
        <v>308626725.19</v>
      </c>
      <c r="AE99" s="120">
        <f t="shared" si="502"/>
        <v>347211765</v>
      </c>
      <c r="AF99" s="120">
        <f t="shared" si="502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9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>
        <v>313741545</v>
      </c>
      <c r="BH99" s="299">
        <v>362697824</v>
      </c>
      <c r="BI99" s="29">
        <f t="shared" si="503" ref="BI99:BM99">SUM(BI94:BI98)</f>
        <v>7569674.6599999983</v>
      </c>
      <c r="BJ99" s="122">
        <f t="shared" si="503"/>
        <v>30781096.010000005</v>
      </c>
      <c r="BK99" s="122">
        <f t="shared" si="503"/>
        <v>19562288.110000003</v>
      </c>
      <c r="BL99" s="122">
        <f t="shared" si="503"/>
        <v>34163670.609999999</v>
      </c>
      <c r="BM99" s="122">
        <f t="shared" si="503"/>
        <v>52209950.750000007</v>
      </c>
      <c r="BN99" s="122">
        <f t="shared" si="504" ref="BN99:BV99">SUM(BN94:BN98)</f>
        <v>66869507.039999999</v>
      </c>
      <c r="BO99" s="122">
        <f t="shared" si="504"/>
        <v>39195129.68</v>
      </c>
      <c r="BP99" s="122">
        <f t="shared" si="504"/>
        <v>19949007.030000009</v>
      </c>
      <c r="BQ99" s="122">
        <f t="shared" si="504"/>
        <v>92185656.25</v>
      </c>
      <c r="BR99" s="393">
        <f t="shared" si="504"/>
        <v>8942768.639999995</v>
      </c>
      <c r="BS99" s="416">
        <f t="shared" si="504"/>
        <v>-16589103.25999999</v>
      </c>
      <c r="BT99" s="122">
        <f t="shared" si="504"/>
        <v>26554218.879999992</v>
      </c>
      <c r="BU99" s="122">
        <f t="shared" si="504"/>
        <v>44573110.640000015</v>
      </c>
      <c r="BV99" s="122">
        <f t="shared" si="504"/>
        <v>15262551.279999999</v>
      </c>
      <c r="BW99" s="122">
        <f t="shared" si="505" ref="BW99:BX99">SUM(BW94:BW98)</f>
        <v>3914278.4800000023</v>
      </c>
      <c r="BX99" s="233">
        <f t="shared" si="505"/>
        <v>41489994.910000019</v>
      </c>
      <c r="BY99" s="233">
        <f t="shared" si="506" ref="BY99:BZ99">SUM(BY94:BY98)</f>
        <v>-4225468.9599999916</v>
      </c>
      <c r="BZ99" s="233">
        <f t="shared" si="506"/>
        <v>-41630214.010000005</v>
      </c>
      <c r="CA99" s="233">
        <f t="shared" si="507" ref="CA99:CB99">SUM(CA94:CA98)</f>
        <v>39376508.680000007</v>
      </c>
      <c r="CB99" s="259">
        <f t="shared" si="507"/>
        <v>531297</v>
      </c>
      <c r="CC99" s="259">
        <f t="shared" si="508" ref="CC99:CE99">SUM(CC94:CC98)</f>
        <v>-43182974.319999993</v>
      </c>
      <c r="CD99" s="373">
        <f t="shared" si="508"/>
        <v>29949319.5</v>
      </c>
      <c r="CE99" s="342">
        <f t="shared" si="508"/>
        <v>24549550</v>
      </c>
      <c r="CF99" s="259">
        <f t="shared" si="509" ref="CF99:CG99">SUM(CF94:CF98)</f>
        <v>45190585</v>
      </c>
      <c r="CG99" s="259">
        <f t="shared" si="509"/>
        <v>17934698.349999987</v>
      </c>
      <c r="CH99" s="259">
        <f t="shared" si="510" ref="CH99">SUM(CH94:CH98)</f>
        <v>-4274207.4000000004</v>
      </c>
      <c r="CI99" s="259">
        <f t="shared" si="511" ref="CI99">SUM(CI94:CI98)</f>
        <v>-3954953.2100000009</v>
      </c>
      <c r="CJ99" s="259">
        <f t="shared" si="512" ref="CJ99">SUM(CJ94:CJ98)</f>
        <v>-2908300.1900000032</v>
      </c>
      <c r="CK99" s="259">
        <f t="shared" si="513" ref="CK99">SUM(CK94:CK98)</f>
        <v>-14110705</v>
      </c>
      <c r="CL99" s="259">
        <f t="shared" si="514" ref="CL99">SUM(CL94:CL98)</f>
        <v>87886118.659999996</v>
      </c>
      <c r="CM99" s="259">
        <f t="shared" si="515" ref="CM99">SUM(CM94:CM98)</f>
        <v>27127938</v>
      </c>
      <c r="CN99" s="259">
        <f t="shared" si="516" ref="CN99">SUM(CN94:CN98)</f>
        <v>-8984411</v>
      </c>
      <c r="CO99" s="259">
        <f t="shared" si="517" ref="CO99">SUM(CO94:CO98)</f>
        <v>-248367537</v>
      </c>
      <c r="CP99" s="373">
        <f t="shared" si="518" ref="CP99">SUM(CP94:CP98)</f>
        <v>-237670768</v>
      </c>
      <c r="CQ99" s="373">
        <f t="shared" si="519" ref="CQ99">SUM(CQ94:CQ98)</f>
        <v>-276946851</v>
      </c>
      <c r="CR99" s="373">
        <f t="shared" si="520" ref="CR99">SUM(CR94:CR98)</f>
        <v>-289045421</v>
      </c>
      <c r="CS99" s="373">
        <f t="shared" si="521" ref="CS99">SUM(CS94:CS98)</f>
        <v>97436800</v>
      </c>
      <c r="CT99" s="373">
        <f t="shared" si="522" ref="CT99">SUM(CT94:CT98)</f>
        <v>52988314</v>
      </c>
      <c r="CU99" s="373">
        <f t="shared" si="523" ref="CU99">SUM(CU94:CU98)</f>
        <v>85579864</v>
      </c>
      <c r="CV99" s="373">
        <f t="shared" si="524" ref="CV99">SUM(CV94:CV98)</f>
        <v>18614253</v>
      </c>
      <c r="CW99" s="373">
        <f t="shared" si="525" ref="CW99">SUM(CW94:CW98)</f>
        <v>-3316940</v>
      </c>
      <c r="CX99" s="373">
        <f t="shared" si="526" ref="CX99">SUM(CX94:CX98)</f>
        <v>-8864062</v>
      </c>
      <c r="CY99" s="373" t="e">
        <f t="shared" si="527" ref="CY99:CZ99">SUM(CY94:CY98)</f>
        <v>#REF!</v>
      </c>
      <c r="CZ99" s="373">
        <f t="shared" si="527"/>
        <v>55018052</v>
      </c>
      <c r="DA99" s="373">
        <f t="shared" si="528" ref="DA99:DB99">SUM(DA94:DA98)</f>
        <v>291765618</v>
      </c>
      <c r="DB99" s="373">
        <f t="shared" si="528"/>
        <v>267255545</v>
      </c>
      <c r="DC99" s="331"/>
      <c r="DD99" s="29">
        <f>SUM(DD94:DD98)</f>
        <v>362697824</v>
      </c>
    </row>
    <row r="100" spans="1:108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55"/>
      <c r="CC100" s="255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69"/>
      <c r="DC100" s="330"/>
      <c r="DD100" s="88"/>
    </row>
    <row r="101" spans="1:108" s="31" customFormat="1" ht="15">
      <c r="A101" s="139"/>
      <c r="B101" s="32" t="s">
        <v>139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300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>
        <v>148748784</v>
      </c>
      <c r="BH101" s="300">
        <v>151280468</v>
      </c>
      <c r="BI101" s="28">
        <f t="shared" si="529" ref="BI101:BR105">O101-C101</f>
        <v>7304785.5700000226</v>
      </c>
      <c r="BJ101" s="93">
        <f t="shared" si="529"/>
        <v>-1262985.200000003</v>
      </c>
      <c r="BK101" s="93">
        <f t="shared" si="529"/>
        <v>13392070.049999997</v>
      </c>
      <c r="BL101" s="93">
        <f t="shared" si="529"/>
        <v>25582131.879999995</v>
      </c>
      <c r="BM101" s="93">
        <f t="shared" si="529"/>
        <v>27742059.420000002</v>
      </c>
      <c r="BN101" s="93">
        <f t="shared" si="529"/>
        <v>20904673.159999996</v>
      </c>
      <c r="BO101" s="93">
        <f t="shared" si="529"/>
        <v>20936462.359999985</v>
      </c>
      <c r="BP101" s="93">
        <f t="shared" si="529"/>
        <v>5924119.7699999958</v>
      </c>
      <c r="BQ101" s="93">
        <f t="shared" si="529"/>
        <v>68649265.899999991</v>
      </c>
      <c r="BR101" s="394">
        <f t="shared" si="529"/>
        <v>-3263615.4299999923</v>
      </c>
      <c r="BS101" s="417">
        <f t="shared" si="530" ref="BS101:CB105">Y101-M101</f>
        <v>-8262563.8300000131</v>
      </c>
      <c r="BT101" s="93">
        <f t="shared" si="530"/>
        <v>463288.13999998569</v>
      </c>
      <c r="BU101" s="93">
        <f t="shared" si="530"/>
        <v>32768399</v>
      </c>
      <c r="BV101" s="93">
        <f t="shared" si="530"/>
        <v>7767552.9599999934</v>
      </c>
      <c r="BW101" s="93">
        <f t="shared" si="530"/>
        <v>-714601.44999998808</v>
      </c>
      <c r="BX101" s="234">
        <f t="shared" si="530"/>
        <v>4935708.2800000012</v>
      </c>
      <c r="BY101" s="234">
        <f t="shared" si="530"/>
        <v>7615665.9699999988</v>
      </c>
      <c r="BZ101" s="234">
        <f t="shared" si="530"/>
        <v>-4685552</v>
      </c>
      <c r="CA101" s="234">
        <f t="shared" si="530"/>
        <v>3207778.5800000131</v>
      </c>
      <c r="CB101" s="247">
        <f t="shared" si="530"/>
        <v>17970381</v>
      </c>
      <c r="CC101" s="247">
        <f t="shared" si="531" ref="CC101:CL105">AI101-W101</f>
        <v>-38037970.419999987</v>
      </c>
      <c r="CD101" s="374">
        <f t="shared" si="531"/>
        <v>4744752.1299999952</v>
      </c>
      <c r="CE101" s="343">
        <f t="shared" si="531"/>
        <v>18145733</v>
      </c>
      <c r="CF101" s="247">
        <f t="shared" si="531"/>
        <v>27873387</v>
      </c>
      <c r="CG101" s="247">
        <f t="shared" si="531"/>
        <v>9698751.0099999905</v>
      </c>
      <c r="CH101" s="247">
        <f t="shared" si="531"/>
        <v>8176891.0800000131</v>
      </c>
      <c r="CI101" s="247">
        <f t="shared" si="531"/>
        <v>-3250375.6800000072</v>
      </c>
      <c r="CJ101" s="247">
        <f t="shared" si="531"/>
        <v>3027454.8100000024</v>
      </c>
      <c r="CK101" s="247">
        <f t="shared" si="531"/>
        <v>-12789261</v>
      </c>
      <c r="CL101" s="247">
        <f t="shared" si="531"/>
        <v>24132001.819999993</v>
      </c>
      <c r="CM101" s="247">
        <f t="shared" si="532" ref="CM101:DB105">AS101-AG101</f>
        <v>22108683</v>
      </c>
      <c r="CN101" s="247">
        <f t="shared" si="532"/>
        <v>-1650397</v>
      </c>
      <c r="CO101" s="247">
        <f t="shared" si="532"/>
        <v>-117315596</v>
      </c>
      <c r="CP101" s="374">
        <f t="shared" si="532"/>
        <v>-82670127</v>
      </c>
      <c r="CQ101" s="374">
        <f t="shared" si="532"/>
        <v>-131471901</v>
      </c>
      <c r="CR101" s="374">
        <f t="shared" si="532"/>
        <v>-143286183</v>
      </c>
      <c r="CS101" s="374">
        <f t="shared" si="532"/>
        <v>28293682</v>
      </c>
      <c r="CT101" s="374">
        <f t="shared" si="532"/>
        <v>31744348</v>
      </c>
      <c r="CU101" s="374">
        <f t="shared" si="532"/>
        <v>54298782</v>
      </c>
      <c r="CV101" s="374">
        <f t="shared" si="532"/>
        <v>17315766</v>
      </c>
      <c r="CW101" s="374">
        <f t="shared" si="532"/>
        <v>-6278606</v>
      </c>
      <c r="CX101" s="374">
        <f t="shared" si="532"/>
        <v>11950972</v>
      </c>
      <c r="CY101" s="374">
        <f t="shared" si="532"/>
        <v>-9219885</v>
      </c>
      <c r="CZ101" s="374">
        <f t="shared" si="532"/>
        <v>31021297</v>
      </c>
      <c r="DA101" s="374">
        <f t="shared" si="532"/>
        <v>135002579</v>
      </c>
      <c r="DB101" s="374">
        <f t="shared" si="532"/>
        <v>101921263</v>
      </c>
      <c r="DC101" s="330"/>
      <c r="DD101" s="57">
        <f>IF(ISERROR(GETPIVOTDATA("VALUE",'CSS WK pvt'!$I$2,"DT_FILE",DD$8,"CD_CO",DD$6,"TRIM_CAT",TRIM(B101),"TRIM_LINE",A100))=TRUE,0,GETPIVOTDATA("VALUE",'CSS WK pvt'!$I$2,"DT_FILE",DD$8,"CD_CO",DD$6,"TRIM_CAT",TRIM(B101),"TRIM_LINE",A100))</f>
        <v>151280468</v>
      </c>
    </row>
    <row r="102" spans="1:108" s="31" customFormat="1" ht="15">
      <c r="A102" s="139"/>
      <c r="B102" s="32" t="s">
        <v>140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300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>
        <v>13046607</v>
      </c>
      <c r="BH102" s="300">
        <v>12097312</v>
      </c>
      <c r="BI102" s="28">
        <f t="shared" si="529"/>
        <v>-499191.16000000015</v>
      </c>
      <c r="BJ102" s="93">
        <f t="shared" si="529"/>
        <v>-587514.72999999858</v>
      </c>
      <c r="BK102" s="93">
        <f t="shared" si="529"/>
        <v>-166836.13000000082</v>
      </c>
      <c r="BL102" s="93">
        <f t="shared" si="529"/>
        <v>1262237.4900000002</v>
      </c>
      <c r="BM102" s="93">
        <f t="shared" si="529"/>
        <v>2090069.8000000007</v>
      </c>
      <c r="BN102" s="93">
        <f t="shared" si="529"/>
        <v>2860348.2899999991</v>
      </c>
      <c r="BO102" s="93">
        <f t="shared" si="529"/>
        <v>1684739.2199999988</v>
      </c>
      <c r="BP102" s="93">
        <f t="shared" si="529"/>
        <v>-1392048</v>
      </c>
      <c r="BQ102" s="93">
        <f t="shared" si="529"/>
        <v>4495883.3399999989</v>
      </c>
      <c r="BR102" s="394">
        <f t="shared" si="529"/>
        <v>-150314.83000000007</v>
      </c>
      <c r="BS102" s="417">
        <f t="shared" si="530"/>
        <v>-491769.16999999993</v>
      </c>
      <c r="BT102" s="93">
        <f t="shared" si="530"/>
        <v>128863.21000000089</v>
      </c>
      <c r="BU102" s="93">
        <f t="shared" si="530"/>
        <v>3829548.8300000001</v>
      </c>
      <c r="BV102" s="93">
        <f t="shared" si="530"/>
        <v>1339312.5499999989</v>
      </c>
      <c r="BW102" s="93">
        <f t="shared" si="530"/>
        <v>773816.12000000104</v>
      </c>
      <c r="BX102" s="234">
        <f t="shared" si="530"/>
        <v>1301847.9000000004</v>
      </c>
      <c r="BY102" s="234">
        <f t="shared" si="530"/>
        <v>1494475.4100000001</v>
      </c>
      <c r="BZ102" s="234">
        <f t="shared" si="530"/>
        <v>1500720.75</v>
      </c>
      <c r="CA102" s="234">
        <f t="shared" si="530"/>
        <v>1286635.7100000009</v>
      </c>
      <c r="CB102" s="247">
        <f t="shared" si="530"/>
        <v>1724966</v>
      </c>
      <c r="CC102" s="247">
        <f t="shared" si="531"/>
        <v>21123147.710000001</v>
      </c>
      <c r="CD102" s="374">
        <f t="shared" si="531"/>
        <v>2259725.5299999993</v>
      </c>
      <c r="CE102" s="343">
        <f t="shared" si="531"/>
        <v>422833</v>
      </c>
      <c r="CF102" s="247">
        <f t="shared" si="531"/>
        <v>-1955384</v>
      </c>
      <c r="CG102" s="247">
        <f t="shared" si="531"/>
        <v>-3381172.0800000001</v>
      </c>
      <c r="CH102" s="247">
        <f t="shared" si="531"/>
        <v>-1112353.2699999996</v>
      </c>
      <c r="CI102" s="247">
        <f t="shared" si="531"/>
        <v>-477254.99000000022</v>
      </c>
      <c r="CJ102" s="247">
        <f t="shared" si="531"/>
        <v>-49923.220000000671</v>
      </c>
      <c r="CK102" s="247">
        <f t="shared" si="531"/>
        <v>-2788948</v>
      </c>
      <c r="CL102" s="247">
        <f t="shared" si="531"/>
        <v>4187966</v>
      </c>
      <c r="CM102" s="247">
        <f t="shared" si="532"/>
        <v>1597928</v>
      </c>
      <c r="CN102" s="247">
        <f t="shared" si="532"/>
        <v>2222397</v>
      </c>
      <c r="CO102" s="247">
        <f t="shared" si="532"/>
        <v>-32615049</v>
      </c>
      <c r="CP102" s="374">
        <f t="shared" si="532"/>
        <v>-7672915</v>
      </c>
      <c r="CQ102" s="374">
        <f t="shared" si="532"/>
        <v>-8995356</v>
      </c>
      <c r="CR102" s="374">
        <f t="shared" si="532"/>
        <v>-6574326</v>
      </c>
      <c r="CS102" s="374">
        <f t="shared" si="532"/>
        <v>6886634</v>
      </c>
      <c r="CT102" s="374">
        <f t="shared" si="532"/>
        <v>4496710</v>
      </c>
      <c r="CU102" s="374">
        <f t="shared" si="532"/>
        <v>8581753</v>
      </c>
      <c r="CV102" s="374">
        <f t="shared" si="532"/>
        <v>4471544</v>
      </c>
      <c r="CW102" s="374">
        <f t="shared" si="532"/>
        <v>3135805</v>
      </c>
      <c r="CX102" s="374">
        <f t="shared" si="532"/>
        <v>4814131</v>
      </c>
      <c r="CY102" s="374">
        <f t="shared" si="532"/>
        <v>4079442</v>
      </c>
      <c r="CZ102" s="374">
        <f t="shared" si="532"/>
        <v>4563692</v>
      </c>
      <c r="DA102" s="374">
        <f t="shared" si="532"/>
        <v>12136336</v>
      </c>
      <c r="DB102" s="374">
        <f t="shared" si="532"/>
        <v>8652022</v>
      </c>
      <c r="DC102" s="330"/>
      <c r="DD102" s="57">
        <f>IF(ISERROR(GETPIVOTDATA("VALUE",'CSS WK pvt'!$I$2,"DT_FILE",DD$8,"CD_CO",DD$6,"TRIM_CAT",TRIM(B102),"TRIM_LINE",A100))=TRUE,0,GETPIVOTDATA("VALUE",'CSS WK pvt'!$I$2,"DT_FILE",DD$8,"CD_CO",DD$6,"TRIM_CAT",TRIM(B102),"TRIM_LINE",A100))</f>
        <v>12097312</v>
      </c>
    </row>
    <row r="103" spans="1:108" s="31" customFormat="1" ht="15">
      <c r="A103" s="139"/>
      <c r="B103" s="32" t="s">
        <v>141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300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>
        <v>39818849</v>
      </c>
      <c r="BH103" s="300">
        <v>38298525</v>
      </c>
      <c r="BI103" s="28">
        <f t="shared" si="529"/>
        <v>1197728.7800000012</v>
      </c>
      <c r="BJ103" s="93">
        <f t="shared" si="529"/>
        <v>-6202359.7100000009</v>
      </c>
      <c r="BK103" s="93">
        <f t="shared" si="529"/>
        <v>-5425646.6399999969</v>
      </c>
      <c r="BL103" s="93">
        <f t="shared" si="529"/>
        <v>1096287.9699999988</v>
      </c>
      <c r="BM103" s="93">
        <f t="shared" si="529"/>
        <v>806036.84999999776</v>
      </c>
      <c r="BN103" s="93">
        <f t="shared" si="529"/>
        <v>-1838885.3999999985</v>
      </c>
      <c r="BO103" s="93">
        <f t="shared" si="529"/>
        <v>2037770.200000003</v>
      </c>
      <c r="BP103" s="93">
        <f t="shared" si="529"/>
        <v>-2765822.7800000012</v>
      </c>
      <c r="BQ103" s="93">
        <f t="shared" si="529"/>
        <v>11195097.379999999</v>
      </c>
      <c r="BR103" s="394">
        <f t="shared" si="529"/>
        <v>-2402695.9400000013</v>
      </c>
      <c r="BS103" s="417">
        <f t="shared" si="530"/>
        <v>-7716743.5300000012</v>
      </c>
      <c r="BT103" s="93">
        <f t="shared" si="530"/>
        <v>-1718666.7100000009</v>
      </c>
      <c r="BU103" s="93">
        <f t="shared" si="530"/>
        <v>7156396.6699999943</v>
      </c>
      <c r="BV103" s="93">
        <f t="shared" si="530"/>
        <v>6360925.700000003</v>
      </c>
      <c r="BW103" s="93">
        <f t="shared" si="530"/>
        <v>2093102.1099999957</v>
      </c>
      <c r="BX103" s="234">
        <f t="shared" si="530"/>
        <v>3301272.620000001</v>
      </c>
      <c r="BY103" s="234">
        <f t="shared" si="530"/>
        <v>3255514.870000001</v>
      </c>
      <c r="BZ103" s="234">
        <f t="shared" si="530"/>
        <v>6316232.4600000009</v>
      </c>
      <c r="CA103" s="234">
        <f t="shared" si="530"/>
        <v>1577893.3900000006</v>
      </c>
      <c r="CB103" s="247">
        <f t="shared" si="530"/>
        <v>4191111</v>
      </c>
      <c r="CC103" s="247">
        <f t="shared" si="531"/>
        <v>-2398520.6099999994</v>
      </c>
      <c r="CD103" s="374">
        <f t="shared" si="531"/>
        <v>4847777.6900000013</v>
      </c>
      <c r="CE103" s="343">
        <f t="shared" si="531"/>
        <v>5624961</v>
      </c>
      <c r="CF103" s="247">
        <f t="shared" si="531"/>
        <v>10120820</v>
      </c>
      <c r="CG103" s="247">
        <f t="shared" si="531"/>
        <v>4940638.5600000024</v>
      </c>
      <c r="CH103" s="247">
        <f t="shared" si="531"/>
        <v>5186703.3299999982</v>
      </c>
      <c r="CI103" s="247">
        <f t="shared" si="531"/>
        <v>2195101.950000003</v>
      </c>
      <c r="CJ103" s="247">
        <f t="shared" si="531"/>
        <v>3515060.3900000006</v>
      </c>
      <c r="CK103" s="247">
        <f t="shared" si="531"/>
        <v>727604</v>
      </c>
      <c r="CL103" s="247">
        <f t="shared" si="531"/>
        <v>4432755.5099999979</v>
      </c>
      <c r="CM103" s="247">
        <f t="shared" si="532"/>
        <v>5321589</v>
      </c>
      <c r="CN103" s="247">
        <f t="shared" si="532"/>
        <v>4290992</v>
      </c>
      <c r="CO103" s="247">
        <f t="shared" si="532"/>
        <v>-30743257</v>
      </c>
      <c r="CP103" s="374">
        <f t="shared" si="532"/>
        <v>-22235279</v>
      </c>
      <c r="CQ103" s="374">
        <f t="shared" si="532"/>
        <v>-29312265</v>
      </c>
      <c r="CR103" s="374">
        <f t="shared" si="532"/>
        <v>-35995846</v>
      </c>
      <c r="CS103" s="374">
        <f t="shared" si="532"/>
        <v>9690343</v>
      </c>
      <c r="CT103" s="374">
        <f t="shared" si="532"/>
        <v>7798939</v>
      </c>
      <c r="CU103" s="374">
        <f t="shared" si="532"/>
        <v>14283758</v>
      </c>
      <c r="CV103" s="374">
        <f t="shared" si="532"/>
        <v>7327010</v>
      </c>
      <c r="CW103" s="374">
        <f t="shared" si="532"/>
        <v>-145210</v>
      </c>
      <c r="CX103" s="374">
        <f t="shared" si="532"/>
        <v>2577378</v>
      </c>
      <c r="CY103" s="374">
        <f t="shared" si="532"/>
        <v>1825250</v>
      </c>
      <c r="CZ103" s="374">
        <f t="shared" si="532"/>
        <v>6356955</v>
      </c>
      <c r="DA103" s="374">
        <f t="shared" si="532"/>
        <v>36009326</v>
      </c>
      <c r="DB103" s="374">
        <f t="shared" si="532"/>
        <v>26442226</v>
      </c>
      <c r="DC103" s="330"/>
      <c r="DD103" s="57">
        <f>IF(ISERROR(GETPIVOTDATA("VALUE",'CSS WK pvt'!$I$2,"DT_FILE",DD$8,"CD_CO",DD$6,"TRIM_CAT",TRIM(B103),"TRIM_LINE",A100))=TRUE,0,GETPIVOTDATA("VALUE",'CSS WK pvt'!$I$2,"DT_FILE",DD$8,"CD_CO",DD$6,"TRIM_CAT",TRIM(B103),"TRIM_LINE",A100))</f>
        <v>38298525</v>
      </c>
    </row>
    <row r="104" spans="1:108" s="31" customFormat="1" ht="15">
      <c r="A104" s="139"/>
      <c r="B104" s="32" t="s">
        <v>142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300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>
        <v>35542054</v>
      </c>
      <c r="BH104" s="300">
        <v>32848167</v>
      </c>
      <c r="BI104" s="28">
        <f t="shared" si="529"/>
        <v>1632392.3899999969</v>
      </c>
      <c r="BJ104" s="93">
        <f t="shared" si="529"/>
        <v>-7127008.6100000031</v>
      </c>
      <c r="BK104" s="93">
        <f t="shared" si="529"/>
        <v>-4745543.0999999978</v>
      </c>
      <c r="BL104" s="93">
        <f t="shared" si="529"/>
        <v>1496247.5</v>
      </c>
      <c r="BM104" s="93">
        <f t="shared" si="529"/>
        <v>-326733.84999999776</v>
      </c>
      <c r="BN104" s="93">
        <f t="shared" si="529"/>
        <v>-1270925.7700000033</v>
      </c>
      <c r="BO104" s="93">
        <f t="shared" si="529"/>
        <v>3918794.1699999981</v>
      </c>
      <c r="BP104" s="93">
        <f t="shared" si="529"/>
        <v>-2840902.5</v>
      </c>
      <c r="BQ104" s="93">
        <f t="shared" si="529"/>
        <v>11489698.989999998</v>
      </c>
      <c r="BR104" s="394">
        <f t="shared" si="529"/>
        <v>-1750365.0899999999</v>
      </c>
      <c r="BS104" s="417">
        <f t="shared" si="530"/>
        <v>-8318348.299999997</v>
      </c>
      <c r="BT104" s="93">
        <f t="shared" si="530"/>
        <v>-2180495.5700000003</v>
      </c>
      <c r="BU104" s="93">
        <f t="shared" si="530"/>
        <v>6262546.2100000009</v>
      </c>
      <c r="BV104" s="93">
        <f t="shared" si="530"/>
        <v>6552398.4800000004</v>
      </c>
      <c r="BW104" s="93">
        <f t="shared" si="530"/>
        <v>2560607.1400000006</v>
      </c>
      <c r="BX104" s="234">
        <f t="shared" si="530"/>
        <v>3134861.1600000001</v>
      </c>
      <c r="BY104" s="234">
        <f t="shared" si="530"/>
        <v>2866399.3999999985</v>
      </c>
      <c r="BZ104" s="234">
        <f t="shared" si="530"/>
        <v>7097034.3500000015</v>
      </c>
      <c r="CA104" s="234">
        <f t="shared" si="530"/>
        <v>-1146064.799999997</v>
      </c>
      <c r="CB104" s="247">
        <f t="shared" si="530"/>
        <v>-3553</v>
      </c>
      <c r="CC104" s="247">
        <f t="shared" si="531"/>
        <v>-2591381.799999997</v>
      </c>
      <c r="CD104" s="374">
        <f t="shared" si="531"/>
        <v>4608285.3900000006</v>
      </c>
      <c r="CE104" s="343">
        <f t="shared" si="531"/>
        <v>4138702</v>
      </c>
      <c r="CF104" s="247">
        <f t="shared" si="531"/>
        <v>9066107</v>
      </c>
      <c r="CG104" s="247">
        <f t="shared" si="531"/>
        <v>3458459.1700000018</v>
      </c>
      <c r="CH104" s="247">
        <f t="shared" si="531"/>
        <v>3736556.2100000009</v>
      </c>
      <c r="CI104" s="247">
        <f t="shared" si="531"/>
        <v>-379458.30000000075</v>
      </c>
      <c r="CJ104" s="247">
        <f t="shared" si="531"/>
        <v>459396.01000000164</v>
      </c>
      <c r="CK104" s="247">
        <f t="shared" si="531"/>
        <v>-752331</v>
      </c>
      <c r="CL104" s="247">
        <f t="shared" si="531"/>
        <v>-290826.78000000119</v>
      </c>
      <c r="CM104" s="247">
        <f t="shared" si="532"/>
        <v>4944899</v>
      </c>
      <c r="CN104" s="247">
        <f t="shared" si="532"/>
        <v>9714841</v>
      </c>
      <c r="CO104" s="247">
        <f t="shared" si="532"/>
        <v>-29182050</v>
      </c>
      <c r="CP104" s="374">
        <f t="shared" si="532"/>
        <v>-22759475</v>
      </c>
      <c r="CQ104" s="374">
        <f t="shared" si="532"/>
        <v>-25709041</v>
      </c>
      <c r="CR104" s="374">
        <f t="shared" si="532"/>
        <v>-32701486</v>
      </c>
      <c r="CS104" s="374">
        <f t="shared" si="532"/>
        <v>1695781</v>
      </c>
      <c r="CT104" s="374">
        <f t="shared" si="532"/>
        <v>1171715</v>
      </c>
      <c r="CU104" s="374">
        <f t="shared" si="532"/>
        <v>7658868</v>
      </c>
      <c r="CV104" s="374">
        <f t="shared" si="532"/>
        <v>4137177</v>
      </c>
      <c r="CW104" s="374">
        <f t="shared" si="532"/>
        <v>-1808662</v>
      </c>
      <c r="CX104" s="374">
        <f t="shared" si="532"/>
        <v>2408165</v>
      </c>
      <c r="CY104" s="374">
        <f t="shared" si="532"/>
        <v>270272</v>
      </c>
      <c r="CZ104" s="374">
        <f t="shared" si="532"/>
        <v>-708626</v>
      </c>
      <c r="DA104" s="374">
        <f t="shared" si="532"/>
        <v>30736693</v>
      </c>
      <c r="DB104" s="374">
        <f t="shared" si="532"/>
        <v>23709738</v>
      </c>
      <c r="DC104" s="330"/>
      <c r="DD104" s="57">
        <f>IF(ISERROR(GETPIVOTDATA("VALUE",'CSS WK pvt'!$I$2,"DT_FILE",DD$8,"CD_CO",DD$6,"TRIM_CAT",TRIM(B104),"TRIM_LINE",A100))=TRUE,0,GETPIVOTDATA("VALUE",'CSS WK pvt'!$I$2,"DT_FILE",DD$8,"CD_CO",DD$6,"TRIM_CAT",TRIM(B104),"TRIM_LINE",A100))</f>
        <v>32848167</v>
      </c>
    </row>
    <row r="105" spans="1:108" s="31" customFormat="1" ht="15">
      <c r="A105" s="139"/>
      <c r="B105" s="32" t="s">
        <v>143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300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>
        <v>57090478</v>
      </c>
      <c r="BH105" s="300">
        <v>51743173</v>
      </c>
      <c r="BI105" s="28">
        <f t="shared" si="529"/>
        <v>5023590.4599999934</v>
      </c>
      <c r="BJ105" s="93">
        <f t="shared" si="529"/>
        <v>-6095494.2100000009</v>
      </c>
      <c r="BK105" s="93">
        <f t="shared" si="529"/>
        <v>-8731059.7600000054</v>
      </c>
      <c r="BL105" s="93">
        <f t="shared" si="529"/>
        <v>2501587.3999999985</v>
      </c>
      <c r="BM105" s="93">
        <f t="shared" si="529"/>
        <v>528410.71000000089</v>
      </c>
      <c r="BN105" s="93">
        <f t="shared" si="529"/>
        <v>-1452428.4600000009</v>
      </c>
      <c r="BO105" s="93">
        <f t="shared" si="529"/>
        <v>5185155.2400000021</v>
      </c>
      <c r="BP105" s="93">
        <f t="shared" si="529"/>
        <v>-5965713.8599999994</v>
      </c>
      <c r="BQ105" s="93">
        <f t="shared" si="529"/>
        <v>13617807.550000004</v>
      </c>
      <c r="BR105" s="394">
        <f t="shared" si="529"/>
        <v>131513.78999999911</v>
      </c>
      <c r="BS105" s="417">
        <f t="shared" si="530"/>
        <v>-10449932.829999998</v>
      </c>
      <c r="BT105" s="93">
        <f t="shared" si="530"/>
        <v>-852772.8900000006</v>
      </c>
      <c r="BU105" s="93">
        <f t="shared" si="530"/>
        <v>11725130.440000005</v>
      </c>
      <c r="BV105" s="93">
        <f t="shared" si="530"/>
        <v>9700391.9299999997</v>
      </c>
      <c r="BW105" s="93">
        <f t="shared" si="530"/>
        <v>4041155.5100000054</v>
      </c>
      <c r="BX105" s="234">
        <f t="shared" si="530"/>
        <v>5895815.1799999997</v>
      </c>
      <c r="BY105" s="234">
        <f t="shared" si="530"/>
        <v>-386110.42000000179</v>
      </c>
      <c r="BZ105" s="234">
        <f t="shared" si="530"/>
        <v>9504834.7700000033</v>
      </c>
      <c r="CA105" s="234">
        <f t="shared" si="530"/>
        <v>-1776503.2100000009</v>
      </c>
      <c r="CB105" s="247">
        <f t="shared" si="530"/>
        <v>-1938225</v>
      </c>
      <c r="CC105" s="247">
        <f t="shared" si="531"/>
        <v>2514883.7899999991</v>
      </c>
      <c r="CD105" s="374">
        <f t="shared" si="531"/>
        <v>4656869.4399999976</v>
      </c>
      <c r="CE105" s="343">
        <f t="shared" si="531"/>
        <v>3433726</v>
      </c>
      <c r="CF105" s="247">
        <f t="shared" si="531"/>
        <v>11381019</v>
      </c>
      <c r="CG105" s="247">
        <f t="shared" si="531"/>
        <v>1452014.3999999985</v>
      </c>
      <c r="CH105" s="247">
        <f t="shared" si="531"/>
        <v>5891189.9200000018</v>
      </c>
      <c r="CI105" s="247">
        <f t="shared" si="531"/>
        <v>-609175.45000000298</v>
      </c>
      <c r="CJ105" s="247">
        <f t="shared" si="531"/>
        <v>153250.32999999821</v>
      </c>
      <c r="CK105" s="247">
        <f t="shared" si="531"/>
        <v>-601852</v>
      </c>
      <c r="CL105" s="247">
        <f t="shared" si="531"/>
        <v>895966.61999999732</v>
      </c>
      <c r="CM105" s="247">
        <f t="shared" si="532"/>
        <v>1484318</v>
      </c>
      <c r="CN105" s="247">
        <f t="shared" si="532"/>
        <v>16642471</v>
      </c>
      <c r="CO105" s="247">
        <f t="shared" si="532"/>
        <v>-54243256</v>
      </c>
      <c r="CP105" s="374">
        <f t="shared" si="532"/>
        <v>-38843618</v>
      </c>
      <c r="CQ105" s="374">
        <f t="shared" si="532"/>
        <v>-41518605</v>
      </c>
      <c r="CR105" s="374">
        <f t="shared" si="532"/>
        <v>-52169708</v>
      </c>
      <c r="CS105" s="374">
        <f t="shared" si="532"/>
        <v>2407352</v>
      </c>
      <c r="CT105" s="374">
        <f t="shared" si="532"/>
        <v>-2761833</v>
      </c>
      <c r="CU105" s="374">
        <f t="shared" si="532"/>
        <v>3172052</v>
      </c>
      <c r="CV105" s="374">
        <f t="shared" si="532"/>
        <v>5251214</v>
      </c>
      <c r="CW105" s="374">
        <f t="shared" si="532"/>
        <v>-2560959</v>
      </c>
      <c r="CX105" s="374">
        <f t="shared" si="532"/>
        <v>3462307</v>
      </c>
      <c r="CY105" s="374">
        <f t="shared" si="532"/>
        <v>4309043</v>
      </c>
      <c r="CZ105" s="374">
        <f t="shared" si="532"/>
        <v>3448983</v>
      </c>
      <c r="DA105" s="374">
        <f t="shared" si="532"/>
        <v>52633520</v>
      </c>
      <c r="DB105" s="374">
        <f t="shared" si="532"/>
        <v>39847875</v>
      </c>
      <c r="DC105" s="330"/>
      <c r="DD105" s="57">
        <f>IF(ISERROR(GETPIVOTDATA("VALUE",'CSS WK pvt'!$I$2,"DT_FILE",DD$8,"CD_CO",DD$6,"TRIM_CAT",TRIM(B105),"TRIM_LINE",A100))=TRUE,0,GETPIVOTDATA("VALUE",'CSS WK pvt'!$I$2,"DT_FILE",DD$8,"CD_CO",DD$6,"TRIM_CAT",TRIM(B105),"TRIM_LINE",A100))</f>
        <v>51743173</v>
      </c>
    </row>
    <row r="106" spans="1:108" s="123" customFormat="1" ht="15">
      <c r="A106" s="140"/>
      <c r="B106" s="32" t="s">
        <v>144</v>
      </c>
      <c r="C106" s="124">
        <f>SUM(C101:C105)</f>
        <v>263816273.75</v>
      </c>
      <c r="D106" s="125">
        <f t="shared" si="533" ref="D106:AF106">SUM(D101:D105)</f>
        <v>256548632.56999999</v>
      </c>
      <c r="E106" s="125">
        <f t="shared" si="533"/>
        <v>257575399.62</v>
      </c>
      <c r="F106" s="126">
        <f t="shared" si="533"/>
        <v>202823383.29999998</v>
      </c>
      <c r="G106" s="125">
        <f t="shared" si="533"/>
        <v>249230008.84</v>
      </c>
      <c r="H106" s="125">
        <f t="shared" si="533"/>
        <v>292352661.68000001</v>
      </c>
      <c r="I106" s="125">
        <f t="shared" si="533"/>
        <v>277454446.13999999</v>
      </c>
      <c r="J106" s="125">
        <f t="shared" si="533"/>
        <v>264414814.37</v>
      </c>
      <c r="K106" s="125">
        <f t="shared" si="533"/>
        <v>201769614.16999999</v>
      </c>
      <c r="L106" s="127">
        <f t="shared" si="533"/>
        <v>246194002.31999999</v>
      </c>
      <c r="M106" s="125">
        <f t="shared" si="533"/>
        <v>293775176.65999997</v>
      </c>
      <c r="N106" s="125">
        <f t="shared" si="533"/>
        <v>271248573.81999999</v>
      </c>
      <c r="O106" s="125">
        <f t="shared" si="533"/>
        <v>278475579.79000002</v>
      </c>
      <c r="P106" s="125">
        <f t="shared" si="533"/>
        <v>235273270.11000001</v>
      </c>
      <c r="Q106" s="125">
        <f t="shared" si="533"/>
        <v>251898384.03999999</v>
      </c>
      <c r="R106" s="125">
        <f t="shared" si="533"/>
        <v>234761875.54000002</v>
      </c>
      <c r="S106" s="125">
        <f t="shared" si="533"/>
        <v>280069851.76999998</v>
      </c>
      <c r="T106" s="125">
        <f t="shared" si="533"/>
        <v>311555443.5</v>
      </c>
      <c r="U106" s="125">
        <f t="shared" si="533"/>
        <v>311217367.32999998</v>
      </c>
      <c r="V106" s="125">
        <f t="shared" si="533"/>
        <v>257374447</v>
      </c>
      <c r="W106" s="125">
        <f t="shared" si="533"/>
        <v>311217367.32999998</v>
      </c>
      <c r="X106" s="127">
        <f t="shared" si="533"/>
        <v>238758524.81999999</v>
      </c>
      <c r="Y106" s="125">
        <f t="shared" si="533"/>
        <v>258535819</v>
      </c>
      <c r="Z106" s="125">
        <f t="shared" si="533"/>
        <v>267088790</v>
      </c>
      <c r="AA106" s="125">
        <f t="shared" si="533"/>
        <v>340217600.94000006</v>
      </c>
      <c r="AB106" s="125">
        <f t="shared" si="533"/>
        <v>266993851.73000002</v>
      </c>
      <c r="AC106" s="125">
        <f t="shared" si="533"/>
        <v>260652463.47000003</v>
      </c>
      <c r="AD106" s="125">
        <f t="shared" si="533"/>
        <v>253331380.68000001</v>
      </c>
      <c r="AE106" s="125">
        <f t="shared" si="533"/>
        <v>294915797</v>
      </c>
      <c r="AF106" s="125">
        <f t="shared" si="533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1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>
        <v>294246772</v>
      </c>
      <c r="BH106" s="301">
        <v>286267645</v>
      </c>
      <c r="BI106" s="126">
        <f t="shared" si="468"/>
        <v>14659306.040000014</v>
      </c>
      <c r="BJ106" s="128">
        <f t="shared" si="534" ref="BJ106:BL106">SUM(BJ101:BJ105)</f>
        <v>-21275362.460000008</v>
      </c>
      <c r="BK106" s="128">
        <f t="shared" si="534"/>
        <v>-5677015.5800000038</v>
      </c>
      <c r="BL106" s="128">
        <f t="shared" si="534"/>
        <v>31938492.239999995</v>
      </c>
      <c r="BM106" s="128">
        <f t="shared" si="535" ref="BM106">SUM(BM101:BM105)</f>
        <v>30839842.930000003</v>
      </c>
      <c r="BN106" s="128">
        <f t="shared" si="536" ref="BN106:BV106">SUM(BN101:BN105)</f>
        <v>19202781.819999993</v>
      </c>
      <c r="BO106" s="128">
        <f t="shared" si="536"/>
        <v>33762921.189999983</v>
      </c>
      <c r="BP106" s="128">
        <f t="shared" si="536"/>
        <v>-7040367.3700000048</v>
      </c>
      <c r="BQ106" s="128">
        <f t="shared" si="536"/>
        <v>109447753.16</v>
      </c>
      <c r="BR106" s="395">
        <f t="shared" si="536"/>
        <v>-7435477.4999999944</v>
      </c>
      <c r="BS106" s="418">
        <f t="shared" si="536"/>
        <v>-35239357.660000011</v>
      </c>
      <c r="BT106" s="128">
        <f t="shared" si="536"/>
        <v>-4159783.8200000152</v>
      </c>
      <c r="BU106" s="128">
        <f t="shared" si="536"/>
        <v>61742021.149999999</v>
      </c>
      <c r="BV106" s="128">
        <f t="shared" si="536"/>
        <v>31720581.619999997</v>
      </c>
      <c r="BW106" s="128">
        <f t="shared" si="537" ref="BW106:BX106">SUM(BW101:BW105)</f>
        <v>8754079.4300000146</v>
      </c>
      <c r="BX106" s="235">
        <f t="shared" si="537"/>
        <v>18569505.140000001</v>
      </c>
      <c r="BY106" s="235">
        <f t="shared" si="538" ref="BY106:BZ106">SUM(BY101:BY105)</f>
        <v>14845945.229999997</v>
      </c>
      <c r="BZ106" s="235">
        <f t="shared" si="538"/>
        <v>19733270.330000006</v>
      </c>
      <c r="CA106" s="235">
        <f t="shared" si="539" ref="CA106:CB106">SUM(CA101:CA105)</f>
        <v>3149739.6700000167</v>
      </c>
      <c r="CB106" s="260">
        <f t="shared" si="539"/>
        <v>21944680</v>
      </c>
      <c r="CC106" s="260">
        <f t="shared" si="540" ref="CC106:CE106">SUM(CC101:CC105)</f>
        <v>-19389841.329999983</v>
      </c>
      <c r="CD106" s="375">
        <f t="shared" si="540"/>
        <v>21117410.179999992</v>
      </c>
      <c r="CE106" s="344">
        <f t="shared" si="540"/>
        <v>31765955</v>
      </c>
      <c r="CF106" s="260">
        <f t="shared" si="541" ref="CF106:CG106">SUM(CF101:CF105)</f>
        <v>56485949</v>
      </c>
      <c r="CG106" s="260">
        <f t="shared" si="541"/>
        <v>16168691.059999993</v>
      </c>
      <c r="CH106" s="260">
        <f t="shared" si="542" ref="CH106">SUM(CH101:CH105)</f>
        <v>21878987.270000014</v>
      </c>
      <c r="CI106" s="260">
        <f t="shared" si="543" ref="CI106">SUM(CI101:CI105)</f>
        <v>-2521162.4700000081</v>
      </c>
      <c r="CJ106" s="260">
        <f t="shared" si="544" ref="CJ106">SUM(CJ101:CJ105)</f>
        <v>7105238.3200000022</v>
      </c>
      <c r="CK106" s="260">
        <f t="shared" si="545" ref="CK106">SUM(CK101:CK105)</f>
        <v>-16204788</v>
      </c>
      <c r="CL106" s="260">
        <f t="shared" si="546" ref="CL106">SUM(CL101:CL105)</f>
        <v>33357863.169999987</v>
      </c>
      <c r="CM106" s="260">
        <f t="shared" si="547" ref="CM106">SUM(CM101:CM105)</f>
        <v>35457417</v>
      </c>
      <c r="CN106" s="260">
        <f t="shared" si="548" ref="CN106">SUM(CN101:CN105)</f>
        <v>31220304</v>
      </c>
      <c r="CO106" s="260">
        <f t="shared" si="549" ref="CO106">SUM(CO101:CO105)</f>
        <v>-264099208</v>
      </c>
      <c r="CP106" s="375">
        <f t="shared" si="550" ref="CP106">SUM(CP101:CP105)</f>
        <v>-174181414</v>
      </c>
      <c r="CQ106" s="375">
        <f t="shared" si="551" ref="CQ106">SUM(CQ101:CQ105)</f>
        <v>-237007168</v>
      </c>
      <c r="CR106" s="375">
        <f t="shared" si="552" ref="CR106">SUM(CR101:CR105)</f>
        <v>-270727549</v>
      </c>
      <c r="CS106" s="375">
        <f t="shared" si="553" ref="CS106">SUM(CS101:CS105)</f>
        <v>48973792</v>
      </c>
      <c r="CT106" s="375">
        <f t="shared" si="554" ref="CT106">SUM(CT101:CT105)</f>
        <v>42449879</v>
      </c>
      <c r="CU106" s="375">
        <f t="shared" si="555" ref="CU106">SUM(CU101:CU105)</f>
        <v>87995213</v>
      </c>
      <c r="CV106" s="375">
        <f t="shared" si="556" ref="CV106">SUM(CV101:CV105)</f>
        <v>38502711</v>
      </c>
      <c r="CW106" s="375">
        <f t="shared" si="557" ref="CW106">SUM(CW101:CW105)</f>
        <v>-7657632</v>
      </c>
      <c r="CX106" s="375">
        <f t="shared" si="558" ref="CX106">SUM(CX101:CX105)</f>
        <v>25212953</v>
      </c>
      <c r="CY106" s="375">
        <f t="shared" si="559" ref="CY106:CZ106">SUM(CY101:CY105)</f>
        <v>1264122</v>
      </c>
      <c r="CZ106" s="375">
        <f t="shared" si="559"/>
        <v>44682301</v>
      </c>
      <c r="DA106" s="375">
        <f t="shared" si="560" ref="DA106:DB106">SUM(DA101:DA105)</f>
        <v>266518454</v>
      </c>
      <c r="DB106" s="375">
        <f t="shared" si="560"/>
        <v>200573124</v>
      </c>
      <c r="DC106" s="331"/>
      <c r="DD106" s="38">
        <f t="shared" si="468"/>
        <v>286267645</v>
      </c>
    </row>
    <row r="107" spans="1:108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54"/>
      <c r="CC107" s="254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264"/>
      <c r="DD107" s="83"/>
    </row>
    <row r="108" spans="1:108" s="52" customFormat="1" ht="15">
      <c r="A108" s="139"/>
      <c r="B108" s="53" t="s">
        <v>139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2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>
        <v>985234</v>
      </c>
      <c r="BH108" s="302">
        <v>948207</v>
      </c>
      <c r="BI108" s="27">
        <f t="shared" si="561" ref="BI108:BR112">O108-C108</f>
        <v>128071</v>
      </c>
      <c r="BJ108" s="98">
        <f t="shared" si="561"/>
        <v>29081</v>
      </c>
      <c r="BK108" s="98">
        <f t="shared" si="561"/>
        <v>32426</v>
      </c>
      <c r="BL108" s="98">
        <f t="shared" si="561"/>
        <v>153993</v>
      </c>
      <c r="BM108" s="98">
        <f t="shared" si="561"/>
        <v>30679</v>
      </c>
      <c r="BN108" s="98">
        <f t="shared" si="561"/>
        <v>20337</v>
      </c>
      <c r="BO108" s="98">
        <f t="shared" si="561"/>
        <v>48979</v>
      </c>
      <c r="BP108" s="98">
        <f t="shared" si="561"/>
        <v>-29498</v>
      </c>
      <c r="BQ108" s="98">
        <f t="shared" si="561"/>
        <v>76265</v>
      </c>
      <c r="BR108" s="396">
        <f t="shared" si="561"/>
        <v>-50902</v>
      </c>
      <c r="BS108" s="419">
        <f t="shared" si="562" ref="BS108:CB112">Y108-M108</f>
        <v>-97784</v>
      </c>
      <c r="BT108" s="98">
        <f t="shared" si="562"/>
        <v>-37234</v>
      </c>
      <c r="BU108" s="98">
        <f t="shared" si="562"/>
        <v>68559</v>
      </c>
      <c r="BV108" s="98">
        <f t="shared" si="562"/>
        <v>-2191</v>
      </c>
      <c r="BW108" s="98">
        <f t="shared" si="562"/>
        <v>-17348</v>
      </c>
      <c r="BX108" s="236">
        <f t="shared" si="562"/>
        <v>22681</v>
      </c>
      <c r="BY108" s="236">
        <f t="shared" si="562"/>
        <v>-6263</v>
      </c>
      <c r="BZ108" s="236">
        <f t="shared" si="562"/>
        <v>41278</v>
      </c>
      <c r="CA108" s="236">
        <f t="shared" si="562"/>
        <v>3020</v>
      </c>
      <c r="CB108" s="261">
        <f t="shared" si="562"/>
        <v>-11008</v>
      </c>
      <c r="CC108" s="261">
        <f t="shared" si="563" ref="CC108:CL112">AI108-W108</f>
        <v>54973</v>
      </c>
      <c r="CD108" s="376">
        <f t="shared" si="563"/>
        <v>-2434</v>
      </c>
      <c r="CE108" s="345">
        <f t="shared" si="563"/>
        <v>97823</v>
      </c>
      <c r="CF108" s="261">
        <f t="shared" si="563"/>
        <v>90106</v>
      </c>
      <c r="CG108" s="261">
        <f t="shared" si="563"/>
        <v>20828</v>
      </c>
      <c r="CH108" s="261">
        <f t="shared" si="563"/>
        <v>21675</v>
      </c>
      <c r="CI108" s="261">
        <f t="shared" si="563"/>
        <v>-2820</v>
      </c>
      <c r="CJ108" s="261">
        <f t="shared" si="563"/>
        <v>-1666</v>
      </c>
      <c r="CK108" s="261">
        <f t="shared" si="563"/>
        <v>-12568</v>
      </c>
      <c r="CL108" s="261">
        <f t="shared" si="563"/>
        <v>53490</v>
      </c>
      <c r="CM108" s="261">
        <f t="shared" si="564" ref="CM108:DB112">AS108-AG108</f>
        <v>15214</v>
      </c>
      <c r="CN108" s="261">
        <f t="shared" si="564"/>
        <v>-17249</v>
      </c>
      <c r="CO108" s="261">
        <f t="shared" si="564"/>
        <v>-916986</v>
      </c>
      <c r="CP108" s="376">
        <f t="shared" si="564"/>
        <v>-714949</v>
      </c>
      <c r="CQ108" s="376">
        <f t="shared" si="564"/>
        <v>-863280</v>
      </c>
      <c r="CR108" s="376">
        <f t="shared" si="564"/>
        <v>-840591</v>
      </c>
      <c r="CS108" s="376">
        <f t="shared" si="564"/>
        <v>-52270</v>
      </c>
      <c r="CT108" s="376">
        <f t="shared" si="564"/>
        <v>-37786</v>
      </c>
      <c r="CU108" s="376">
        <f t="shared" si="564"/>
        <v>103744</v>
      </c>
      <c r="CV108" s="376">
        <f t="shared" si="564"/>
        <v>-8291</v>
      </c>
      <c r="CW108" s="376">
        <f t="shared" si="564"/>
        <v>-90745</v>
      </c>
      <c r="CX108" s="376">
        <f t="shared" si="564"/>
        <v>-22934</v>
      </c>
      <c r="CY108" s="376">
        <f t="shared" si="564"/>
        <v>-33421</v>
      </c>
      <c r="CZ108" s="376">
        <f t="shared" si="564"/>
        <v>75392</v>
      </c>
      <c r="DA108" s="376">
        <f t="shared" si="564"/>
        <v>894888</v>
      </c>
      <c r="DB108" s="376">
        <f t="shared" si="564"/>
        <v>697320</v>
      </c>
      <c r="DC108" s="264"/>
      <c r="DD108" s="57">
        <f>IF(ISERROR(GETPIVOTDATA("VALUE",'CSS WK pvt'!$I$2,"DT_FILE",DD$8,"CD_CO",DD$6,"TRIM_CAT",TRIM(B108),"TRIM_LINE",A107))=TRUE,0,GETPIVOTDATA("VALUE",'CSS WK pvt'!$I$2,"DT_FILE",DD$8,"CD_CO",DD$6,"TRIM_CAT",TRIM(B108),"TRIM_LINE",A107))</f>
        <v>948207</v>
      </c>
    </row>
    <row r="109" spans="1:108" s="52" customFormat="1" ht="15">
      <c r="A109" s="139"/>
      <c r="B109" s="53" t="s">
        <v>140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2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>
        <v>146195</v>
      </c>
      <c r="BH109" s="302">
        <v>134578</v>
      </c>
      <c r="BI109" s="27">
        <f t="shared" si="561"/>
        <v>10272</v>
      </c>
      <c r="BJ109" s="98">
        <f t="shared" si="561"/>
        <v>4643</v>
      </c>
      <c r="BK109" s="98">
        <f t="shared" si="561"/>
        <v>3429</v>
      </c>
      <c r="BL109" s="98">
        <f t="shared" si="561"/>
        <v>15652</v>
      </c>
      <c r="BM109" s="98">
        <f t="shared" si="561"/>
        <v>11156</v>
      </c>
      <c r="BN109" s="98">
        <f t="shared" si="561"/>
        <v>23402</v>
      </c>
      <c r="BO109" s="98">
        <f t="shared" si="561"/>
        <v>20527</v>
      </c>
      <c r="BP109" s="98">
        <f t="shared" si="561"/>
        <v>-1559</v>
      </c>
      <c r="BQ109" s="98">
        <f t="shared" si="561"/>
        <v>27891</v>
      </c>
      <c r="BR109" s="396">
        <f t="shared" si="561"/>
        <v>6718</v>
      </c>
      <c r="BS109" s="419">
        <f t="shared" si="562"/>
        <v>4267</v>
      </c>
      <c r="BT109" s="98">
        <f t="shared" si="562"/>
        <v>8897</v>
      </c>
      <c r="BU109" s="98">
        <f t="shared" si="562"/>
        <v>28624</v>
      </c>
      <c r="BV109" s="98">
        <f t="shared" si="562"/>
        <v>14558</v>
      </c>
      <c r="BW109" s="98">
        <f t="shared" si="562"/>
        <v>19842</v>
      </c>
      <c r="BX109" s="236">
        <f t="shared" si="562"/>
        <v>25566</v>
      </c>
      <c r="BY109" s="236">
        <f t="shared" si="562"/>
        <v>17247</v>
      </c>
      <c r="BZ109" s="236">
        <f t="shared" si="562"/>
        <v>27061</v>
      </c>
      <c r="CA109" s="236">
        <f t="shared" si="562"/>
        <v>22846</v>
      </c>
      <c r="CB109" s="261">
        <f t="shared" si="562"/>
        <v>14659</v>
      </c>
      <c r="CC109" s="261">
        <f t="shared" si="563"/>
        <v>58485</v>
      </c>
      <c r="CD109" s="376">
        <f t="shared" si="563"/>
        <v>39567</v>
      </c>
      <c r="CE109" s="345">
        <f t="shared" si="563"/>
        <v>26087</v>
      </c>
      <c r="CF109" s="261">
        <f t="shared" si="563"/>
        <v>20629</v>
      </c>
      <c r="CG109" s="261">
        <f t="shared" si="563"/>
        <v>9150</v>
      </c>
      <c r="CH109" s="261">
        <f t="shared" si="563"/>
        <v>10775</v>
      </c>
      <c r="CI109" s="261">
        <f t="shared" si="563"/>
        <v>3017</v>
      </c>
      <c r="CJ109" s="261">
        <f t="shared" si="563"/>
        <v>23239</v>
      </c>
      <c r="CK109" s="261">
        <f t="shared" si="563"/>
        <v>-7283</v>
      </c>
      <c r="CL109" s="261">
        <f t="shared" si="563"/>
        <v>11352</v>
      </c>
      <c r="CM109" s="261">
        <f t="shared" si="564"/>
        <v>3011</v>
      </c>
      <c r="CN109" s="261">
        <f t="shared" si="564"/>
        <v>13722</v>
      </c>
      <c r="CO109" s="261">
        <f t="shared" si="564"/>
        <v>-174438</v>
      </c>
      <c r="CP109" s="376">
        <f t="shared" si="564"/>
        <v>-117175</v>
      </c>
      <c r="CQ109" s="376">
        <f t="shared" si="564"/>
        <v>-115800</v>
      </c>
      <c r="CR109" s="376">
        <f t="shared" si="564"/>
        <v>-110972</v>
      </c>
      <c r="CS109" s="376">
        <f t="shared" si="564"/>
        <v>18473</v>
      </c>
      <c r="CT109" s="376">
        <f t="shared" si="564"/>
        <v>6098</v>
      </c>
      <c r="CU109" s="376">
        <f t="shared" si="564"/>
        <v>34627</v>
      </c>
      <c r="CV109" s="376">
        <f t="shared" si="564"/>
        <v>-13761</v>
      </c>
      <c r="CW109" s="376">
        <f t="shared" si="564"/>
        <v>797</v>
      </c>
      <c r="CX109" s="376">
        <f t="shared" si="564"/>
        <v>8646</v>
      </c>
      <c r="CY109" s="376">
        <f t="shared" si="564"/>
        <v>8223</v>
      </c>
      <c r="CZ109" s="376">
        <f t="shared" si="564"/>
        <v>21807</v>
      </c>
      <c r="DA109" s="376">
        <f t="shared" si="564"/>
        <v>135965</v>
      </c>
      <c r="DB109" s="376">
        <f t="shared" si="564"/>
        <v>98035</v>
      </c>
      <c r="DC109" s="264"/>
      <c r="DD109" s="57">
        <f>IF(ISERROR(GETPIVOTDATA("VALUE",'CSS WK pvt'!$I$2,"DT_FILE",DD$8,"CD_CO",DD$6,"TRIM_CAT",TRIM(B109),"TRIM_LINE",A107))=TRUE,0,GETPIVOTDATA("VALUE",'CSS WK pvt'!$I$2,"DT_FILE",DD$8,"CD_CO",DD$6,"TRIM_CAT",TRIM(B109),"TRIM_LINE",A107))</f>
        <v>134578</v>
      </c>
    </row>
    <row r="110" spans="1:108" s="52" customFormat="1" ht="15">
      <c r="A110" s="139"/>
      <c r="B110" s="53" t="s">
        <v>141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2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>
        <v>180015</v>
      </c>
      <c r="BH110" s="302">
        <v>164208</v>
      </c>
      <c r="BI110" s="27">
        <f t="shared" si="561"/>
        <v>18273</v>
      </c>
      <c r="BJ110" s="98">
        <f t="shared" si="561"/>
        <v>-5777</v>
      </c>
      <c r="BK110" s="98">
        <f t="shared" si="561"/>
        <v>-15217</v>
      </c>
      <c r="BL110" s="98">
        <f t="shared" si="561"/>
        <v>21469</v>
      </c>
      <c r="BM110" s="98">
        <f t="shared" si="561"/>
        <v>10988</v>
      </c>
      <c r="BN110" s="98">
        <f t="shared" si="561"/>
        <v>5414</v>
      </c>
      <c r="BO110" s="98">
        <f t="shared" si="561"/>
        <v>44673</v>
      </c>
      <c r="BP110" s="98">
        <f t="shared" si="561"/>
        <v>-284</v>
      </c>
      <c r="BQ110" s="98">
        <f t="shared" si="561"/>
        <v>46222</v>
      </c>
      <c r="BR110" s="396">
        <f t="shared" si="561"/>
        <v>7681</v>
      </c>
      <c r="BS110" s="419">
        <f t="shared" si="562"/>
        <v>-41269</v>
      </c>
      <c r="BT110" s="98">
        <f t="shared" si="562"/>
        <v>-4994</v>
      </c>
      <c r="BU110" s="98">
        <f t="shared" si="562"/>
        <v>32178</v>
      </c>
      <c r="BV110" s="98">
        <f t="shared" si="562"/>
        <v>19771</v>
      </c>
      <c r="BW110" s="98">
        <f t="shared" si="562"/>
        <v>563</v>
      </c>
      <c r="BX110" s="236">
        <f t="shared" si="562"/>
        <v>6900</v>
      </c>
      <c r="BY110" s="236">
        <f t="shared" si="562"/>
        <v>-3740</v>
      </c>
      <c r="BZ110" s="236">
        <f t="shared" si="562"/>
        <v>12549</v>
      </c>
      <c r="CA110" s="236">
        <f t="shared" si="562"/>
        <v>-36374</v>
      </c>
      <c r="CB110" s="261">
        <f t="shared" si="562"/>
        <v>-15193</v>
      </c>
      <c r="CC110" s="261">
        <f t="shared" si="563"/>
        <v>-24647</v>
      </c>
      <c r="CD110" s="376">
        <f t="shared" si="563"/>
        <v>-7404</v>
      </c>
      <c r="CE110" s="345">
        <f t="shared" si="563"/>
        <v>16947</v>
      </c>
      <c r="CF110" s="261">
        <f t="shared" si="563"/>
        <v>14124</v>
      </c>
      <c r="CG110" s="261">
        <f t="shared" si="563"/>
        <v>-7224</v>
      </c>
      <c r="CH110" s="261">
        <f t="shared" si="563"/>
        <v>-1236</v>
      </c>
      <c r="CI110" s="261">
        <f t="shared" si="563"/>
        <v>2512</v>
      </c>
      <c r="CJ110" s="261">
        <f t="shared" si="563"/>
        <v>2214</v>
      </c>
      <c r="CK110" s="261">
        <f t="shared" si="563"/>
        <v>-4065</v>
      </c>
      <c r="CL110" s="261">
        <f t="shared" si="563"/>
        <v>5368</v>
      </c>
      <c r="CM110" s="261">
        <f t="shared" si="564"/>
        <v>3101</v>
      </c>
      <c r="CN110" s="261">
        <f t="shared" si="564"/>
        <v>10726</v>
      </c>
      <c r="CO110" s="261">
        <f t="shared" si="564"/>
        <v>-154022</v>
      </c>
      <c r="CP110" s="376">
        <f t="shared" si="564"/>
        <v>-121338</v>
      </c>
      <c r="CQ110" s="376">
        <f t="shared" si="564"/>
        <v>-171356</v>
      </c>
      <c r="CR110" s="376">
        <f t="shared" si="564"/>
        <v>-147996</v>
      </c>
      <c r="CS110" s="376">
        <f t="shared" si="564"/>
        <v>117</v>
      </c>
      <c r="CT110" s="376">
        <f t="shared" si="564"/>
        <v>-13476</v>
      </c>
      <c r="CU110" s="376">
        <f t="shared" si="564"/>
        <v>11501</v>
      </c>
      <c r="CV110" s="376">
        <f t="shared" si="564"/>
        <v>4234</v>
      </c>
      <c r="CW110" s="376">
        <f t="shared" si="564"/>
        <v>-9230</v>
      </c>
      <c r="CX110" s="376">
        <f t="shared" si="564"/>
        <v>-4117</v>
      </c>
      <c r="CY110" s="376">
        <f t="shared" si="564"/>
        <v>9013</v>
      </c>
      <c r="CZ110" s="376">
        <f t="shared" si="564"/>
        <v>15718</v>
      </c>
      <c r="DA110" s="376">
        <f t="shared" si="564"/>
        <v>162969</v>
      </c>
      <c r="DB110" s="376">
        <f t="shared" si="564"/>
        <v>122243</v>
      </c>
      <c r="DC110" s="264"/>
      <c r="DD110" s="57">
        <f>IF(ISERROR(GETPIVOTDATA("VALUE",'CSS WK pvt'!$I$2,"DT_FILE",DD$8,"CD_CO",DD$6,"TRIM_CAT",TRIM(B110),"TRIM_LINE",A107))=TRUE,0,GETPIVOTDATA("VALUE",'CSS WK pvt'!$I$2,"DT_FILE",DD$8,"CD_CO",DD$6,"TRIM_CAT",TRIM(B110),"TRIM_LINE",A107))</f>
        <v>164208</v>
      </c>
    </row>
    <row r="111" spans="1:108" s="52" customFormat="1" ht="15">
      <c r="A111" s="139"/>
      <c r="B111" s="53" t="s">
        <v>142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2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>
        <v>20042</v>
      </c>
      <c r="BH111" s="302">
        <v>20641</v>
      </c>
      <c r="BI111" s="27">
        <f t="shared" si="561"/>
        <v>1761</v>
      </c>
      <c r="BJ111" s="98">
        <f t="shared" si="561"/>
        <v>-1976</v>
      </c>
      <c r="BK111" s="98">
        <f t="shared" si="561"/>
        <v>-1393</v>
      </c>
      <c r="BL111" s="98">
        <f t="shared" si="561"/>
        <v>1707</v>
      </c>
      <c r="BM111" s="98">
        <f t="shared" si="561"/>
        <v>807</v>
      </c>
      <c r="BN111" s="98">
        <f t="shared" si="561"/>
        <v>211</v>
      </c>
      <c r="BO111" s="98">
        <f t="shared" si="561"/>
        <v>3791</v>
      </c>
      <c r="BP111" s="98">
        <f t="shared" si="561"/>
        <v>-974</v>
      </c>
      <c r="BQ111" s="98">
        <f t="shared" si="561"/>
        <v>4488</v>
      </c>
      <c r="BR111" s="396">
        <f t="shared" si="561"/>
        <v>1063</v>
      </c>
      <c r="BS111" s="419">
        <f t="shared" si="562"/>
        <v>-3983</v>
      </c>
      <c r="BT111" s="98">
        <f t="shared" si="562"/>
        <v>77</v>
      </c>
      <c r="BU111" s="98">
        <f t="shared" si="562"/>
        <v>2273</v>
      </c>
      <c r="BV111" s="98">
        <f t="shared" si="562"/>
        <v>3302</v>
      </c>
      <c r="BW111" s="98">
        <f t="shared" si="562"/>
        <v>380</v>
      </c>
      <c r="BX111" s="236">
        <f t="shared" si="562"/>
        <v>1696</v>
      </c>
      <c r="BY111" s="236">
        <f t="shared" si="562"/>
        <v>608</v>
      </c>
      <c r="BZ111" s="236">
        <f t="shared" si="562"/>
        <v>2483</v>
      </c>
      <c r="CA111" s="236">
        <f t="shared" si="562"/>
        <v>-1464</v>
      </c>
      <c r="CB111" s="261">
        <f t="shared" si="562"/>
        <v>-430</v>
      </c>
      <c r="CC111" s="261">
        <f t="shared" si="563"/>
        <v>-1769</v>
      </c>
      <c r="CD111" s="376">
        <f t="shared" si="563"/>
        <v>1606</v>
      </c>
      <c r="CE111" s="345">
        <f t="shared" si="563"/>
        <v>2445</v>
      </c>
      <c r="CF111" s="261">
        <f t="shared" si="563"/>
        <v>2999</v>
      </c>
      <c r="CG111" s="261">
        <f t="shared" si="563"/>
        <v>1533</v>
      </c>
      <c r="CH111" s="261">
        <f t="shared" si="563"/>
        <v>2119</v>
      </c>
      <c r="CI111" s="261">
        <f t="shared" si="563"/>
        <v>853</v>
      </c>
      <c r="CJ111" s="261">
        <f t="shared" si="563"/>
        <v>2698</v>
      </c>
      <c r="CK111" s="261">
        <f t="shared" si="563"/>
        <v>182</v>
      </c>
      <c r="CL111" s="261">
        <f t="shared" si="563"/>
        <v>351</v>
      </c>
      <c r="CM111" s="261">
        <f t="shared" si="564"/>
        <v>1871</v>
      </c>
      <c r="CN111" s="261">
        <f t="shared" si="564"/>
        <v>1662</v>
      </c>
      <c r="CO111" s="261">
        <f t="shared" si="564"/>
        <v>-15591</v>
      </c>
      <c r="CP111" s="376">
        <f t="shared" si="564"/>
        <v>-14612</v>
      </c>
      <c r="CQ111" s="376">
        <f t="shared" si="564"/>
        <v>-17117</v>
      </c>
      <c r="CR111" s="376">
        <f t="shared" si="564"/>
        <v>-14348</v>
      </c>
      <c r="CS111" s="376">
        <f t="shared" si="564"/>
        <v>3412</v>
      </c>
      <c r="CT111" s="376">
        <f t="shared" si="564"/>
        <v>-201</v>
      </c>
      <c r="CU111" s="376">
        <f t="shared" si="564"/>
        <v>3719</v>
      </c>
      <c r="CV111" s="376">
        <f t="shared" si="564"/>
        <v>618</v>
      </c>
      <c r="CW111" s="376">
        <f t="shared" si="564"/>
        <v>-767</v>
      </c>
      <c r="CX111" s="376">
        <f t="shared" si="564"/>
        <v>2676</v>
      </c>
      <c r="CY111" s="376">
        <f t="shared" si="564"/>
        <v>604</v>
      </c>
      <c r="CZ111" s="376">
        <f t="shared" si="564"/>
        <v>2502</v>
      </c>
      <c r="DA111" s="376">
        <f t="shared" si="564"/>
        <v>17818</v>
      </c>
      <c r="DB111" s="376">
        <f t="shared" si="564"/>
        <v>16017</v>
      </c>
      <c r="DC111" s="264"/>
      <c r="DD111" s="57">
        <f>IF(ISERROR(GETPIVOTDATA("VALUE",'CSS WK pvt'!$I$2,"DT_FILE",DD$8,"CD_CO",DD$6,"TRIM_CAT",TRIM(B111),"TRIM_LINE",A107))=TRUE,0,GETPIVOTDATA("VALUE",'CSS WK pvt'!$I$2,"DT_FILE",DD$8,"CD_CO",DD$6,"TRIM_CAT",TRIM(B111),"TRIM_LINE",A107))</f>
        <v>20641</v>
      </c>
    </row>
    <row r="112" spans="1:108" s="52" customFormat="1" ht="15">
      <c r="A112" s="139"/>
      <c r="B112" s="53" t="s">
        <v>143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2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>
        <v>7286</v>
      </c>
      <c r="BH112" s="302">
        <v>7525</v>
      </c>
      <c r="BI112" s="27">
        <f t="shared" si="561"/>
        <v>403</v>
      </c>
      <c r="BJ112" s="98">
        <f t="shared" si="561"/>
        <v>-406</v>
      </c>
      <c r="BK112" s="98">
        <f t="shared" si="561"/>
        <v>-344</v>
      </c>
      <c r="BL112" s="98">
        <f t="shared" si="561"/>
        <v>675</v>
      </c>
      <c r="BM112" s="98">
        <f t="shared" si="561"/>
        <v>317</v>
      </c>
      <c r="BN112" s="98">
        <f t="shared" si="561"/>
        <v>291</v>
      </c>
      <c r="BO112" s="98">
        <f t="shared" si="561"/>
        <v>1094</v>
      </c>
      <c r="BP112" s="98">
        <f t="shared" si="561"/>
        <v>-16</v>
      </c>
      <c r="BQ112" s="98">
        <f t="shared" si="561"/>
        <v>1275</v>
      </c>
      <c r="BR112" s="396">
        <f t="shared" si="561"/>
        <v>208</v>
      </c>
      <c r="BS112" s="419">
        <f t="shared" si="562"/>
        <v>-905</v>
      </c>
      <c r="BT112" s="98">
        <f t="shared" si="562"/>
        <v>134</v>
      </c>
      <c r="BU112" s="98">
        <f t="shared" si="562"/>
        <v>791</v>
      </c>
      <c r="BV112" s="98">
        <f t="shared" si="562"/>
        <v>1136</v>
      </c>
      <c r="BW112" s="98">
        <f t="shared" si="562"/>
        <v>593</v>
      </c>
      <c r="BX112" s="236">
        <f t="shared" si="562"/>
        <v>980</v>
      </c>
      <c r="BY112" s="236">
        <f t="shared" si="562"/>
        <v>689</v>
      </c>
      <c r="BZ112" s="236">
        <f t="shared" si="562"/>
        <v>975</v>
      </c>
      <c r="CA112" s="236">
        <f t="shared" si="562"/>
        <v>427</v>
      </c>
      <c r="CB112" s="261">
        <f t="shared" si="562"/>
        <v>-281</v>
      </c>
      <c r="CC112" s="261">
        <f t="shared" si="563"/>
        <v>93</v>
      </c>
      <c r="CD112" s="376">
        <f t="shared" si="563"/>
        <v>667</v>
      </c>
      <c r="CE112" s="345">
        <f t="shared" si="563"/>
        <v>1404</v>
      </c>
      <c r="CF112" s="261">
        <f t="shared" si="563"/>
        <v>1700</v>
      </c>
      <c r="CG112" s="261">
        <f t="shared" si="563"/>
        <v>1467</v>
      </c>
      <c r="CH112" s="261">
        <f t="shared" si="563"/>
        <v>1163</v>
      </c>
      <c r="CI112" s="261">
        <f t="shared" si="563"/>
        <v>647</v>
      </c>
      <c r="CJ112" s="261">
        <f t="shared" si="563"/>
        <v>1150</v>
      </c>
      <c r="CK112" s="261">
        <f t="shared" si="563"/>
        <v>452</v>
      </c>
      <c r="CL112" s="261">
        <f t="shared" si="563"/>
        <v>782</v>
      </c>
      <c r="CM112" s="261">
        <f t="shared" si="564"/>
        <v>1086</v>
      </c>
      <c r="CN112" s="261">
        <f t="shared" si="564"/>
        <v>1146</v>
      </c>
      <c r="CO112" s="261">
        <f t="shared" si="564"/>
        <v>-5609</v>
      </c>
      <c r="CP112" s="376">
        <f t="shared" si="564"/>
        <v>-5047</v>
      </c>
      <c r="CQ112" s="376">
        <f t="shared" si="564"/>
        <v>-5650</v>
      </c>
      <c r="CR112" s="376">
        <f t="shared" si="564"/>
        <v>-4849</v>
      </c>
      <c r="CS112" s="376">
        <f t="shared" si="564"/>
        <v>1527</v>
      </c>
      <c r="CT112" s="376">
        <f t="shared" si="564"/>
        <v>-543</v>
      </c>
      <c r="CU112" s="376">
        <f t="shared" si="564"/>
        <v>1178</v>
      </c>
      <c r="CV112" s="376">
        <f t="shared" si="564"/>
        <v>165</v>
      </c>
      <c r="CW112" s="376">
        <f t="shared" si="564"/>
        <v>-485</v>
      </c>
      <c r="CX112" s="376">
        <f t="shared" si="564"/>
        <v>1099</v>
      </c>
      <c r="CY112" s="376">
        <f t="shared" si="564"/>
        <v>-140</v>
      </c>
      <c r="CZ112" s="376">
        <f t="shared" si="564"/>
        <v>1265</v>
      </c>
      <c r="DA112" s="376">
        <f t="shared" si="564"/>
        <v>6455</v>
      </c>
      <c r="DB112" s="376">
        <f t="shared" si="564"/>
        <v>5959</v>
      </c>
      <c r="DC112" s="264"/>
      <c r="DD112" s="57">
        <f>IF(ISERROR(GETPIVOTDATA("VALUE",'CSS WK pvt'!$I$2,"DT_FILE",DD$8,"CD_CO",DD$6,"TRIM_CAT",TRIM(B112),"TRIM_LINE",A107))=TRUE,0,GETPIVOTDATA("VALUE",'CSS WK pvt'!$I$2,"DT_FILE",DD$8,"CD_CO",DD$6,"TRIM_CAT",TRIM(B112),"TRIM_LINE",A107))</f>
        <v>7525</v>
      </c>
    </row>
    <row r="113" spans="1:108" s="66" customFormat="1" ht="15.75" thickBot="1">
      <c r="A113" s="140"/>
      <c r="B113" s="60" t="s">
        <v>144</v>
      </c>
      <c r="C113" s="61">
        <f>SUM(C108:C112)</f>
        <v>1136074</v>
      </c>
      <c r="D113" s="62">
        <f t="shared" si="565" ref="D113:DD120">SUM(D108:D112)</f>
        <v>1172966</v>
      </c>
      <c r="E113" s="62">
        <f t="shared" si="565"/>
        <v>1224046</v>
      </c>
      <c r="F113" s="64">
        <f t="shared" si="565"/>
        <v>1084061</v>
      </c>
      <c r="G113" s="62">
        <f t="shared" si="565"/>
        <v>1252801</v>
      </c>
      <c r="H113" s="62">
        <f t="shared" si="565"/>
        <v>1221010</v>
      </c>
      <c r="I113" s="62">
        <f t="shared" si="565"/>
        <v>1181124</v>
      </c>
      <c r="J113" s="62">
        <f t="shared" si="565"/>
        <v>1308798</v>
      </c>
      <c r="K113" s="62">
        <f t="shared" si="565"/>
        <v>1144047</v>
      </c>
      <c r="L113" s="63">
        <f t="shared" si="565"/>
        <v>1311936</v>
      </c>
      <c r="M113" s="62">
        <f t="shared" si="565"/>
        <v>1371036</v>
      </c>
      <c r="N113" s="62">
        <f t="shared" si="565"/>
        <v>1214717</v>
      </c>
      <c r="O113" s="62">
        <f t="shared" si="565"/>
        <v>1294854</v>
      </c>
      <c r="P113" s="62">
        <f t="shared" si="565"/>
        <v>1198531</v>
      </c>
      <c r="Q113" s="62">
        <f t="shared" si="565"/>
        <v>1242947</v>
      </c>
      <c r="R113" s="62">
        <f t="shared" si="565"/>
        <v>1277557</v>
      </c>
      <c r="S113" s="62">
        <f t="shared" si="565"/>
        <v>1306748</v>
      </c>
      <c r="T113" s="62">
        <f t="shared" si="565"/>
        <v>1270665</v>
      </c>
      <c r="U113" s="62">
        <f t="shared" si="565"/>
        <v>1300188</v>
      </c>
      <c r="V113" s="62">
        <f t="shared" si="565"/>
        <v>1276467</v>
      </c>
      <c r="W113" s="62">
        <f t="shared" si="565"/>
        <v>1300188</v>
      </c>
      <c r="X113" s="63">
        <f t="shared" si="565"/>
        <v>1276704</v>
      </c>
      <c r="Y113" s="62">
        <f t="shared" si="565"/>
        <v>1231362</v>
      </c>
      <c r="Z113" s="62">
        <f t="shared" si="565"/>
        <v>1181597</v>
      </c>
      <c r="AA113" s="62">
        <f t="shared" si="565"/>
        <v>1427279</v>
      </c>
      <c r="AB113" s="62">
        <f t="shared" si="565"/>
        <v>1235107</v>
      </c>
      <c r="AC113" s="62">
        <f t="shared" si="565"/>
        <v>1246977</v>
      </c>
      <c r="AD113" s="62">
        <f t="shared" si="565"/>
        <v>1335380</v>
      </c>
      <c r="AE113" s="62">
        <f t="shared" si="565"/>
        <v>1315289</v>
      </c>
      <c r="AF113" s="62">
        <f t="shared" si="565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90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>
        <v>1338772</v>
      </c>
      <c r="BH113" s="290">
        <v>1275159</v>
      </c>
      <c r="BI113" s="64">
        <f t="shared" si="565"/>
        <v>158780</v>
      </c>
      <c r="BJ113" s="65">
        <f t="shared" si="566" ref="BJ113:BL113">SUM(BJ108:BJ112)</f>
        <v>25565</v>
      </c>
      <c r="BK113" s="65">
        <f t="shared" si="566"/>
        <v>18901</v>
      </c>
      <c r="BL113" s="65">
        <f t="shared" si="566"/>
        <v>193496</v>
      </c>
      <c r="BM113" s="65">
        <f t="shared" si="567" ref="BM113">SUM(BM108:BM112)</f>
        <v>53947</v>
      </c>
      <c r="BN113" s="65">
        <f t="shared" si="568" ref="BN113:BV113">SUM(BN108:BN112)</f>
        <v>49655</v>
      </c>
      <c r="BO113" s="65">
        <f t="shared" si="568"/>
        <v>119064</v>
      </c>
      <c r="BP113" s="65">
        <f t="shared" si="568"/>
        <v>-32331</v>
      </c>
      <c r="BQ113" s="65">
        <f t="shared" si="568"/>
        <v>156141</v>
      </c>
      <c r="BR113" s="384">
        <f t="shared" si="568"/>
        <v>-35232</v>
      </c>
      <c r="BS113" s="407">
        <f t="shared" si="568"/>
        <v>-139674</v>
      </c>
      <c r="BT113" s="65">
        <f t="shared" si="568"/>
        <v>-33120</v>
      </c>
      <c r="BU113" s="65">
        <f t="shared" si="568"/>
        <v>132425</v>
      </c>
      <c r="BV113" s="65">
        <f t="shared" si="568"/>
        <v>36576</v>
      </c>
      <c r="BW113" s="65">
        <f t="shared" si="569" ref="BW113:BX113">SUM(BW108:BW112)</f>
        <v>4030</v>
      </c>
      <c r="BX113" s="224">
        <f t="shared" si="569"/>
        <v>57823</v>
      </c>
      <c r="BY113" s="224">
        <f t="shared" si="570" ref="BY113:BZ113">SUM(BY108:BY112)</f>
        <v>8541</v>
      </c>
      <c r="BZ113" s="224">
        <f t="shared" si="570"/>
        <v>84346</v>
      </c>
      <c r="CA113" s="224">
        <f t="shared" si="571" ref="CA113:CB113">SUM(CA108:CA112)</f>
        <v>-11545</v>
      </c>
      <c r="CB113" s="250">
        <f t="shared" si="571"/>
        <v>-12253</v>
      </c>
      <c r="CC113" s="250">
        <f t="shared" si="572" ref="CC113:CE113">SUM(CC108:CC112)</f>
        <v>87135</v>
      </c>
      <c r="CD113" s="364">
        <f t="shared" si="572"/>
        <v>32002</v>
      </c>
      <c r="CE113" s="333">
        <f t="shared" si="572"/>
        <v>144706</v>
      </c>
      <c r="CF113" s="250">
        <f t="shared" si="573" ref="CF113:CG113">SUM(CF108:CF112)</f>
        <v>129558</v>
      </c>
      <c r="CG113" s="250">
        <f t="shared" si="573"/>
        <v>25754</v>
      </c>
      <c r="CH113" s="250">
        <f t="shared" si="574" ref="CH113">SUM(CH108:CH112)</f>
        <v>34496</v>
      </c>
      <c r="CI113" s="250">
        <f t="shared" si="575" ref="CI113">SUM(CI108:CI112)</f>
        <v>4209</v>
      </c>
      <c r="CJ113" s="250">
        <f t="shared" si="576" ref="CJ113">SUM(CJ108:CJ112)</f>
        <v>27635</v>
      </c>
      <c r="CK113" s="250">
        <f t="shared" si="577" ref="CK113">SUM(CK108:CK112)</f>
        <v>-23282</v>
      </c>
      <c r="CL113" s="250">
        <f t="shared" si="578" ref="CL113">SUM(CL108:CL112)</f>
        <v>71343</v>
      </c>
      <c r="CM113" s="250">
        <f t="shared" si="579" ref="CM113">SUM(CM108:CM112)</f>
        <v>24283</v>
      </c>
      <c r="CN113" s="250">
        <f t="shared" si="580" ref="CN113">SUM(CN108:CN112)</f>
        <v>10007</v>
      </c>
      <c r="CO113" s="250">
        <f t="shared" si="581" ref="CO113">SUM(CO108:CO112)</f>
        <v>-1266646</v>
      </c>
      <c r="CP113" s="364">
        <f t="shared" si="582" ref="CP113">SUM(CP108:CP112)</f>
        <v>-973121</v>
      </c>
      <c r="CQ113" s="364">
        <f t="shared" si="583" ref="CQ113">SUM(CQ108:CQ112)</f>
        <v>-1173203</v>
      </c>
      <c r="CR113" s="364">
        <f t="shared" si="584" ref="CR113">SUM(CR108:CR112)</f>
        <v>-1118756</v>
      </c>
      <c r="CS113" s="364">
        <f t="shared" si="585" ref="CS113">SUM(CS108:CS112)</f>
        <v>-28741</v>
      </c>
      <c r="CT113" s="364">
        <f t="shared" si="586" ref="CT113">SUM(CT108:CT112)</f>
        <v>-45908</v>
      </c>
      <c r="CU113" s="364">
        <f t="shared" si="587" ref="CU113">SUM(CU108:CU112)</f>
        <v>154769</v>
      </c>
      <c r="CV113" s="364">
        <f t="shared" si="588" ref="CV113">SUM(CV108:CV112)</f>
        <v>-17035</v>
      </c>
      <c r="CW113" s="364">
        <f t="shared" si="589" ref="CW113">SUM(CW108:CW112)</f>
        <v>-100430</v>
      </c>
      <c r="CX113" s="364">
        <f t="shared" si="590" ref="CX113">SUM(CX108:CX112)</f>
        <v>-14630</v>
      </c>
      <c r="CY113" s="364">
        <f t="shared" si="591" ref="CY113:CZ113">SUM(CY108:CY112)</f>
        <v>-15721</v>
      </c>
      <c r="CZ113" s="364">
        <f t="shared" si="591"/>
        <v>116684</v>
      </c>
      <c r="DA113" s="364">
        <f t="shared" si="592" ref="DA113:DB113">SUM(DA108:DA112)</f>
        <v>1218095</v>
      </c>
      <c r="DB113" s="364">
        <f t="shared" si="592"/>
        <v>939574</v>
      </c>
      <c r="DC113" s="265"/>
      <c r="DD113" s="64">
        <f t="shared" si="565"/>
        <v>1275159</v>
      </c>
    </row>
    <row r="114" spans="1:108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55"/>
      <c r="CC114" s="255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69"/>
      <c r="DC114" s="330"/>
      <c r="DD114" s="88"/>
    </row>
    <row r="115" spans="1:108" s="31" customFormat="1" ht="15">
      <c r="A115" s="139"/>
      <c r="B115" s="32" t="s">
        <v>139</v>
      </c>
      <c r="C115" s="90">
        <f t="shared" si="593" ref="C115">+C94-C101</f>
        <v>871768.45000001788</v>
      </c>
      <c r="D115" s="91">
        <f t="shared" si="594" ref="D115:AA115">+D94-D101</f>
        <v>-17356920.909999996</v>
      </c>
      <c r="E115" s="91">
        <f t="shared" si="594"/>
        <v>-12654691.670000002</v>
      </c>
      <c r="F115" s="91">
        <f t="shared" si="594"/>
        <v>5998218.2699999958</v>
      </c>
      <c r="G115" s="91">
        <f t="shared" si="594"/>
        <v>30574700.279999986</v>
      </c>
      <c r="H115" s="91">
        <f t="shared" si="594"/>
        <v>8382171.8100000024</v>
      </c>
      <c r="I115" s="91">
        <f t="shared" si="594"/>
        <v>-15251156.600000009</v>
      </c>
      <c r="J115" s="91">
        <f t="shared" si="594"/>
        <v>-14317745.520000011</v>
      </c>
      <c r="K115" s="91">
        <f t="shared" si="594"/>
        <v>7385275.25</v>
      </c>
      <c r="L115" s="92">
        <f t="shared" si="594"/>
        <v>18817319.690000013</v>
      </c>
      <c r="M115" s="91">
        <f t="shared" si="594"/>
        <v>27550879.299999982</v>
      </c>
      <c r="N115" s="91">
        <f t="shared" si="594"/>
        <v>1789403.4799999893</v>
      </c>
      <c r="O115" s="91">
        <f t="shared" si="594"/>
        <v>4376103.6399999857</v>
      </c>
      <c r="P115" s="91">
        <f t="shared" si="594"/>
        <v>15776301.980000004</v>
      </c>
      <c r="Q115" s="91">
        <f t="shared" si="594"/>
        <v>-1220023.2800000012</v>
      </c>
      <c r="R115" s="91">
        <f t="shared" si="594"/>
        <v>13295902.319999993</v>
      </c>
      <c r="S115" s="91">
        <f t="shared" si="594"/>
        <v>40218986.789999992</v>
      </c>
      <c r="T115" s="91">
        <f t="shared" si="594"/>
        <v>30893084.969999999</v>
      </c>
      <c r="U115" s="91">
        <f t="shared" si="594"/>
        <v>-9615763.6299999952</v>
      </c>
      <c r="V115" s="91">
        <f t="shared" si="594"/>
        <v>-12864933</v>
      </c>
      <c r="W115" s="91">
        <f t="shared" si="594"/>
        <v>-9615763.6299999952</v>
      </c>
      <c r="X115" s="92">
        <f t="shared" si="594"/>
        <v>30682109.599999994</v>
      </c>
      <c r="Y115" s="192">
        <f t="shared" si="594"/>
        <v>32689910</v>
      </c>
      <c r="Z115" s="192">
        <f t="shared" si="594"/>
        <v>16206063</v>
      </c>
      <c r="AA115" s="192">
        <f t="shared" si="594"/>
        <v>-5373497.9399999976</v>
      </c>
      <c r="AB115" s="192">
        <f t="shared" si="595" ref="AB115:AC115">+AB94-AB101</f>
        <v>1951577.3300000131</v>
      </c>
      <c r="AC115" s="192">
        <f t="shared" si="595"/>
        <v>-8950027.3700000048</v>
      </c>
      <c r="AD115" s="192">
        <f t="shared" si="596" ref="AD115:AF115">+AD94-AD101</f>
        <v>18747026.180000007</v>
      </c>
      <c r="AE115" s="192">
        <f t="shared" si="596"/>
        <v>17437604</v>
      </c>
      <c r="AF115" s="192">
        <f t="shared" si="596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300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>
        <v>1478410</v>
      </c>
      <c r="BH115" s="300">
        <v>34489743</v>
      </c>
      <c r="BI115" s="28">
        <f t="shared" si="597" ref="BI115:BR119">O115-C115</f>
        <v>3504335.1899999678</v>
      </c>
      <c r="BJ115" s="93">
        <f t="shared" si="597"/>
        <v>33133222.890000001</v>
      </c>
      <c r="BK115" s="93">
        <f t="shared" si="597"/>
        <v>11434668.390000001</v>
      </c>
      <c r="BL115" s="93">
        <f t="shared" si="597"/>
        <v>7297684.049999997</v>
      </c>
      <c r="BM115" s="93">
        <f t="shared" si="597"/>
        <v>9644286.5100000054</v>
      </c>
      <c r="BN115" s="93">
        <f t="shared" si="597"/>
        <v>22510913.159999996</v>
      </c>
      <c r="BO115" s="93">
        <f t="shared" si="597"/>
        <v>5635392.9700000137</v>
      </c>
      <c r="BP115" s="93">
        <f t="shared" si="597"/>
        <v>1452812.5200000107</v>
      </c>
      <c r="BQ115" s="93">
        <f t="shared" si="597"/>
        <v>-17001038.879999995</v>
      </c>
      <c r="BR115" s="394">
        <f t="shared" si="597"/>
        <v>11864789.909999982</v>
      </c>
      <c r="BS115" s="417">
        <f t="shared" si="598" ref="BS115:CB119">Y115-M115</f>
        <v>5139030.7000000179</v>
      </c>
      <c r="BT115" s="93">
        <f t="shared" si="598"/>
        <v>14416659.520000011</v>
      </c>
      <c r="BU115" s="93">
        <f t="shared" si="598"/>
        <v>-9749601.5799999833</v>
      </c>
      <c r="BV115" s="93">
        <f t="shared" si="598"/>
        <v>-13824724.649999991</v>
      </c>
      <c r="BW115" s="93">
        <f t="shared" si="598"/>
        <v>-7730004.0900000036</v>
      </c>
      <c r="BX115" s="234">
        <f t="shared" si="598"/>
        <v>5451123.8600000143</v>
      </c>
      <c r="BY115" s="234">
        <f t="shared" si="598"/>
        <v>-22781382.789999992</v>
      </c>
      <c r="BZ115" s="234">
        <f t="shared" si="598"/>
        <v>-25202952.840000004</v>
      </c>
      <c r="CA115" s="234">
        <f t="shared" si="598"/>
        <v>20656714.629999995</v>
      </c>
      <c r="CB115" s="247">
        <f t="shared" si="598"/>
        <v>-14616168</v>
      </c>
      <c r="CC115" s="247">
        <f t="shared" si="599" ref="CC115:CL119">AI115-W115</f>
        <v>8839459.6299999952</v>
      </c>
      <c r="CD115" s="374">
        <f t="shared" si="599"/>
        <v>8260826.400000006</v>
      </c>
      <c r="CE115" s="343">
        <f t="shared" si="599"/>
        <v>-8368720</v>
      </c>
      <c r="CF115" s="247">
        <f t="shared" si="599"/>
        <v>-4935771</v>
      </c>
      <c r="CG115" s="247">
        <f t="shared" si="599"/>
        <v>-4689251.0600000024</v>
      </c>
      <c r="CH115" s="247">
        <f t="shared" si="599"/>
        <v>-10851200.330000013</v>
      </c>
      <c r="CI115" s="247">
        <f t="shared" si="599"/>
        <v>1232952.3700000048</v>
      </c>
      <c r="CJ115" s="247">
        <f t="shared" si="599"/>
        <v>-4069584.1800000072</v>
      </c>
      <c r="CK115" s="247">
        <f t="shared" si="599"/>
        <v>12263457</v>
      </c>
      <c r="CL115" s="247">
        <f t="shared" si="599"/>
        <v>26076385.870000005</v>
      </c>
      <c r="CM115" s="247">
        <f t="shared" si="600" ref="CM115:DB119">AS115-AG115</f>
        <v>-23136121</v>
      </c>
      <c r="CN115" s="247">
        <f t="shared" si="600"/>
        <v>-6250189</v>
      </c>
      <c r="CO115" s="247">
        <f t="shared" si="600"/>
        <v>-4077125</v>
      </c>
      <c r="CP115" s="374">
        <f t="shared" si="600"/>
        <v>-36147977</v>
      </c>
      <c r="CQ115" s="374">
        <f t="shared" si="600"/>
        <v>-14512505</v>
      </c>
      <c r="CR115" s="374">
        <f t="shared" si="600"/>
        <v>-3585314</v>
      </c>
      <c r="CS115" s="374">
        <f t="shared" si="600"/>
        <v>20500929</v>
      </c>
      <c r="CT115" s="374">
        <f t="shared" si="600"/>
        <v>7519633</v>
      </c>
      <c r="CU115" s="374">
        <f t="shared" si="600"/>
        <v>-11584131</v>
      </c>
      <c r="CV115" s="374">
        <f t="shared" si="600"/>
        <v>-12091720</v>
      </c>
      <c r="CW115" s="374">
        <f t="shared" si="600"/>
        <v>619895</v>
      </c>
      <c r="CX115" s="374">
        <f t="shared" si="600"/>
        <v>-17765386</v>
      </c>
      <c r="CY115" s="374">
        <f t="shared" si="600"/>
        <v>15095204</v>
      </c>
      <c r="CZ115" s="374">
        <f t="shared" si="600"/>
        <v>-121255</v>
      </c>
      <c r="DA115" s="374">
        <f t="shared" si="600"/>
        <v>6331839</v>
      </c>
      <c r="DB115" s="374">
        <f t="shared" si="600"/>
        <v>31694784</v>
      </c>
      <c r="DC115" s="330"/>
      <c r="DD115" s="28">
        <f>DD94-DD101</f>
        <v>34489743</v>
      </c>
    </row>
    <row r="116" spans="1:108" s="31" customFormat="1" ht="15">
      <c r="A116" s="139"/>
      <c r="B116" s="32" t="s">
        <v>140</v>
      </c>
      <c r="C116" s="90">
        <f t="shared" si="601" ref="C116">+C95-C102</f>
        <v>2427747.1999999993</v>
      </c>
      <c r="D116" s="91">
        <f t="shared" si="602" ref="D116:AA116">+D95-D102</f>
        <v>164118.71000000089</v>
      </c>
      <c r="E116" s="91">
        <f t="shared" si="602"/>
        <v>-967800</v>
      </c>
      <c r="F116" s="91">
        <f t="shared" si="602"/>
        <v>679415.31000000052</v>
      </c>
      <c r="G116" s="91">
        <f t="shared" si="602"/>
        <v>2709482.8200000003</v>
      </c>
      <c r="H116" s="91">
        <f t="shared" si="602"/>
        <v>2882016.459999999</v>
      </c>
      <c r="I116" s="91">
        <f t="shared" si="602"/>
        <v>852526.41000000015</v>
      </c>
      <c r="J116" s="91">
        <f t="shared" si="602"/>
        <v>566315.11999999918</v>
      </c>
      <c r="K116" s="91">
        <f t="shared" si="602"/>
        <v>2236274.3899999997</v>
      </c>
      <c r="L116" s="92">
        <f t="shared" si="602"/>
        <v>4532366.0800000001</v>
      </c>
      <c r="M116" s="91">
        <f t="shared" si="602"/>
        <v>4904981.9700000007</v>
      </c>
      <c r="N116" s="91">
        <f t="shared" si="602"/>
        <v>2244727.6600000001</v>
      </c>
      <c r="O116" s="91">
        <f t="shared" si="602"/>
        <v>1881415.2200000007</v>
      </c>
      <c r="P116" s="91">
        <f t="shared" si="602"/>
        <v>2166894.0699999984</v>
      </c>
      <c r="Q116" s="91">
        <f t="shared" si="602"/>
        <v>639873.3900000006</v>
      </c>
      <c r="R116" s="91">
        <f t="shared" si="602"/>
        <v>1220483.0999999996</v>
      </c>
      <c r="S116" s="91">
        <f t="shared" si="602"/>
        <v>3547599.540000001</v>
      </c>
      <c r="T116" s="91">
        <f t="shared" si="602"/>
        <v>2368873.6199999992</v>
      </c>
      <c r="U116" s="91">
        <f t="shared" si="602"/>
        <v>227490.84000000171</v>
      </c>
      <c r="V116" s="91">
        <f t="shared" si="602"/>
        <v>922041</v>
      </c>
      <c r="W116" s="91">
        <f t="shared" si="602"/>
        <v>227490.84000000171</v>
      </c>
      <c r="X116" s="92">
        <f t="shared" si="602"/>
        <v>4801863.0299999993</v>
      </c>
      <c r="Y116" s="192">
        <f t="shared" si="602"/>
        <v>4722389</v>
      </c>
      <c r="Z116" s="192">
        <f t="shared" si="602"/>
        <v>4261886</v>
      </c>
      <c r="AA116" s="192">
        <f t="shared" si="602"/>
        <v>2282528.7400000002</v>
      </c>
      <c r="AB116" s="192">
        <f t="shared" si="603" ref="AB116:AC116">+AB95-AB102</f>
        <v>1662429.5600000005</v>
      </c>
      <c r="AC116" s="192">
        <f t="shared" si="603"/>
        <v>788402.86999999918</v>
      </c>
      <c r="AD116" s="192">
        <f t="shared" si="604" ref="AD116:AF116">+AD95-AD102</f>
        <v>2447274.629999999</v>
      </c>
      <c r="AE116" s="192">
        <f t="shared" si="604"/>
        <v>2039315</v>
      </c>
      <c r="AF116" s="192">
        <f t="shared" si="604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300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>
        <v>2240571</v>
      </c>
      <c r="BH116" s="300">
        <v>7404807</v>
      </c>
      <c r="BI116" s="28">
        <f t="shared" si="597"/>
        <v>-546331.97999999858</v>
      </c>
      <c r="BJ116" s="93">
        <f t="shared" si="597"/>
        <v>2002775.3599999975</v>
      </c>
      <c r="BK116" s="93">
        <f t="shared" si="597"/>
        <v>1607673.3900000006</v>
      </c>
      <c r="BL116" s="93">
        <f t="shared" si="597"/>
        <v>541067.78999999911</v>
      </c>
      <c r="BM116" s="93">
        <f t="shared" si="597"/>
        <v>838116.72000000067</v>
      </c>
      <c r="BN116" s="93">
        <f t="shared" si="597"/>
        <v>-513142.83999999985</v>
      </c>
      <c r="BO116" s="93">
        <f t="shared" si="597"/>
        <v>-625035.56999999844</v>
      </c>
      <c r="BP116" s="93">
        <f t="shared" si="597"/>
        <v>355725.88000000082</v>
      </c>
      <c r="BQ116" s="93">
        <f t="shared" si="597"/>
        <v>-2008783.549999998</v>
      </c>
      <c r="BR116" s="394">
        <f t="shared" si="597"/>
        <v>269496.94999999925</v>
      </c>
      <c r="BS116" s="417">
        <f t="shared" si="598"/>
        <v>-182592.97000000067</v>
      </c>
      <c r="BT116" s="93">
        <f t="shared" si="598"/>
        <v>2017158.3399999999</v>
      </c>
      <c r="BU116" s="93">
        <f t="shared" si="598"/>
        <v>401113.51999999955</v>
      </c>
      <c r="BV116" s="93">
        <f t="shared" si="598"/>
        <v>-504464.50999999791</v>
      </c>
      <c r="BW116" s="93">
        <f t="shared" si="598"/>
        <v>148529.47999999858</v>
      </c>
      <c r="BX116" s="234">
        <f t="shared" si="598"/>
        <v>1226791.5299999993</v>
      </c>
      <c r="BY116" s="234">
        <f t="shared" si="598"/>
        <v>-1508284.540000001</v>
      </c>
      <c r="BZ116" s="234">
        <f t="shared" si="598"/>
        <v>-2757085.1599999983</v>
      </c>
      <c r="CA116" s="234">
        <f t="shared" si="598"/>
        <v>879366.15999999829</v>
      </c>
      <c r="CB116" s="247">
        <f t="shared" si="598"/>
        <v>-979573</v>
      </c>
      <c r="CC116" s="247">
        <f t="shared" si="599"/>
        <v>-24715655.840000004</v>
      </c>
      <c r="CD116" s="374">
        <f t="shared" si="599"/>
        <v>-2839329.0299999993</v>
      </c>
      <c r="CE116" s="343">
        <f t="shared" si="599"/>
        <v>-3127994</v>
      </c>
      <c r="CF116" s="247">
        <f t="shared" si="599"/>
        <v>539285</v>
      </c>
      <c r="CG116" s="247">
        <f t="shared" si="599"/>
        <v>880070.25999999978</v>
      </c>
      <c r="CH116" s="247">
        <f t="shared" si="599"/>
        <v>-343861.56000000052</v>
      </c>
      <c r="CI116" s="247">
        <f t="shared" si="599"/>
        <v>-778517.86999999918</v>
      </c>
      <c r="CJ116" s="247">
        <f t="shared" si="599"/>
        <v>-1692812.629999999</v>
      </c>
      <c r="CK116" s="247">
        <f t="shared" si="599"/>
        <v>1597183</v>
      </c>
      <c r="CL116" s="247">
        <f t="shared" si="599"/>
        <v>-371477.46000000089</v>
      </c>
      <c r="CM116" s="247">
        <f t="shared" si="600"/>
        <v>-1074234</v>
      </c>
      <c r="CN116" s="247">
        <f t="shared" si="600"/>
        <v>-2042602</v>
      </c>
      <c r="CO116" s="247">
        <f t="shared" si="600"/>
        <v>24366356</v>
      </c>
      <c r="CP116" s="374">
        <f t="shared" si="600"/>
        <v>-387898</v>
      </c>
      <c r="CQ116" s="374">
        <f t="shared" si="600"/>
        <v>932646</v>
      </c>
      <c r="CR116" s="374">
        <f t="shared" si="600"/>
        <v>-2602766</v>
      </c>
      <c r="CS116" s="374">
        <f t="shared" si="600"/>
        <v>4542421</v>
      </c>
      <c r="CT116" s="374">
        <f t="shared" si="600"/>
        <v>2795419</v>
      </c>
      <c r="CU116" s="374">
        <f t="shared" si="600"/>
        <v>-1297592</v>
      </c>
      <c r="CV116" s="374">
        <f t="shared" si="600"/>
        <v>-1258968</v>
      </c>
      <c r="CW116" s="374">
        <f t="shared" si="600"/>
        <v>-634535</v>
      </c>
      <c r="CX116" s="374">
        <f t="shared" si="600"/>
        <v>-2646463</v>
      </c>
      <c r="CY116" s="374">
        <f t="shared" si="600"/>
        <v>-1704191</v>
      </c>
      <c r="CZ116" s="374">
        <f t="shared" si="600"/>
        <v>-219921</v>
      </c>
      <c r="DA116" s="374">
        <f t="shared" si="600"/>
        <v>2362380</v>
      </c>
      <c r="DB116" s="374">
        <f t="shared" si="600"/>
        <v>5830171</v>
      </c>
      <c r="DC116" s="330"/>
      <c r="DD116" s="28">
        <f>DD95-DD102</f>
        <v>7404807</v>
      </c>
    </row>
    <row r="117" spans="1:108" s="31" customFormat="1" ht="15">
      <c r="A117" s="139"/>
      <c r="B117" s="32" t="s">
        <v>141</v>
      </c>
      <c r="C117" s="90">
        <f t="shared" si="605" ref="C117">+C96-C103</f>
        <v>5433281.3099999949</v>
      </c>
      <c r="D117" s="91">
        <f t="shared" si="606" ref="D117:AA117">+D96-D103</f>
        <v>83378.719999998808</v>
      </c>
      <c r="E117" s="91">
        <f t="shared" si="606"/>
        <v>-1529261.2100000009</v>
      </c>
      <c r="F117" s="91">
        <f t="shared" si="606"/>
        <v>3661322.6099999994</v>
      </c>
      <c r="G117" s="91">
        <f t="shared" si="606"/>
        <v>5444509.75</v>
      </c>
      <c r="H117" s="91">
        <f t="shared" si="606"/>
        <v>1933151.5</v>
      </c>
      <c r="I117" s="91">
        <f t="shared" si="606"/>
        <v>-114787.89999999851</v>
      </c>
      <c r="J117" s="91">
        <f t="shared" si="606"/>
        <v>-1447661.8500000015</v>
      </c>
      <c r="K117" s="91">
        <f t="shared" si="606"/>
        <v>2677752.0999999978</v>
      </c>
      <c r="L117" s="92">
        <f t="shared" si="606"/>
        <v>5036492.3999999985</v>
      </c>
      <c r="M117" s="91">
        <f t="shared" si="606"/>
        <v>4791859.1299999952</v>
      </c>
      <c r="N117" s="91">
        <f t="shared" si="606"/>
        <v>2805372.9200000018</v>
      </c>
      <c r="O117" s="91">
        <f t="shared" si="606"/>
        <v>2122445</v>
      </c>
      <c r="P117" s="91">
        <f t="shared" si="606"/>
        <v>5573289.5700000003</v>
      </c>
      <c r="Q117" s="91">
        <f t="shared" si="606"/>
        <v>-516826.1799999997</v>
      </c>
      <c r="R117" s="91">
        <f t="shared" si="606"/>
        <v>3578244.120000001</v>
      </c>
      <c r="S117" s="91">
        <f t="shared" si="606"/>
        <v>6342852.8499999978</v>
      </c>
      <c r="T117" s="91">
        <f t="shared" si="606"/>
        <v>5854977.5700000003</v>
      </c>
      <c r="U117" s="91">
        <f t="shared" si="606"/>
        <v>308867.71999999881</v>
      </c>
      <c r="V117" s="91">
        <f t="shared" si="606"/>
        <v>2881162</v>
      </c>
      <c r="W117" s="91">
        <f t="shared" si="606"/>
        <v>308867.71999999881</v>
      </c>
      <c r="X117" s="92">
        <f t="shared" si="606"/>
        <v>7788667.7200000025</v>
      </c>
      <c r="Y117" s="192">
        <f t="shared" si="606"/>
        <v>8406805</v>
      </c>
      <c r="Z117" s="192">
        <f t="shared" si="606"/>
        <v>6097309</v>
      </c>
      <c r="AA117" s="192">
        <f t="shared" si="606"/>
        <v>690833.21999999881</v>
      </c>
      <c r="AB117" s="192">
        <f t="shared" si="607" ref="AB117:AC117">+AB96-AB103</f>
        <v>4835410.7199999988</v>
      </c>
      <c r="AC117" s="192">
        <f t="shared" si="607"/>
        <v>793645.31000000238</v>
      </c>
      <c r="AD117" s="192">
        <f t="shared" si="608" ref="AD117:AF117">+AD96-AD103</f>
        <v>9179111.5</v>
      </c>
      <c r="AE117" s="192">
        <f t="shared" si="608"/>
        <v>15389775</v>
      </c>
      <c r="AF117" s="192">
        <f t="shared" si="608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300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>
        <v>3802545</v>
      </c>
      <c r="BH117" s="300">
        <v>10884958</v>
      </c>
      <c r="BI117" s="28">
        <f t="shared" si="597"/>
        <v>-3310836.3099999949</v>
      </c>
      <c r="BJ117" s="93">
        <f t="shared" si="597"/>
        <v>5489910.8500000015</v>
      </c>
      <c r="BK117" s="93">
        <f t="shared" si="597"/>
        <v>1012435.0300000012</v>
      </c>
      <c r="BL117" s="93">
        <f t="shared" si="597"/>
        <v>-83078.489999998361</v>
      </c>
      <c r="BM117" s="93">
        <f t="shared" si="597"/>
        <v>898343.09999999776</v>
      </c>
      <c r="BN117" s="93">
        <f t="shared" si="597"/>
        <v>3921826.0700000003</v>
      </c>
      <c r="BO117" s="93">
        <f t="shared" si="597"/>
        <v>423655.61999999732</v>
      </c>
      <c r="BP117" s="93">
        <f t="shared" si="597"/>
        <v>4328823.8500000015</v>
      </c>
      <c r="BQ117" s="93">
        <f t="shared" si="597"/>
        <v>-2368884.379999999</v>
      </c>
      <c r="BR117" s="394">
        <f t="shared" si="597"/>
        <v>2752175.320000004</v>
      </c>
      <c r="BS117" s="417">
        <f t="shared" si="598"/>
        <v>3614945.8700000048</v>
      </c>
      <c r="BT117" s="93">
        <f t="shared" si="598"/>
        <v>3291936.0799999982</v>
      </c>
      <c r="BU117" s="93">
        <f t="shared" si="598"/>
        <v>-1431611.7800000012</v>
      </c>
      <c r="BV117" s="93">
        <f t="shared" si="598"/>
        <v>-737878.85000000149</v>
      </c>
      <c r="BW117" s="93">
        <f t="shared" si="598"/>
        <v>1310471.4900000021</v>
      </c>
      <c r="BX117" s="234">
        <f t="shared" si="598"/>
        <v>5600867.379999999</v>
      </c>
      <c r="BY117" s="234">
        <f t="shared" si="598"/>
        <v>9046922.1500000022</v>
      </c>
      <c r="BZ117" s="234">
        <f t="shared" si="598"/>
        <v>-4637120.1200000048</v>
      </c>
      <c r="CA117" s="234">
        <f t="shared" si="598"/>
        <v>5116217.2800000012</v>
      </c>
      <c r="CB117" s="247">
        <f t="shared" si="598"/>
        <v>-3188479</v>
      </c>
      <c r="CC117" s="247">
        <f t="shared" si="599"/>
        <v>38993.280000001192</v>
      </c>
      <c r="CD117" s="374">
        <f t="shared" si="599"/>
        <v>5306296.2799999975</v>
      </c>
      <c r="CE117" s="343">
        <f t="shared" si="599"/>
        <v>768428</v>
      </c>
      <c r="CF117" s="247">
        <f t="shared" si="599"/>
        <v>-181781</v>
      </c>
      <c r="CG117" s="247">
        <f t="shared" si="599"/>
        <v>-361759.21999999881</v>
      </c>
      <c r="CH117" s="247">
        <f t="shared" si="599"/>
        <v>-5192165.7199999988</v>
      </c>
      <c r="CI117" s="247">
        <f t="shared" si="599"/>
        <v>-1598734.3100000024</v>
      </c>
      <c r="CJ117" s="247">
        <f t="shared" si="599"/>
        <v>-4889010.5</v>
      </c>
      <c r="CK117" s="247">
        <f t="shared" si="599"/>
        <v>-10200058</v>
      </c>
      <c r="CL117" s="247">
        <f t="shared" si="599"/>
        <v>5636869.5500000045</v>
      </c>
      <c r="CM117" s="247">
        <f t="shared" si="600"/>
        <v>-411029</v>
      </c>
      <c r="CN117" s="247">
        <f t="shared" si="600"/>
        <v>-4290077</v>
      </c>
      <c r="CO117" s="247">
        <f t="shared" si="600"/>
        <v>-1248605</v>
      </c>
      <c r="CP117" s="374">
        <f t="shared" si="600"/>
        <v>-11192151</v>
      </c>
      <c r="CQ117" s="374">
        <f t="shared" si="600"/>
        <v>-3812249</v>
      </c>
      <c r="CR117" s="374">
        <f t="shared" si="600"/>
        <v>-2047711</v>
      </c>
      <c r="CS117" s="374">
        <f t="shared" si="600"/>
        <v>12708433</v>
      </c>
      <c r="CT117" s="374">
        <f t="shared" si="600"/>
        <v>555493</v>
      </c>
      <c r="CU117" s="374">
        <f t="shared" si="600"/>
        <v>-541298</v>
      </c>
      <c r="CV117" s="374">
        <f t="shared" si="600"/>
        <v>-1767006</v>
      </c>
      <c r="CW117" s="374">
        <f t="shared" si="600"/>
        <v>828755</v>
      </c>
      <c r="CX117" s="374">
        <f t="shared" si="600"/>
        <v>-1220749</v>
      </c>
      <c r="CY117" s="374">
        <f t="shared" si="600"/>
        <v>-1990082</v>
      </c>
      <c r="CZ117" s="374">
        <f t="shared" si="600"/>
        <v>3867901</v>
      </c>
      <c r="DA117" s="374">
        <f t="shared" si="600"/>
        <v>4703289</v>
      </c>
      <c r="DB117" s="374">
        <f t="shared" si="600"/>
        <v>8982145</v>
      </c>
      <c r="DC117" s="330"/>
      <c r="DD117" s="28">
        <f t="shared" si="609" ref="DD117:DD119">DD96-DD103</f>
        <v>10884958</v>
      </c>
    </row>
    <row r="118" spans="1:108" s="31" customFormat="1" ht="15">
      <c r="A118" s="139"/>
      <c r="B118" s="32" t="s">
        <v>142</v>
      </c>
      <c r="C118" s="90">
        <f t="shared" si="610" ref="C118">+C97-C104</f>
        <v>5397136.8300000019</v>
      </c>
      <c r="D118" s="91">
        <f t="shared" si="611" ref="D118:AA118">+D97-D104</f>
        <v>1769066.7699999958</v>
      </c>
      <c r="E118" s="91">
        <f t="shared" si="611"/>
        <v>-1303454.9599999972</v>
      </c>
      <c r="F118" s="91">
        <f t="shared" si="611"/>
        <v>6390058.4000000022</v>
      </c>
      <c r="G118" s="91">
        <f t="shared" si="611"/>
        <v>5017220.870000001</v>
      </c>
      <c r="H118" s="91">
        <f t="shared" si="611"/>
        <v>3385276.6199999973</v>
      </c>
      <c r="I118" s="91">
        <f t="shared" si="611"/>
        <v>3659843.7399999984</v>
      </c>
      <c r="J118" s="91">
        <f t="shared" si="611"/>
        <v>-40717.64999999851</v>
      </c>
      <c r="K118" s="91">
        <f t="shared" si="611"/>
        <v>2689915.2200000025</v>
      </c>
      <c r="L118" s="92">
        <f t="shared" si="611"/>
        <v>5753907.3499999978</v>
      </c>
      <c r="M118" s="91">
        <f t="shared" si="611"/>
        <v>6502277.700000003</v>
      </c>
      <c r="N118" s="91">
        <f t="shared" si="611"/>
        <v>4661635.6400000006</v>
      </c>
      <c r="O118" s="91">
        <f t="shared" si="611"/>
        <v>3932733.400000006</v>
      </c>
      <c r="P118" s="91">
        <f t="shared" si="611"/>
        <v>7514001.200000003</v>
      </c>
      <c r="Q118" s="91">
        <f t="shared" si="611"/>
        <v>2182647</v>
      </c>
      <c r="R118" s="91">
        <f t="shared" si="611"/>
        <v>3772083.9600000009</v>
      </c>
      <c r="S118" s="91">
        <f t="shared" si="611"/>
        <v>14718330.219999999</v>
      </c>
      <c r="T118" s="91">
        <f t="shared" si="611"/>
        <v>22169596.090000004</v>
      </c>
      <c r="U118" s="91">
        <f t="shared" si="611"/>
        <v>7181463.6700000018</v>
      </c>
      <c r="V118" s="91">
        <f t="shared" si="611"/>
        <v>7246742</v>
      </c>
      <c r="W118" s="91">
        <f t="shared" si="611"/>
        <v>7181463.6700000018</v>
      </c>
      <c r="X118" s="92">
        <f t="shared" si="611"/>
        <v>9909915.5099999979</v>
      </c>
      <c r="Y118" s="192">
        <f t="shared" si="611"/>
        <v>10938504</v>
      </c>
      <c r="Z118" s="192">
        <f t="shared" si="611"/>
        <v>10577005</v>
      </c>
      <c r="AA118" s="192">
        <f t="shared" si="611"/>
        <v>755219.45000000298</v>
      </c>
      <c r="AB118" s="192">
        <f t="shared" si="612" ref="AB118:AC118">+AB97-AB104</f>
        <v>11080727.810000002</v>
      </c>
      <c r="AC118" s="192">
        <f t="shared" si="612"/>
        <v>3282800.1500000022</v>
      </c>
      <c r="AD118" s="192">
        <f t="shared" si="613" ref="AD118:AF118">+AD97-AD104</f>
        <v>12669238.570000004</v>
      </c>
      <c r="AE118" s="192">
        <f t="shared" si="613"/>
        <v>7045959</v>
      </c>
      <c r="AF118" s="192">
        <f t="shared" si="613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300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>
        <v>5522727</v>
      </c>
      <c r="BH118" s="300">
        <v>11000990</v>
      </c>
      <c r="BI118" s="28">
        <f t="shared" si="597"/>
        <v>-1464403.429999996</v>
      </c>
      <c r="BJ118" s="93">
        <f t="shared" si="597"/>
        <v>5744934.4300000072</v>
      </c>
      <c r="BK118" s="93">
        <f t="shared" si="597"/>
        <v>3486101.9599999972</v>
      </c>
      <c r="BL118" s="93">
        <f t="shared" si="597"/>
        <v>-2617974.4400000013</v>
      </c>
      <c r="BM118" s="93">
        <f t="shared" si="597"/>
        <v>9701109.3499999978</v>
      </c>
      <c r="BN118" s="93">
        <f t="shared" si="597"/>
        <v>18784319.470000006</v>
      </c>
      <c r="BO118" s="93">
        <f t="shared" si="597"/>
        <v>3521619.9300000034</v>
      </c>
      <c r="BP118" s="93">
        <f t="shared" si="597"/>
        <v>7287459.6499999985</v>
      </c>
      <c r="BQ118" s="93">
        <f t="shared" si="597"/>
        <v>4491548.4499999993</v>
      </c>
      <c r="BR118" s="394">
        <f t="shared" si="597"/>
        <v>4156008.1600000001</v>
      </c>
      <c r="BS118" s="417">
        <f t="shared" si="598"/>
        <v>4436226.299999997</v>
      </c>
      <c r="BT118" s="93">
        <f t="shared" si="598"/>
        <v>5915369.3599999994</v>
      </c>
      <c r="BU118" s="93">
        <f t="shared" si="598"/>
        <v>-3177513.950000003</v>
      </c>
      <c r="BV118" s="93">
        <f t="shared" si="598"/>
        <v>3566726.6099999994</v>
      </c>
      <c r="BW118" s="93">
        <f t="shared" si="598"/>
        <v>1100153.1500000022</v>
      </c>
      <c r="BX118" s="234">
        <f t="shared" si="598"/>
        <v>8897154.6100000031</v>
      </c>
      <c r="BY118" s="234">
        <f t="shared" si="598"/>
        <v>-7672371.2199999988</v>
      </c>
      <c r="BZ118" s="234">
        <f t="shared" si="598"/>
        <v>-20380961.370000005</v>
      </c>
      <c r="CA118" s="234">
        <f t="shared" si="598"/>
        <v>-471442.67000000179</v>
      </c>
      <c r="CB118" s="247">
        <f t="shared" si="598"/>
        <v>139816</v>
      </c>
      <c r="CC118" s="247">
        <f t="shared" si="599"/>
        <v>-3717044.6700000018</v>
      </c>
      <c r="CD118" s="374">
        <f t="shared" si="599"/>
        <v>-2968752.5099999979</v>
      </c>
      <c r="CE118" s="343">
        <f t="shared" si="599"/>
        <v>832162</v>
      </c>
      <c r="CF118" s="247">
        <f t="shared" si="599"/>
        <v>-2792305</v>
      </c>
      <c r="CG118" s="247">
        <f t="shared" si="599"/>
        <v>3286660.549999997</v>
      </c>
      <c r="CH118" s="247">
        <f t="shared" si="599"/>
        <v>-5009337.8100000024</v>
      </c>
      <c r="CI118" s="247">
        <f t="shared" si="599"/>
        <v>1745740.8499999978</v>
      </c>
      <c r="CJ118" s="247">
        <f t="shared" si="599"/>
        <v>-1678633.570000004</v>
      </c>
      <c r="CK118" s="247">
        <f t="shared" si="599"/>
        <v>-844518</v>
      </c>
      <c r="CL118" s="247">
        <f t="shared" si="599"/>
        <v>10395407.280000001</v>
      </c>
      <c r="CM118" s="247">
        <f t="shared" si="600"/>
        <v>6987239</v>
      </c>
      <c r="CN118" s="247">
        <f t="shared" si="600"/>
        <v>-5374862</v>
      </c>
      <c r="CO118" s="247">
        <f t="shared" si="600"/>
        <v>-4139026</v>
      </c>
      <c r="CP118" s="374">
        <f t="shared" si="600"/>
        <v>-5480077</v>
      </c>
      <c r="CQ118" s="374">
        <f t="shared" si="600"/>
        <v>-8590399</v>
      </c>
      <c r="CR118" s="374">
        <f t="shared" si="600"/>
        <v>-4451903</v>
      </c>
      <c r="CS118" s="374">
        <f t="shared" si="600"/>
        <v>6957457</v>
      </c>
      <c r="CT118" s="374">
        <f t="shared" si="600"/>
        <v>5215780</v>
      </c>
      <c r="CU118" s="374">
        <f t="shared" si="600"/>
        <v>-1616978</v>
      </c>
      <c r="CV118" s="374">
        <f t="shared" si="600"/>
        <v>-1983716</v>
      </c>
      <c r="CW118" s="374">
        <f t="shared" si="600"/>
        <v>2106534</v>
      </c>
      <c r="CX118" s="374">
        <f t="shared" si="600"/>
        <v>-5644858</v>
      </c>
      <c r="CY118" s="374">
        <f t="shared" si="600"/>
        <v>-6970655</v>
      </c>
      <c r="CZ118" s="374">
        <f t="shared" si="600"/>
        <v>886901</v>
      </c>
      <c r="DA118" s="374">
        <f t="shared" si="600"/>
        <v>6197334</v>
      </c>
      <c r="DB118" s="374">
        <f t="shared" si="600"/>
        <v>9539904</v>
      </c>
      <c r="DC118" s="330"/>
      <c r="DD118" s="28">
        <f t="shared" si="609"/>
        <v>11000990</v>
      </c>
    </row>
    <row r="119" spans="1:108" s="31" customFormat="1" ht="15">
      <c r="A119" s="139"/>
      <c r="B119" s="32" t="s">
        <v>143</v>
      </c>
      <c r="C119" s="90">
        <f t="shared" si="614" ref="C119">+C98-C105</f>
        <v>9826169.8099999949</v>
      </c>
      <c r="D119" s="91">
        <f t="shared" si="615" ref="D119:AA119">+D98-D105</f>
        <v>8030334.25</v>
      </c>
      <c r="E119" s="91">
        <f t="shared" si="615"/>
        <v>-3692229.1600000039</v>
      </c>
      <c r="F119" s="91">
        <f t="shared" si="615"/>
        <v>13420661.779999994</v>
      </c>
      <c r="G119" s="91">
        <f t="shared" si="615"/>
        <v>6251360.6499999985</v>
      </c>
      <c r="H119" s="91">
        <f t="shared" si="615"/>
        <v>7203253.2400000021</v>
      </c>
      <c r="I119" s="91">
        <f t="shared" si="615"/>
        <v>7730436.8500000015</v>
      </c>
      <c r="J119" s="91">
        <f t="shared" si="615"/>
        <v>4853666.5</v>
      </c>
      <c r="K119" s="91">
        <f t="shared" si="615"/>
        <v>4581950.9400000051</v>
      </c>
      <c r="L119" s="92">
        <f t="shared" si="615"/>
        <v>13886871.019999996</v>
      </c>
      <c r="M119" s="91">
        <f t="shared" si="615"/>
        <v>11472008.5</v>
      </c>
      <c r="N119" s="91">
        <f t="shared" si="615"/>
        <v>6230741.6000000015</v>
      </c>
      <c r="O119" s="91">
        <f t="shared" si="615"/>
        <v>4553774.9600000009</v>
      </c>
      <c r="P119" s="91">
        <f t="shared" si="615"/>
        <v>13715949.190000005</v>
      </c>
      <c r="Q119" s="91">
        <f t="shared" si="615"/>
        <v>4006195.7600000054</v>
      </c>
      <c r="R119" s="91">
        <f t="shared" si="615"/>
        <v>10508141.239999995</v>
      </c>
      <c r="S119" s="91">
        <f t="shared" si="615"/>
        <v>6539612.7899999991</v>
      </c>
      <c r="T119" s="91">
        <f t="shared" si="615"/>
        <v>10166062.600000001</v>
      </c>
      <c r="U119" s="91">
        <f t="shared" si="615"/>
        <v>4207012.3900000006</v>
      </c>
      <c r="V119" s="91">
        <f t="shared" si="615"/>
        <v>18418219</v>
      </c>
      <c r="W119" s="91">
        <f t="shared" si="615"/>
        <v>4207012.3900000006</v>
      </c>
      <c r="X119" s="92">
        <f t="shared" si="615"/>
        <v>11222646.82</v>
      </c>
      <c r="Y119" s="192">
        <f t="shared" si="615"/>
        <v>17114653</v>
      </c>
      <c r="Z119" s="192">
        <f t="shared" si="615"/>
        <v>11303621</v>
      </c>
      <c r="AA119" s="192">
        <f t="shared" si="615"/>
        <v>1342478.2400000021</v>
      </c>
      <c r="AB119" s="192">
        <f t="shared" si="616" ref="AB119:AC119">+AB98-AB105</f>
        <v>8758260.25</v>
      </c>
      <c r="AC119" s="192">
        <f t="shared" si="616"/>
        <v>4337244.7799999937</v>
      </c>
      <c r="AD119" s="192">
        <f t="shared" si="617" ref="AD119:AF119">+AD98-AD105</f>
        <v>12252693.629999995</v>
      </c>
      <c r="AE119" s="192">
        <f t="shared" si="617"/>
        <v>10383315</v>
      </c>
      <c r="AF119" s="192">
        <f t="shared" si="617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300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>
        <v>6450520</v>
      </c>
      <c r="BH119" s="300">
        <v>12649681</v>
      </c>
      <c r="BI119" s="28">
        <f t="shared" si="597"/>
        <v>-5272394.849999994</v>
      </c>
      <c r="BJ119" s="93">
        <f t="shared" si="597"/>
        <v>5685614.9400000051</v>
      </c>
      <c r="BK119" s="93">
        <f t="shared" si="597"/>
        <v>7698424.9200000092</v>
      </c>
      <c r="BL119" s="93">
        <f t="shared" si="597"/>
        <v>-2912520.5399999991</v>
      </c>
      <c r="BM119" s="93">
        <f t="shared" si="597"/>
        <v>288252.1400000006</v>
      </c>
      <c r="BN119" s="93">
        <f t="shared" si="597"/>
        <v>2962809.3599999994</v>
      </c>
      <c r="BO119" s="93">
        <f t="shared" si="597"/>
        <v>-3523424.4600000009</v>
      </c>
      <c r="BP119" s="93">
        <f t="shared" si="597"/>
        <v>13564552.5</v>
      </c>
      <c r="BQ119" s="93">
        <f t="shared" si="597"/>
        <v>-374938.55000000447</v>
      </c>
      <c r="BR119" s="394">
        <f t="shared" si="597"/>
        <v>-2664224.1999999955</v>
      </c>
      <c r="BS119" s="417">
        <f t="shared" si="598"/>
        <v>5642644.5</v>
      </c>
      <c r="BT119" s="93">
        <f t="shared" si="598"/>
        <v>5072879.3999999985</v>
      </c>
      <c r="BU119" s="93">
        <f t="shared" si="598"/>
        <v>-3211296.7199999988</v>
      </c>
      <c r="BV119" s="93">
        <f t="shared" si="598"/>
        <v>-4957688.9400000051</v>
      </c>
      <c r="BW119" s="93">
        <f t="shared" si="598"/>
        <v>331049.01999998838</v>
      </c>
      <c r="BX119" s="234">
        <f t="shared" si="598"/>
        <v>1744552.3900000006</v>
      </c>
      <c r="BY119" s="234">
        <f t="shared" si="598"/>
        <v>3843702.2100000009</v>
      </c>
      <c r="BZ119" s="234">
        <f t="shared" si="598"/>
        <v>-8385364.8500000015</v>
      </c>
      <c r="CA119" s="234">
        <f t="shared" si="598"/>
        <v>10045913.609999999</v>
      </c>
      <c r="CB119" s="247">
        <f t="shared" si="598"/>
        <v>-2768979</v>
      </c>
      <c r="CC119" s="247">
        <f t="shared" si="599"/>
        <v>-4238885.3900000006</v>
      </c>
      <c r="CD119" s="374">
        <f t="shared" si="599"/>
        <v>1072868.1799999997</v>
      </c>
      <c r="CE119" s="343">
        <f t="shared" si="599"/>
        <v>2679719</v>
      </c>
      <c r="CF119" s="247">
        <f t="shared" si="599"/>
        <v>-3924792</v>
      </c>
      <c r="CG119" s="247">
        <f t="shared" si="599"/>
        <v>2650286.7599999979</v>
      </c>
      <c r="CH119" s="247">
        <f t="shared" si="599"/>
        <v>-4756629.25</v>
      </c>
      <c r="CI119" s="247">
        <f t="shared" si="599"/>
        <v>-2035231.7799999937</v>
      </c>
      <c r="CJ119" s="247">
        <f t="shared" si="599"/>
        <v>2316502.3700000048</v>
      </c>
      <c r="CK119" s="247">
        <f t="shared" si="599"/>
        <v>-721981</v>
      </c>
      <c r="CL119" s="247">
        <f t="shared" si="599"/>
        <v>12791070.25</v>
      </c>
      <c r="CM119" s="247">
        <f t="shared" si="600"/>
        <v>9304666</v>
      </c>
      <c r="CN119" s="247">
        <f t="shared" si="600"/>
        <v>-22246985</v>
      </c>
      <c r="CO119" s="247">
        <f t="shared" si="600"/>
        <v>830071</v>
      </c>
      <c r="CP119" s="374">
        <f t="shared" si="600"/>
        <v>-10281251</v>
      </c>
      <c r="CQ119" s="374">
        <f t="shared" si="600"/>
        <v>-13957176</v>
      </c>
      <c r="CR119" s="374">
        <f t="shared" si="600"/>
        <v>-5630178</v>
      </c>
      <c r="CS119" s="374">
        <f t="shared" si="600"/>
        <v>3753768</v>
      </c>
      <c r="CT119" s="374">
        <f t="shared" si="600"/>
        <v>-5547890</v>
      </c>
      <c r="CU119" s="374">
        <f t="shared" si="600"/>
        <v>12624650</v>
      </c>
      <c r="CV119" s="374">
        <f t="shared" si="600"/>
        <v>-2787048</v>
      </c>
      <c r="CW119" s="374">
        <f t="shared" si="600"/>
        <v>1420043</v>
      </c>
      <c r="CX119" s="374">
        <f t="shared" si="600"/>
        <v>-6799559</v>
      </c>
      <c r="CY119" s="374">
        <f t="shared" si="600"/>
        <v>-6901893</v>
      </c>
      <c r="CZ119" s="374">
        <f t="shared" si="600"/>
        <v>5922125</v>
      </c>
      <c r="DA119" s="374">
        <f t="shared" si="600"/>
        <v>5652322</v>
      </c>
      <c r="DB119" s="374">
        <f t="shared" si="600"/>
        <v>10635417</v>
      </c>
      <c r="DC119" s="330"/>
      <c r="DD119" s="28">
        <f t="shared" si="609"/>
        <v>12649681</v>
      </c>
    </row>
    <row r="120" spans="1:108" s="123" customFormat="1" ht="15.75" thickBot="1">
      <c r="A120" s="140"/>
      <c r="B120" s="45" t="s">
        <v>144</v>
      </c>
      <c r="C120" s="119">
        <f>SUM(C115:C119)</f>
        <v>23956103.600000009</v>
      </c>
      <c r="D120" s="120">
        <f t="shared" si="618" ref="D120:AA120">SUM(D115:D119)</f>
        <v>-7310022.4600000009</v>
      </c>
      <c r="E120" s="120">
        <f t="shared" si="618"/>
        <v>-20147437.000000004</v>
      </c>
      <c r="F120" s="29">
        <f t="shared" si="618"/>
        <v>30149676.36999999</v>
      </c>
      <c r="G120" s="120">
        <f t="shared" si="618"/>
        <v>49997274.369999982</v>
      </c>
      <c r="H120" s="120">
        <f t="shared" si="618"/>
        <v>23785869.630000003</v>
      </c>
      <c r="I120" s="120">
        <f t="shared" si="618"/>
        <v>-3123137.5000000075</v>
      </c>
      <c r="J120" s="120">
        <f t="shared" si="618"/>
        <v>-10386143.400000012</v>
      </c>
      <c r="K120" s="120">
        <f t="shared" si="618"/>
        <v>19571167.900000006</v>
      </c>
      <c r="L120" s="121">
        <f t="shared" si="618"/>
        <v>48026956.540000007</v>
      </c>
      <c r="M120" s="120">
        <f t="shared" si="618"/>
        <v>55222006.599999979</v>
      </c>
      <c r="N120" s="29">
        <f t="shared" si="618"/>
        <v>17731881.299999993</v>
      </c>
      <c r="O120" s="29">
        <f t="shared" si="618"/>
        <v>16866472.219999991</v>
      </c>
      <c r="P120" s="29">
        <f t="shared" si="618"/>
        <v>44746436.010000013</v>
      </c>
      <c r="Q120" s="29">
        <f t="shared" si="618"/>
        <v>5091866.6900000051</v>
      </c>
      <c r="R120" s="29">
        <f t="shared" si="618"/>
        <v>32374854.739999987</v>
      </c>
      <c r="S120" s="29">
        <f t="shared" si="618"/>
        <v>71367382.189999998</v>
      </c>
      <c r="T120" s="29">
        <f t="shared" si="618"/>
        <v>71452594.849999994</v>
      </c>
      <c r="U120" s="29">
        <f t="shared" si="618"/>
        <v>2309070.9900000077</v>
      </c>
      <c r="V120" s="29">
        <f t="shared" si="618"/>
        <v>16603231</v>
      </c>
      <c r="W120" s="29">
        <f t="shared" si="618"/>
        <v>2309070.9900000077</v>
      </c>
      <c r="X120" s="121">
        <f t="shared" si="618"/>
        <v>64405202.679999992</v>
      </c>
      <c r="Y120" s="202">
        <f t="shared" si="618"/>
        <v>73872261</v>
      </c>
      <c r="Z120" s="202">
        <f t="shared" si="618"/>
        <v>48445884</v>
      </c>
      <c r="AA120" s="202">
        <f t="shared" si="618"/>
        <v>-302438.28999999352</v>
      </c>
      <c r="AB120" s="202">
        <f t="shared" si="619" ref="AB120:AC120">SUM(AB115:AB119)</f>
        <v>28288405.670000017</v>
      </c>
      <c r="AC120" s="202">
        <f t="shared" si="619"/>
        <v>252065.73999999277</v>
      </c>
      <c r="AD120" s="202">
        <f t="shared" si="620" ref="AD120:AF120">SUM(AD115:AD119)</f>
        <v>55295344.510000005</v>
      </c>
      <c r="AE120" s="202">
        <f t="shared" si="620"/>
        <v>52295968</v>
      </c>
      <c r="AF120" s="202">
        <f t="shared" si="620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9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>
        <v>19494773</v>
      </c>
      <c r="BH120" s="299">
        <v>76430179</v>
      </c>
      <c r="BI120" s="29">
        <f t="shared" si="565"/>
        <v>-7089631.3800000157</v>
      </c>
      <c r="BJ120" s="122">
        <f t="shared" si="621" ref="BJ120:BL120">SUM(BJ115:BJ119)</f>
        <v>52056458.470000014</v>
      </c>
      <c r="BK120" s="122">
        <f t="shared" si="621"/>
        <v>25239303.690000009</v>
      </c>
      <c r="BL120" s="122">
        <f t="shared" si="621"/>
        <v>2225178.3699999973</v>
      </c>
      <c r="BM120" s="122">
        <f t="shared" si="622" ref="BM120">SUM(BM115:BM119)</f>
        <v>21370107.82</v>
      </c>
      <c r="BN120" s="122">
        <f t="shared" si="623" ref="BN120:BV120">SUM(BN115:BN119)</f>
        <v>47666725.219999999</v>
      </c>
      <c r="BO120" s="122">
        <f t="shared" si="623"/>
        <v>5432208.4900000151</v>
      </c>
      <c r="BP120" s="122">
        <f t="shared" si="623"/>
        <v>26989374.400000013</v>
      </c>
      <c r="BQ120" s="122">
        <f t="shared" si="623"/>
        <v>-17262096.909999996</v>
      </c>
      <c r="BR120" s="393">
        <f t="shared" si="623"/>
        <v>16378246.139999989</v>
      </c>
      <c r="BS120" s="416">
        <f t="shared" si="623"/>
        <v>18650254.400000021</v>
      </c>
      <c r="BT120" s="122">
        <f t="shared" si="623"/>
        <v>30714002.700000007</v>
      </c>
      <c r="BU120" s="122">
        <f t="shared" si="623"/>
        <v>-17168910.509999987</v>
      </c>
      <c r="BV120" s="122">
        <f t="shared" si="623"/>
        <v>-16458030.339999996</v>
      </c>
      <c r="BW120" s="122">
        <f t="shared" si="624" ref="BW120:BX120">SUM(BW115:BW119)</f>
        <v>-4839800.9500000123</v>
      </c>
      <c r="BX120" s="233">
        <f t="shared" si="624"/>
        <v>22920489.770000018</v>
      </c>
      <c r="BY120" s="233">
        <f t="shared" si="625" ref="BY120:BZ120">SUM(BY115:BY119)</f>
        <v>-19071414.189999986</v>
      </c>
      <c r="BZ120" s="233">
        <f t="shared" si="625"/>
        <v>-61363484.340000011</v>
      </c>
      <c r="CA120" s="233">
        <f t="shared" si="626" ref="CA120:CB120">SUM(CA115:CA119)</f>
        <v>36226769.00999999</v>
      </c>
      <c r="CB120" s="259">
        <f t="shared" si="626"/>
        <v>-21413383</v>
      </c>
      <c r="CC120" s="259">
        <f t="shared" si="627" ref="CC120:CE120">SUM(CC115:CC119)</f>
        <v>-23793132.99000001</v>
      </c>
      <c r="CD120" s="373">
        <f t="shared" si="627"/>
        <v>8831909.3200000059</v>
      </c>
      <c r="CE120" s="342">
        <f t="shared" si="627"/>
        <v>-7216405</v>
      </c>
      <c r="CF120" s="259">
        <f t="shared" si="628" ref="CF120:CG120">SUM(CF115:CF119)</f>
        <v>-11295364</v>
      </c>
      <c r="CG120" s="259">
        <f t="shared" si="628"/>
        <v>1766007.2899999935</v>
      </c>
      <c r="CH120" s="259">
        <f t="shared" si="629" ref="CH120">SUM(CH115:CH119)</f>
        <v>-26153194.670000017</v>
      </c>
      <c r="CI120" s="259">
        <f t="shared" si="630" ref="CI120">SUM(CI115:CI119)</f>
        <v>-1433790.7399999928</v>
      </c>
      <c r="CJ120" s="259">
        <f t="shared" si="631" ref="CJ120">SUM(CJ115:CJ119)</f>
        <v>-10013538.510000005</v>
      </c>
      <c r="CK120" s="259">
        <f t="shared" si="632" ref="CK120">SUM(CK115:CK119)</f>
        <v>2094083</v>
      </c>
      <c r="CL120" s="259">
        <f t="shared" si="633" ref="CL120">SUM(CL115:CL119)</f>
        <v>54528255.49000001</v>
      </c>
      <c r="CM120" s="259">
        <f t="shared" si="634" ref="CM120">SUM(CM115:CM119)</f>
        <v>-8329479</v>
      </c>
      <c r="CN120" s="259">
        <f t="shared" si="635" ref="CN120">SUM(CN115:CN119)</f>
        <v>-40204715</v>
      </c>
      <c r="CO120" s="259">
        <f t="shared" si="636" ref="CO120">SUM(CO115:CO119)</f>
        <v>15731671</v>
      </c>
      <c r="CP120" s="373">
        <f t="shared" si="637" ref="CP120">SUM(CP115:CP119)</f>
        <v>-63489354</v>
      </c>
      <c r="CQ120" s="373">
        <f t="shared" si="638" ref="CQ120">SUM(CQ115:CQ119)</f>
        <v>-39939683</v>
      </c>
      <c r="CR120" s="373">
        <f t="shared" si="639" ref="CR120">SUM(CR115:CR119)</f>
        <v>-18317872</v>
      </c>
      <c r="CS120" s="373">
        <f t="shared" si="640" ref="CS120">SUM(CS115:CS119)</f>
        <v>48463008</v>
      </c>
      <c r="CT120" s="373">
        <f t="shared" si="641" ref="CT120">SUM(CT115:CT119)</f>
        <v>10538435</v>
      </c>
      <c r="CU120" s="373">
        <f t="shared" si="642" ref="CU120">SUM(CU115:CU119)</f>
        <v>-2415349</v>
      </c>
      <c r="CV120" s="373">
        <f t="shared" si="643" ref="CV120">SUM(CV115:CV119)</f>
        <v>-19888458</v>
      </c>
      <c r="CW120" s="373">
        <f t="shared" si="644" ref="CW120">SUM(CW115:CW119)</f>
        <v>4340692</v>
      </c>
      <c r="CX120" s="373">
        <f t="shared" si="645" ref="CX120">SUM(CX115:CX119)</f>
        <v>-34077015</v>
      </c>
      <c r="CY120" s="373">
        <f t="shared" si="646" ref="CY120:CZ120">SUM(CY115:CY119)</f>
        <v>-2471617</v>
      </c>
      <c r="CZ120" s="373">
        <f t="shared" si="646"/>
        <v>10335751</v>
      </c>
      <c r="DA120" s="373">
        <f t="shared" si="647" ref="DA120:DB120">SUM(DA115:DA119)</f>
        <v>25247164</v>
      </c>
      <c r="DB120" s="373">
        <f t="shared" si="647"/>
        <v>66682421</v>
      </c>
      <c r="DC120" s="331"/>
      <c r="DD120" s="29">
        <f t="shared" si="565"/>
        <v>76430179</v>
      </c>
    </row>
    <row r="121" spans="1:108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51"/>
      <c r="CC121" s="251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264"/>
      <c r="DD121" s="71"/>
    </row>
    <row r="122" spans="1:108" s="52" customFormat="1" ht="15">
      <c r="A122" s="139"/>
      <c r="B122" s="53" t="s">
        <v>139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>
        <v>1619</v>
      </c>
      <c r="BH122" s="100">
        <v>1707</v>
      </c>
      <c r="BI122" s="57">
        <f t="shared" si="648" ref="BI122:BR126">O122-C122</f>
        <v>-553</v>
      </c>
      <c r="BJ122" s="101">
        <f t="shared" si="648"/>
        <v>-786</v>
      </c>
      <c r="BK122" s="101">
        <f t="shared" si="648"/>
        <v>-1273</v>
      </c>
      <c r="BL122" s="101">
        <f t="shared" si="648"/>
        <v>-1438</v>
      </c>
      <c r="BM122" s="101">
        <f t="shared" si="648"/>
        <v>-1497</v>
      </c>
      <c r="BN122" s="101">
        <f t="shared" si="648"/>
        <v>-1460</v>
      </c>
      <c r="BO122" s="101">
        <f t="shared" si="648"/>
        <v>-1359</v>
      </c>
      <c r="BP122" s="101">
        <f t="shared" si="648"/>
        <v>-890</v>
      </c>
      <c r="BQ122" s="101">
        <f t="shared" si="648"/>
        <v>-958</v>
      </c>
      <c r="BR122" s="397">
        <f t="shared" si="648"/>
        <v>-884</v>
      </c>
      <c r="BS122" s="101">
        <f t="shared" si="649" ref="BS122:CB126">Y122-M122</f>
        <v>-451</v>
      </c>
      <c r="BT122" s="101">
        <f t="shared" si="649"/>
        <v>-504</v>
      </c>
      <c r="BU122" s="101">
        <f t="shared" si="649"/>
        <v>-481</v>
      </c>
      <c r="BV122" s="101">
        <f t="shared" si="649"/>
        <v>783</v>
      </c>
      <c r="BW122" s="101">
        <f t="shared" si="649"/>
        <v>914</v>
      </c>
      <c r="BX122" s="237">
        <f t="shared" si="649"/>
        <v>1015</v>
      </c>
      <c r="BY122" s="237">
        <f t="shared" si="649"/>
        <v>1377</v>
      </c>
      <c r="BZ122" s="237">
        <f t="shared" si="649"/>
        <v>1330</v>
      </c>
      <c r="CA122" s="237">
        <f t="shared" si="649"/>
        <v>1814</v>
      </c>
      <c r="CB122" s="196">
        <f t="shared" si="649"/>
        <v>2724</v>
      </c>
      <c r="CC122" s="196">
        <f t="shared" si="650" ref="CC122:CL126">AI122-W122</f>
        <v>4176</v>
      </c>
      <c r="CD122" s="377">
        <f t="shared" si="650"/>
        <v>2532</v>
      </c>
      <c r="CE122" s="196">
        <f t="shared" si="650"/>
        <v>3108</v>
      </c>
      <c r="CF122" s="196">
        <f t="shared" si="650"/>
        <v>3696</v>
      </c>
      <c r="CG122" s="196">
        <f t="shared" si="650"/>
        <v>3529</v>
      </c>
      <c r="CH122" s="196">
        <f t="shared" si="650"/>
        <v>720</v>
      </c>
      <c r="CI122" s="196">
        <f t="shared" si="650"/>
        <v>541</v>
      </c>
      <c r="CJ122" s="196">
        <f t="shared" si="650"/>
        <v>238</v>
      </c>
      <c r="CK122" s="196">
        <f t="shared" si="650"/>
        <v>257</v>
      </c>
      <c r="CL122" s="196">
        <f t="shared" si="650"/>
        <v>325</v>
      </c>
      <c r="CM122" s="196">
        <f t="shared" si="651" ref="CM122:DB126">AS122-AG122</f>
        <v>-552</v>
      </c>
      <c r="CN122" s="196">
        <f t="shared" si="651"/>
        <v>-2106</v>
      </c>
      <c r="CO122" s="196">
        <f t="shared" si="651"/>
        <v>-3404</v>
      </c>
      <c r="CP122" s="377">
        <f t="shared" si="651"/>
        <v>-777</v>
      </c>
      <c r="CQ122" s="377">
        <f t="shared" si="651"/>
        <v>-2566</v>
      </c>
      <c r="CR122" s="377">
        <f t="shared" si="651"/>
        <v>-2899</v>
      </c>
      <c r="CS122" s="377">
        <f t="shared" si="651"/>
        <v>-2737</v>
      </c>
      <c r="CT122" s="377">
        <f t="shared" si="651"/>
        <v>-692</v>
      </c>
      <c r="CU122" s="377">
        <f t="shared" si="651"/>
        <v>-786</v>
      </c>
      <c r="CV122" s="377">
        <f t="shared" si="651"/>
        <v>-509</v>
      </c>
      <c r="CW122" s="377">
        <f t="shared" si="651"/>
        <v>-1002</v>
      </c>
      <c r="CX122" s="377">
        <f t="shared" si="651"/>
        <v>-690</v>
      </c>
      <c r="CY122" s="377">
        <f t="shared" si="651"/>
        <v>-514</v>
      </c>
      <c r="CZ122" s="377">
        <f t="shared" si="651"/>
        <v>-125</v>
      </c>
      <c r="DA122" s="377">
        <f t="shared" si="651"/>
        <v>-96</v>
      </c>
      <c r="DB122" s="377">
        <f t="shared" si="651"/>
        <v>-947</v>
      </c>
      <c r="DC122" s="264"/>
      <c r="DD122" s="57">
        <f>IF(ISERROR(GETPIVOTDATA("VALUE",'CSS WK pvt'!$I$2,"DT_FILE",DD$8,"CD_CO",DD$6,"TRIM_CAT",TRIM(B122),"TRIM_LINE",A121))=TRUE,0,GETPIVOTDATA("VALUE",'CSS WK pvt'!$I$2,"DT_FILE",DD$8,"CD_CO",DD$6,"TRIM_CAT",TRIM(B122),"TRIM_LINE",A121))</f>
        <v>1707</v>
      </c>
    </row>
    <row r="123" spans="1:108" s="52" customFormat="1" ht="15">
      <c r="A123" s="139"/>
      <c r="B123" s="53" t="s">
        <v>140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>
        <v>17252</v>
      </c>
      <c r="BH123" s="100">
        <v>26780</v>
      </c>
      <c r="BI123" s="57">
        <f t="shared" si="648"/>
        <v>1774</v>
      </c>
      <c r="BJ123" s="101">
        <f t="shared" si="648"/>
        <v>811</v>
      </c>
      <c r="BK123" s="101">
        <f t="shared" si="648"/>
        <v>-931</v>
      </c>
      <c r="BL123" s="101">
        <f t="shared" si="648"/>
        <v>-1733</v>
      </c>
      <c r="BM123" s="101">
        <f t="shared" si="648"/>
        <v>-1837</v>
      </c>
      <c r="BN123" s="101">
        <f t="shared" si="648"/>
        <v>-2184</v>
      </c>
      <c r="BO123" s="101">
        <f t="shared" si="648"/>
        <v>-2407</v>
      </c>
      <c r="BP123" s="101">
        <f t="shared" si="648"/>
        <v>-1589</v>
      </c>
      <c r="BQ123" s="101">
        <f t="shared" si="648"/>
        <v>-427</v>
      </c>
      <c r="BR123" s="397">
        <f t="shared" si="648"/>
        <v>472</v>
      </c>
      <c r="BS123" s="101">
        <f t="shared" si="649"/>
        <v>1222</v>
      </c>
      <c r="BT123" s="101">
        <f t="shared" si="649"/>
        <v>2485</v>
      </c>
      <c r="BU123" s="101">
        <f t="shared" si="649"/>
        <v>3230</v>
      </c>
      <c r="BV123" s="101">
        <f t="shared" si="649"/>
        <v>19000</v>
      </c>
      <c r="BW123" s="101">
        <f t="shared" si="649"/>
        <v>21736</v>
      </c>
      <c r="BX123" s="237">
        <f t="shared" si="649"/>
        <v>23337</v>
      </c>
      <c r="BY123" s="237">
        <f t="shared" si="649"/>
        <v>18526</v>
      </c>
      <c r="BZ123" s="237">
        <f t="shared" si="649"/>
        <v>19085</v>
      </c>
      <c r="CA123" s="237">
        <f t="shared" si="649"/>
        <v>19399</v>
      </c>
      <c r="CB123" s="196">
        <f t="shared" si="649"/>
        <v>17550</v>
      </c>
      <c r="CC123" s="196">
        <f t="shared" si="650"/>
        <v>14695</v>
      </c>
      <c r="CD123" s="377">
        <f t="shared" si="650"/>
        <v>14238</v>
      </c>
      <c r="CE123" s="196">
        <f t="shared" si="650"/>
        <v>12030</v>
      </c>
      <c r="CF123" s="196">
        <f t="shared" si="650"/>
        <v>10038</v>
      </c>
      <c r="CG123" s="196">
        <f t="shared" si="650"/>
        <v>8968</v>
      </c>
      <c r="CH123" s="196">
        <f t="shared" si="650"/>
        <v>-7740</v>
      </c>
      <c r="CI123" s="196">
        <f t="shared" si="650"/>
        <v>-8780</v>
      </c>
      <c r="CJ123" s="196">
        <f t="shared" si="650"/>
        <v>-10284</v>
      </c>
      <c r="CK123" s="196">
        <f t="shared" si="650"/>
        <v>-7025</v>
      </c>
      <c r="CL123" s="196">
        <f t="shared" si="650"/>
        <v>-8468</v>
      </c>
      <c r="CM123" s="196">
        <f t="shared" si="651"/>
        <v>-9738</v>
      </c>
      <c r="CN123" s="196">
        <f t="shared" si="651"/>
        <v>-8272</v>
      </c>
      <c r="CO123" s="196">
        <f t="shared" si="651"/>
        <v>-6892</v>
      </c>
      <c r="CP123" s="377">
        <f t="shared" si="651"/>
        <v>-8524</v>
      </c>
      <c r="CQ123" s="377">
        <f t="shared" si="651"/>
        <v>-5678</v>
      </c>
      <c r="CR123" s="377">
        <f t="shared" si="651"/>
        <v>-4396</v>
      </c>
      <c r="CS123" s="377">
        <f t="shared" si="651"/>
        <v>-2798</v>
      </c>
      <c r="CT123" s="377">
        <f t="shared" si="651"/>
        <v>-832</v>
      </c>
      <c r="CU123" s="377">
        <f t="shared" si="651"/>
        <v>-39</v>
      </c>
      <c r="CV123" s="377">
        <f t="shared" si="651"/>
        <v>337</v>
      </c>
      <c r="CW123" s="377">
        <f t="shared" si="651"/>
        <v>2678</v>
      </c>
      <c r="CX123" s="377">
        <f t="shared" si="651"/>
        <v>3238</v>
      </c>
      <c r="CY123" s="377">
        <f t="shared" si="651"/>
        <v>4005</v>
      </c>
      <c r="CZ123" s="377">
        <f t="shared" si="651"/>
        <v>2895</v>
      </c>
      <c r="DA123" s="377">
        <f t="shared" si="651"/>
        <v>2437</v>
      </c>
      <c r="DB123" s="377">
        <f t="shared" si="651"/>
        <v>13451</v>
      </c>
      <c r="DC123" s="264"/>
      <c r="DD123" s="57">
        <f>IF(ISERROR(GETPIVOTDATA("VALUE",'CSS WK pvt'!$I$2,"DT_FILE",DD$8,"CD_CO",DD$6,"TRIM_CAT",TRIM(B123),"TRIM_LINE",A121))=TRUE,0,GETPIVOTDATA("VALUE",'CSS WK pvt'!$I$2,"DT_FILE",DD$8,"CD_CO",DD$6,"TRIM_CAT",TRIM(B123),"TRIM_LINE",A121))</f>
        <v>26780</v>
      </c>
    </row>
    <row r="124" spans="1:108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57">
        <f t="shared" si="648"/>
        <v>0</v>
      </c>
      <c r="BJ124" s="101">
        <f t="shared" si="648"/>
        <v>0</v>
      </c>
      <c r="BK124" s="101">
        <f t="shared" si="648"/>
        <v>0</v>
      </c>
      <c r="BL124" s="101">
        <f t="shared" si="648"/>
        <v>0</v>
      </c>
      <c r="BM124" s="101">
        <f t="shared" si="648"/>
        <v>0</v>
      </c>
      <c r="BN124" s="101">
        <f t="shared" si="648"/>
        <v>0</v>
      </c>
      <c r="BO124" s="101">
        <f t="shared" si="648"/>
        <v>0</v>
      </c>
      <c r="BP124" s="101">
        <f t="shared" si="648"/>
        <v>0</v>
      </c>
      <c r="BQ124" s="101">
        <f t="shared" si="648"/>
        <v>0</v>
      </c>
      <c r="BR124" s="397">
        <f t="shared" si="648"/>
        <v>0</v>
      </c>
      <c r="BS124" s="101">
        <f t="shared" si="649"/>
        <v>0</v>
      </c>
      <c r="BT124" s="101">
        <f t="shared" si="649"/>
        <v>0</v>
      </c>
      <c r="BU124" s="101">
        <f t="shared" si="649"/>
        <v>0</v>
      </c>
      <c r="BV124" s="101">
        <f t="shared" si="649"/>
        <v>0</v>
      </c>
      <c r="BW124" s="101">
        <f t="shared" si="649"/>
        <v>0</v>
      </c>
      <c r="BX124" s="237">
        <f t="shared" si="649"/>
        <v>1</v>
      </c>
      <c r="BY124" s="237">
        <f t="shared" si="649"/>
        <v>0</v>
      </c>
      <c r="BZ124" s="237">
        <f t="shared" si="649"/>
        <v>0</v>
      </c>
      <c r="CA124" s="237">
        <f t="shared" si="649"/>
        <v>0</v>
      </c>
      <c r="CB124" s="196">
        <f t="shared" si="649"/>
        <v>0</v>
      </c>
      <c r="CC124" s="196">
        <f t="shared" si="650"/>
        <v>0</v>
      </c>
      <c r="CD124" s="377">
        <f t="shared" si="650"/>
        <v>0</v>
      </c>
      <c r="CE124" s="196">
        <f t="shared" si="650"/>
        <v>0</v>
      </c>
      <c r="CF124" s="196">
        <f t="shared" si="650"/>
        <v>0</v>
      </c>
      <c r="CG124" s="196">
        <f t="shared" si="650"/>
        <v>0</v>
      </c>
      <c r="CH124" s="196">
        <f t="shared" si="650"/>
        <v>0</v>
      </c>
      <c r="CI124" s="196">
        <f t="shared" si="650"/>
        <v>0</v>
      </c>
      <c r="CJ124" s="196">
        <f t="shared" si="650"/>
        <v>-1</v>
      </c>
      <c r="CK124" s="196">
        <f t="shared" si="650"/>
        <v>0</v>
      </c>
      <c r="CL124" s="196">
        <f t="shared" si="650"/>
        <v>0</v>
      </c>
      <c r="CM124" s="196">
        <f t="shared" si="651"/>
        <v>1</v>
      </c>
      <c r="CN124" s="196">
        <f t="shared" si="651"/>
        <v>2</v>
      </c>
      <c r="CO124" s="196">
        <f t="shared" si="651"/>
        <v>2</v>
      </c>
      <c r="CP124" s="377">
        <f t="shared" si="651"/>
        <v>2</v>
      </c>
      <c r="CQ124" s="377">
        <f t="shared" si="651"/>
        <v>2</v>
      </c>
      <c r="CR124" s="377">
        <f t="shared" si="651"/>
        <v>1</v>
      </c>
      <c r="CS124" s="377">
        <f t="shared" si="651"/>
        <v>1</v>
      </c>
      <c r="CT124" s="377">
        <f t="shared" si="651"/>
        <v>0</v>
      </c>
      <c r="CU124" s="377">
        <f t="shared" si="651"/>
        <v>0</v>
      </c>
      <c r="CV124" s="377">
        <f t="shared" si="651"/>
        <v>0</v>
      </c>
      <c r="CW124" s="377">
        <f t="shared" si="651"/>
        <v>0</v>
      </c>
      <c r="CX124" s="377">
        <f t="shared" si="651"/>
        <v>0</v>
      </c>
      <c r="CY124" s="377">
        <f t="shared" si="651"/>
        <v>-1</v>
      </c>
      <c r="CZ124" s="377">
        <f t="shared" si="651"/>
        <v>-2</v>
      </c>
      <c r="DA124" s="377">
        <f t="shared" si="651"/>
        <v>-2</v>
      </c>
      <c r="DB124" s="377">
        <f t="shared" si="651"/>
        <v>-2</v>
      </c>
      <c r="DC124" s="264"/>
      <c r="DD124" s="57">
        <f>IF(ISERROR(GETPIVOTDATA("VALUE",'CSS WK pvt'!$I$2,"DT_FILE",DD$8,"CD_CO",DD$6,"TRIM_CAT",TRIM(B124),"TRIM_LINE",A121))=TRUE,0,GETPIVOTDATA("VALUE",'CSS WK pvt'!$I$2,"DT_FILE",DD$8,"CD_CO",DD$6,"TRIM_CAT",TRIM(B124),"TRIM_LINE",A121))</f>
        <v>0</v>
      </c>
    </row>
    <row r="125" spans="1:108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57">
        <f t="shared" si="648"/>
        <v>0</v>
      </c>
      <c r="BJ125" s="101">
        <f t="shared" si="648"/>
        <v>0</v>
      </c>
      <c r="BK125" s="101">
        <f t="shared" si="648"/>
        <v>0</v>
      </c>
      <c r="BL125" s="101">
        <f t="shared" si="648"/>
        <v>0</v>
      </c>
      <c r="BM125" s="101">
        <f t="shared" si="648"/>
        <v>0</v>
      </c>
      <c r="BN125" s="101">
        <f t="shared" si="648"/>
        <v>0</v>
      </c>
      <c r="BO125" s="101">
        <f t="shared" si="648"/>
        <v>0</v>
      </c>
      <c r="BP125" s="101">
        <f t="shared" si="648"/>
        <v>0</v>
      </c>
      <c r="BQ125" s="101">
        <f t="shared" si="648"/>
        <v>0</v>
      </c>
      <c r="BR125" s="397">
        <f t="shared" si="648"/>
        <v>0</v>
      </c>
      <c r="BS125" s="101">
        <f t="shared" si="649"/>
        <v>0</v>
      </c>
      <c r="BT125" s="101">
        <f t="shared" si="649"/>
        <v>0</v>
      </c>
      <c r="BU125" s="101">
        <f t="shared" si="649"/>
        <v>0</v>
      </c>
      <c r="BV125" s="101">
        <f t="shared" si="649"/>
        <v>0</v>
      </c>
      <c r="BW125" s="101">
        <f t="shared" si="649"/>
        <v>0</v>
      </c>
      <c r="BX125" s="237">
        <f t="shared" si="649"/>
        <v>0</v>
      </c>
      <c r="BY125" s="237">
        <f t="shared" si="649"/>
        <v>0</v>
      </c>
      <c r="BZ125" s="237">
        <f t="shared" si="649"/>
        <v>0</v>
      </c>
      <c r="CA125" s="237">
        <f t="shared" si="649"/>
        <v>0</v>
      </c>
      <c r="CB125" s="196">
        <f t="shared" si="649"/>
        <v>0</v>
      </c>
      <c r="CC125" s="196">
        <f t="shared" si="650"/>
        <v>0</v>
      </c>
      <c r="CD125" s="377">
        <f t="shared" si="650"/>
        <v>0</v>
      </c>
      <c r="CE125" s="196">
        <f t="shared" si="650"/>
        <v>0</v>
      </c>
      <c r="CF125" s="196">
        <f t="shared" si="650"/>
        <v>0</v>
      </c>
      <c r="CG125" s="196">
        <f t="shared" si="650"/>
        <v>0</v>
      </c>
      <c r="CH125" s="196">
        <f t="shared" si="650"/>
        <v>0</v>
      </c>
      <c r="CI125" s="196">
        <f t="shared" si="650"/>
        <v>0</v>
      </c>
      <c r="CJ125" s="196">
        <f t="shared" si="650"/>
        <v>0</v>
      </c>
      <c r="CK125" s="196">
        <f t="shared" si="650"/>
        <v>0</v>
      </c>
      <c r="CL125" s="196">
        <f t="shared" si="650"/>
        <v>0</v>
      </c>
      <c r="CM125" s="196">
        <f t="shared" si="651"/>
        <v>0</v>
      </c>
      <c r="CN125" s="196">
        <f t="shared" si="651"/>
        <v>0</v>
      </c>
      <c r="CO125" s="196">
        <f t="shared" si="651"/>
        <v>0</v>
      </c>
      <c r="CP125" s="377">
        <f t="shared" si="651"/>
        <v>0</v>
      </c>
      <c r="CQ125" s="377">
        <f t="shared" si="651"/>
        <v>0</v>
      </c>
      <c r="CR125" s="377">
        <f t="shared" si="651"/>
        <v>0</v>
      </c>
      <c r="CS125" s="377">
        <f t="shared" si="651"/>
        <v>0</v>
      </c>
      <c r="CT125" s="377">
        <f t="shared" si="651"/>
        <v>0</v>
      </c>
      <c r="CU125" s="377">
        <f t="shared" si="651"/>
        <v>0</v>
      </c>
      <c r="CV125" s="377">
        <f t="shared" si="651"/>
        <v>0</v>
      </c>
      <c r="CW125" s="377">
        <f t="shared" si="651"/>
        <v>0</v>
      </c>
      <c r="CX125" s="377">
        <f t="shared" si="651"/>
        <v>0</v>
      </c>
      <c r="CY125" s="377">
        <f t="shared" si="651"/>
        <v>0</v>
      </c>
      <c r="CZ125" s="377">
        <f t="shared" si="651"/>
        <v>0</v>
      </c>
      <c r="DA125" s="377">
        <f t="shared" si="651"/>
        <v>0</v>
      </c>
      <c r="DB125" s="377">
        <f t="shared" si="651"/>
        <v>0</v>
      </c>
      <c r="DC125" s="264"/>
      <c r="DD125" s="57">
        <f>IF(ISERROR(GETPIVOTDATA("VALUE",'CSS WK pvt'!$I$2,"DT_FILE",DD$8,"CD_CO",DD$6,"TRIM_CAT",TRIM(B125),"TRIM_LINE",A121))=TRUE,0,GETPIVOTDATA("VALUE",'CSS WK pvt'!$I$2,"DT_FILE",DD$8,"CD_CO",DD$6,"TRIM_CAT",TRIM(B125),"TRIM_LINE",A121))</f>
        <v>0</v>
      </c>
    </row>
    <row r="126" spans="1:108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57">
        <f t="shared" si="648"/>
        <v>0</v>
      </c>
      <c r="BJ126" s="101">
        <f t="shared" si="648"/>
        <v>0</v>
      </c>
      <c r="BK126" s="101">
        <f t="shared" si="648"/>
        <v>0</v>
      </c>
      <c r="BL126" s="101">
        <f t="shared" si="648"/>
        <v>0</v>
      </c>
      <c r="BM126" s="101">
        <f t="shared" si="648"/>
        <v>0</v>
      </c>
      <c r="BN126" s="101">
        <f t="shared" si="648"/>
        <v>0</v>
      </c>
      <c r="BO126" s="101">
        <f t="shared" si="648"/>
        <v>0</v>
      </c>
      <c r="BP126" s="101">
        <f t="shared" si="648"/>
        <v>0</v>
      </c>
      <c r="BQ126" s="101">
        <f t="shared" si="648"/>
        <v>0</v>
      </c>
      <c r="BR126" s="397">
        <f t="shared" si="648"/>
        <v>0</v>
      </c>
      <c r="BS126" s="101">
        <f t="shared" si="649"/>
        <v>0</v>
      </c>
      <c r="BT126" s="101">
        <f t="shared" si="649"/>
        <v>0</v>
      </c>
      <c r="BU126" s="101">
        <f t="shared" si="649"/>
        <v>0</v>
      </c>
      <c r="BV126" s="101">
        <f t="shared" si="649"/>
        <v>0</v>
      </c>
      <c r="BW126" s="101">
        <f t="shared" si="649"/>
        <v>0</v>
      </c>
      <c r="BX126" s="237">
        <f t="shared" si="649"/>
        <v>0</v>
      </c>
      <c r="BY126" s="237">
        <f t="shared" si="649"/>
        <v>0</v>
      </c>
      <c r="BZ126" s="237">
        <f t="shared" si="649"/>
        <v>0</v>
      </c>
      <c r="CA126" s="237">
        <f t="shared" si="649"/>
        <v>0</v>
      </c>
      <c r="CB126" s="196">
        <f t="shared" si="649"/>
        <v>0</v>
      </c>
      <c r="CC126" s="196">
        <f t="shared" si="650"/>
        <v>0</v>
      </c>
      <c r="CD126" s="377">
        <f t="shared" si="650"/>
        <v>0</v>
      </c>
      <c r="CE126" s="196">
        <f t="shared" si="650"/>
        <v>0</v>
      </c>
      <c r="CF126" s="196">
        <f t="shared" si="650"/>
        <v>0</v>
      </c>
      <c r="CG126" s="196">
        <f t="shared" si="650"/>
        <v>0</v>
      </c>
      <c r="CH126" s="196">
        <f t="shared" si="650"/>
        <v>0</v>
      </c>
      <c r="CI126" s="196">
        <f t="shared" si="650"/>
        <v>0</v>
      </c>
      <c r="CJ126" s="196">
        <f t="shared" si="650"/>
        <v>0</v>
      </c>
      <c r="CK126" s="196">
        <f t="shared" si="650"/>
        <v>0</v>
      </c>
      <c r="CL126" s="196">
        <f t="shared" si="650"/>
        <v>0</v>
      </c>
      <c r="CM126" s="196">
        <f t="shared" si="651"/>
        <v>0</v>
      </c>
      <c r="CN126" s="196">
        <f t="shared" si="651"/>
        <v>0</v>
      </c>
      <c r="CO126" s="196">
        <f t="shared" si="651"/>
        <v>0</v>
      </c>
      <c r="CP126" s="377">
        <f t="shared" si="651"/>
        <v>0</v>
      </c>
      <c r="CQ126" s="377">
        <f t="shared" si="651"/>
        <v>0</v>
      </c>
      <c r="CR126" s="377">
        <f t="shared" si="651"/>
        <v>0</v>
      </c>
      <c r="CS126" s="377">
        <f t="shared" si="651"/>
        <v>0</v>
      </c>
      <c r="CT126" s="377">
        <f t="shared" si="651"/>
        <v>0</v>
      </c>
      <c r="CU126" s="377">
        <f t="shared" si="651"/>
        <v>0</v>
      </c>
      <c r="CV126" s="377">
        <f t="shared" si="651"/>
        <v>0</v>
      </c>
      <c r="CW126" s="377">
        <f t="shared" si="651"/>
        <v>0</v>
      </c>
      <c r="CX126" s="377">
        <f t="shared" si="651"/>
        <v>0</v>
      </c>
      <c r="CY126" s="377">
        <f t="shared" si="651"/>
        <v>0</v>
      </c>
      <c r="CZ126" s="377">
        <f t="shared" si="651"/>
        <v>0</v>
      </c>
      <c r="DA126" s="377">
        <f t="shared" si="651"/>
        <v>0</v>
      </c>
      <c r="DB126" s="377">
        <f t="shared" si="651"/>
        <v>0</v>
      </c>
      <c r="DC126" s="264"/>
      <c r="DD126" s="57">
        <f>IF(ISERROR(GETPIVOTDATA("VALUE",'CSS WK pvt'!$I$2,"DT_FILE",DD$8,"CD_CO",DD$6,"TRIM_CAT",TRIM(B126),"TRIM_LINE",A121))=TRUE,0,GETPIVOTDATA("VALUE",'CSS WK pvt'!$I$2,"DT_FILE",DD$8,"CD_CO",DD$6,"TRIM_CAT",TRIM(B126),"TRIM_LINE",A121))</f>
        <v>0</v>
      </c>
    </row>
    <row r="127" spans="1:108" s="66" customFormat="1" ht="15">
      <c r="A127" s="140"/>
      <c r="B127" s="53" t="s">
        <v>144</v>
      </c>
      <c r="C127" s="114">
        <f t="shared" si="652" ref="C127:Q127">SUM(C122:C126)</f>
        <v>6645</v>
      </c>
      <c r="D127" s="115">
        <f t="shared" si="652"/>
        <v>7357</v>
      </c>
      <c r="E127" s="115">
        <f t="shared" si="652"/>
        <v>8502</v>
      </c>
      <c r="F127" s="116">
        <f t="shared" si="652"/>
        <v>9057</v>
      </c>
      <c r="G127" s="115">
        <f t="shared" si="652"/>
        <v>9364</v>
      </c>
      <c r="H127" s="116">
        <f t="shared" si="652"/>
        <v>9652</v>
      </c>
      <c r="I127" s="115">
        <f t="shared" si="652"/>
        <v>9786</v>
      </c>
      <c r="J127" s="116">
        <f t="shared" si="652"/>
        <v>9722</v>
      </c>
      <c r="K127" s="115">
        <f t="shared" si="652"/>
        <v>9340</v>
      </c>
      <c r="L127" s="117">
        <f t="shared" si="652"/>
        <v>8926</v>
      </c>
      <c r="M127" s="116">
        <f t="shared" si="652"/>
        <v>8347</v>
      </c>
      <c r="N127" s="116">
        <f t="shared" si="652"/>
        <v>7971</v>
      </c>
      <c r="O127" s="116">
        <f t="shared" si="652"/>
        <v>7866</v>
      </c>
      <c r="P127" s="116">
        <f t="shared" si="652"/>
        <v>7382</v>
      </c>
      <c r="Q127" s="116">
        <f t="shared" si="652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>
        <v>18871</v>
      </c>
      <c r="BH127" s="117">
        <v>28487</v>
      </c>
      <c r="BI127" s="116">
        <f t="shared" si="653" ref="BI127:BM127">SUM(BI122:BI126)</f>
        <v>1221</v>
      </c>
      <c r="BJ127" s="118">
        <f t="shared" si="653"/>
        <v>25</v>
      </c>
      <c r="BK127" s="118">
        <f t="shared" si="653"/>
        <v>-2204</v>
      </c>
      <c r="BL127" s="118">
        <f t="shared" si="653"/>
        <v>-3171</v>
      </c>
      <c r="BM127" s="118">
        <f t="shared" si="653"/>
        <v>-3334</v>
      </c>
      <c r="BN127" s="118">
        <f t="shared" si="654" ref="BN127:BV127">SUM(BN122:BN126)</f>
        <v>-3644</v>
      </c>
      <c r="BO127" s="118">
        <f t="shared" si="654"/>
        <v>-3766</v>
      </c>
      <c r="BP127" s="118">
        <f t="shared" si="654"/>
        <v>-2479</v>
      </c>
      <c r="BQ127" s="118">
        <f t="shared" si="654"/>
        <v>-1385</v>
      </c>
      <c r="BR127" s="398">
        <f t="shared" si="654"/>
        <v>-412</v>
      </c>
      <c r="BS127" s="118">
        <f t="shared" si="654"/>
        <v>771</v>
      </c>
      <c r="BT127" s="118">
        <f t="shared" si="654"/>
        <v>1981</v>
      </c>
      <c r="BU127" s="118">
        <f t="shared" si="654"/>
        <v>2749</v>
      </c>
      <c r="BV127" s="118">
        <f t="shared" si="654"/>
        <v>19783</v>
      </c>
      <c r="BW127" s="118">
        <f t="shared" si="655" ref="BW127:BX127">SUM(BW122:BW126)</f>
        <v>22650</v>
      </c>
      <c r="BX127" s="238">
        <f t="shared" si="655"/>
        <v>24353</v>
      </c>
      <c r="BY127" s="238">
        <f t="shared" si="656" ref="BY127:BZ127">SUM(BY122:BY126)</f>
        <v>19903</v>
      </c>
      <c r="BZ127" s="238">
        <f t="shared" si="656"/>
        <v>20415</v>
      </c>
      <c r="CA127" s="238">
        <f t="shared" si="657" ref="CA127:CB127">SUM(CA122:CA126)</f>
        <v>21213</v>
      </c>
      <c r="CB127" s="197">
        <f t="shared" si="657"/>
        <v>20274</v>
      </c>
      <c r="CC127" s="197">
        <f t="shared" si="658" ref="CC127:CE127">SUM(CC122:CC126)</f>
        <v>18871</v>
      </c>
      <c r="CD127" s="378">
        <f t="shared" si="658"/>
        <v>16770</v>
      </c>
      <c r="CE127" s="197">
        <f t="shared" si="658"/>
        <v>15138</v>
      </c>
      <c r="CF127" s="197">
        <f t="shared" si="659" ref="CF127:CG127">SUM(CF122:CF126)</f>
        <v>13734</v>
      </c>
      <c r="CG127" s="197">
        <f t="shared" si="659"/>
        <v>12497</v>
      </c>
      <c r="CH127" s="197">
        <f t="shared" si="660" ref="CH127">SUM(CH122:CH126)</f>
        <v>-7020</v>
      </c>
      <c r="CI127" s="197">
        <f t="shared" si="661" ref="CI127">SUM(CI122:CI126)</f>
        <v>-8239</v>
      </c>
      <c r="CJ127" s="197">
        <f t="shared" si="662" ref="CJ127">SUM(CJ122:CJ126)</f>
        <v>-10047</v>
      </c>
      <c r="CK127" s="197">
        <f t="shared" si="663" ref="CK127">SUM(CK122:CK126)</f>
        <v>-6768</v>
      </c>
      <c r="CL127" s="197">
        <f t="shared" si="664" ref="CL127">SUM(CL122:CL126)</f>
        <v>-8143</v>
      </c>
      <c r="CM127" s="197">
        <f t="shared" si="665" ref="CM127">SUM(CM122:CM126)</f>
        <v>-10289</v>
      </c>
      <c r="CN127" s="197">
        <f t="shared" si="666" ref="CN127">SUM(CN122:CN126)</f>
        <v>-10376</v>
      </c>
      <c r="CO127" s="197">
        <f t="shared" si="667" ref="CO127">SUM(CO122:CO126)</f>
        <v>-10294</v>
      </c>
      <c r="CP127" s="378">
        <f t="shared" si="668" ref="CP127">SUM(CP122:CP126)</f>
        <v>-9299</v>
      </c>
      <c r="CQ127" s="378">
        <f t="shared" si="669" ref="CQ127">SUM(CQ122:CQ126)</f>
        <v>-8242</v>
      </c>
      <c r="CR127" s="378">
        <f t="shared" si="670" ref="CR127">SUM(CR122:CR126)</f>
        <v>-7294</v>
      </c>
      <c r="CS127" s="378">
        <f t="shared" si="671" ref="CS127">SUM(CS122:CS126)</f>
        <v>-5534</v>
      </c>
      <c r="CT127" s="378">
        <f t="shared" si="672" ref="CT127">SUM(CT122:CT126)</f>
        <v>-1524</v>
      </c>
      <c r="CU127" s="378">
        <f t="shared" si="673" ref="CU127">SUM(CU122:CU126)</f>
        <v>-825</v>
      </c>
      <c r="CV127" s="378">
        <f t="shared" si="674" ref="CV127">SUM(CV122:CV126)</f>
        <v>-172</v>
      </c>
      <c r="CW127" s="378">
        <f t="shared" si="675" ref="CW127">SUM(CW122:CW126)</f>
        <v>1676</v>
      </c>
      <c r="CX127" s="378">
        <f t="shared" si="676" ref="CX127">SUM(CX122:CX126)</f>
        <v>2548</v>
      </c>
      <c r="CY127" s="378">
        <f t="shared" si="677" ref="CY127:CZ127">SUM(CY122:CY126)</f>
        <v>3490</v>
      </c>
      <c r="CZ127" s="378">
        <f t="shared" si="677"/>
        <v>2768</v>
      </c>
      <c r="DA127" s="378">
        <f t="shared" si="678" ref="DA127:DB127">SUM(DA122:DA126)</f>
        <v>2339</v>
      </c>
      <c r="DB127" s="378">
        <f t="shared" si="678"/>
        <v>12502</v>
      </c>
      <c r="DC127" s="265"/>
      <c r="DD127" s="78">
        <f>SUM(DD122:DD126)</f>
        <v>28487</v>
      </c>
    </row>
    <row r="128" spans="1:108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54"/>
      <c r="CC128" s="254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264"/>
      <c r="DD128" s="83"/>
    </row>
    <row r="129" spans="1:108" s="52" customFormat="1" ht="15">
      <c r="A129" s="139"/>
      <c r="B129" s="53" t="s">
        <v>139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>
        <v>860</v>
      </c>
      <c r="BH129" s="103">
        <v>187</v>
      </c>
      <c r="BI129" s="104">
        <f t="shared" si="679" ref="BI129:BR133">O129-C129</f>
        <v>0</v>
      </c>
      <c r="BJ129" s="102">
        <f t="shared" si="679"/>
        <v>-2277</v>
      </c>
      <c r="BK129" s="102">
        <f t="shared" si="679"/>
        <v>-1914</v>
      </c>
      <c r="BL129" s="102">
        <f t="shared" si="679"/>
        <v>-1880</v>
      </c>
      <c r="BM129" s="102">
        <f t="shared" si="679"/>
        <v>-1015</v>
      </c>
      <c r="BN129" s="102">
        <f t="shared" si="679"/>
        <v>-2078</v>
      </c>
      <c r="BO129" s="102">
        <f t="shared" si="679"/>
        <v>-2118</v>
      </c>
      <c r="BP129" s="102">
        <f t="shared" si="679"/>
        <v>-1232</v>
      </c>
      <c r="BQ129" s="102">
        <f t="shared" si="679"/>
        <v>-292</v>
      </c>
      <c r="BR129" s="377">
        <f t="shared" si="679"/>
        <v>0</v>
      </c>
      <c r="BS129" s="102">
        <f t="shared" si="680" ref="BS129:CB133">Y129-M129</f>
        <v>0</v>
      </c>
      <c r="BT129" s="102">
        <f t="shared" si="680"/>
        <v>0</v>
      </c>
      <c r="BU129" s="102">
        <f t="shared" si="680"/>
        <v>0</v>
      </c>
      <c r="BV129" s="102">
        <f t="shared" si="680"/>
        <v>0</v>
      </c>
      <c r="BW129" s="102">
        <f t="shared" si="680"/>
        <v>0</v>
      </c>
      <c r="BX129" s="196">
        <f t="shared" si="680"/>
        <v>0</v>
      </c>
      <c r="BY129" s="196">
        <f t="shared" si="680"/>
        <v>1355</v>
      </c>
      <c r="BZ129" s="196">
        <f t="shared" si="680"/>
        <v>1683</v>
      </c>
      <c r="CA129" s="196">
        <f t="shared" si="680"/>
        <v>1572</v>
      </c>
      <c r="CB129" s="196">
        <f t="shared" si="680"/>
        <v>1487</v>
      </c>
      <c r="CC129" s="196">
        <f t="shared" si="681" ref="CC129:CL133">AI129-W129</f>
        <v>729</v>
      </c>
      <c r="CD129" s="377">
        <f t="shared" si="681"/>
        <v>111</v>
      </c>
      <c r="CE129" s="196">
        <f t="shared" si="681"/>
        <v>0</v>
      </c>
      <c r="CF129" s="196">
        <f t="shared" si="681"/>
        <v>0</v>
      </c>
      <c r="CG129" s="196">
        <f t="shared" si="681"/>
        <v>129</v>
      </c>
      <c r="CH129" s="196">
        <f t="shared" si="681"/>
        <v>1080</v>
      </c>
      <c r="CI129" s="196">
        <f t="shared" si="681"/>
        <v>1370</v>
      </c>
      <c r="CJ129" s="196">
        <f t="shared" si="681"/>
        <v>951</v>
      </c>
      <c r="CK129" s="196">
        <f t="shared" si="681"/>
        <v>-93</v>
      </c>
      <c r="CL129" s="196">
        <f t="shared" si="681"/>
        <v>-387</v>
      </c>
      <c r="CM129" s="196">
        <f t="shared" si="682" ref="CM129:DB133">AS129-AG129</f>
        <v>-685</v>
      </c>
      <c r="CN129" s="196">
        <f t="shared" si="682"/>
        <v>196</v>
      </c>
      <c r="CO129" s="196">
        <f t="shared" si="682"/>
        <v>-729</v>
      </c>
      <c r="CP129" s="377">
        <f t="shared" si="682"/>
        <v>-44</v>
      </c>
      <c r="CQ129" s="377">
        <f t="shared" si="682"/>
        <v>0</v>
      </c>
      <c r="CR129" s="377">
        <f t="shared" si="682"/>
        <v>40</v>
      </c>
      <c r="CS129" s="377">
        <f t="shared" si="682"/>
        <v>244</v>
      </c>
      <c r="CT129" s="377">
        <f t="shared" si="682"/>
        <v>-140</v>
      </c>
      <c r="CU129" s="377">
        <f t="shared" si="682"/>
        <v>-392</v>
      </c>
      <c r="CV129" s="377">
        <f t="shared" si="682"/>
        <v>170</v>
      </c>
      <c r="CW129" s="377">
        <f t="shared" si="682"/>
        <v>-3</v>
      </c>
      <c r="CX129" s="377">
        <f t="shared" si="682"/>
        <v>638</v>
      </c>
      <c r="CY129" s="377">
        <f t="shared" si="682"/>
        <v>670</v>
      </c>
      <c r="CZ129" s="377">
        <f t="shared" si="682"/>
        <v>394</v>
      </c>
      <c r="DA129" s="377">
        <f t="shared" si="682"/>
        <v>860</v>
      </c>
      <c r="DB129" s="377">
        <f t="shared" si="682"/>
        <v>120</v>
      </c>
      <c r="DC129" s="264"/>
      <c r="DD129" s="57">
        <f>IF(ISERROR(GETPIVOTDATA("VALUE",'CSS WK pvt'!$I$2,"DT_FILE",DD$8,"CD_CO",DD$6,"TRIM_CAT",TRIM(B129),"TRIM_LINE",A128))=TRUE,0,GETPIVOTDATA("VALUE",'CSS WK pvt'!$I$2,"DT_FILE",DD$8,"CD_CO",DD$6,"TRIM_CAT",TRIM(B129),"TRIM_LINE",A128))</f>
        <v>187</v>
      </c>
    </row>
    <row r="130" spans="1:108" s="52" customFormat="1" ht="15">
      <c r="A130" s="139"/>
      <c r="B130" s="53" t="s">
        <v>140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>
        <v>437</v>
      </c>
      <c r="BH130" s="103">
        <v>22</v>
      </c>
      <c r="BI130" s="104">
        <f t="shared" si="679"/>
        <v>0</v>
      </c>
      <c r="BJ130" s="102">
        <f t="shared" si="679"/>
        <v>-208</v>
      </c>
      <c r="BK130" s="102">
        <f t="shared" si="679"/>
        <v>-749</v>
      </c>
      <c r="BL130" s="102">
        <f t="shared" si="679"/>
        <v>-585</v>
      </c>
      <c r="BM130" s="102">
        <f t="shared" si="679"/>
        <v>-353</v>
      </c>
      <c r="BN130" s="102">
        <f t="shared" si="679"/>
        <v>-730</v>
      </c>
      <c r="BO130" s="102">
        <f t="shared" si="679"/>
        <v>-673</v>
      </c>
      <c r="BP130" s="102">
        <f t="shared" si="679"/>
        <v>-403</v>
      </c>
      <c r="BQ130" s="102">
        <f t="shared" si="679"/>
        <v>-25</v>
      </c>
      <c r="BR130" s="377">
        <f t="shared" si="679"/>
        <v>0</v>
      </c>
      <c r="BS130" s="102">
        <f t="shared" si="680"/>
        <v>0</v>
      </c>
      <c r="BT130" s="102">
        <f t="shared" si="680"/>
        <v>0</v>
      </c>
      <c r="BU130" s="102">
        <f t="shared" si="680"/>
        <v>0</v>
      </c>
      <c r="BV130" s="102">
        <f t="shared" si="680"/>
        <v>0</v>
      </c>
      <c r="BW130" s="102">
        <f t="shared" si="680"/>
        <v>0</v>
      </c>
      <c r="BX130" s="196">
        <f t="shared" si="680"/>
        <v>0</v>
      </c>
      <c r="BY130" s="196">
        <f t="shared" si="680"/>
        <v>56</v>
      </c>
      <c r="BZ130" s="196">
        <f t="shared" si="680"/>
        <v>489</v>
      </c>
      <c r="CA130" s="196">
        <f t="shared" si="680"/>
        <v>443</v>
      </c>
      <c r="CB130" s="196">
        <f t="shared" si="680"/>
        <v>543</v>
      </c>
      <c r="CC130" s="196">
        <f t="shared" si="681"/>
        <v>207</v>
      </c>
      <c r="CD130" s="377">
        <f t="shared" si="681"/>
        <v>27</v>
      </c>
      <c r="CE130" s="196">
        <f t="shared" si="681"/>
        <v>0</v>
      </c>
      <c r="CF130" s="196">
        <f t="shared" si="681"/>
        <v>0</v>
      </c>
      <c r="CG130" s="196">
        <f t="shared" si="681"/>
        <v>20</v>
      </c>
      <c r="CH130" s="196">
        <f t="shared" si="681"/>
        <v>52</v>
      </c>
      <c r="CI130" s="196">
        <f t="shared" si="681"/>
        <v>769</v>
      </c>
      <c r="CJ130" s="196">
        <f t="shared" si="681"/>
        <v>419</v>
      </c>
      <c r="CK130" s="196">
        <f t="shared" si="681"/>
        <v>454</v>
      </c>
      <c r="CL130" s="196">
        <f t="shared" si="681"/>
        <v>27</v>
      </c>
      <c r="CM130" s="196">
        <f t="shared" si="682"/>
        <v>-86</v>
      </c>
      <c r="CN130" s="196">
        <f t="shared" si="682"/>
        <v>209</v>
      </c>
      <c r="CO130" s="196">
        <f t="shared" si="682"/>
        <v>-207</v>
      </c>
      <c r="CP130" s="377">
        <f t="shared" si="682"/>
        <v>-26</v>
      </c>
      <c r="CQ130" s="377">
        <f t="shared" si="682"/>
        <v>0</v>
      </c>
      <c r="CR130" s="377">
        <f t="shared" si="682"/>
        <v>2</v>
      </c>
      <c r="CS130" s="377">
        <f t="shared" si="682"/>
        <v>3</v>
      </c>
      <c r="CT130" s="377">
        <f t="shared" si="682"/>
        <v>-13</v>
      </c>
      <c r="CU130" s="377">
        <f t="shared" si="682"/>
        <v>-188</v>
      </c>
      <c r="CV130" s="377">
        <f t="shared" si="682"/>
        <v>230</v>
      </c>
      <c r="CW130" s="377">
        <f t="shared" si="682"/>
        <v>234</v>
      </c>
      <c r="CX130" s="377">
        <f t="shared" si="682"/>
        <v>400</v>
      </c>
      <c r="CY130" s="377">
        <f t="shared" si="682"/>
        <v>381</v>
      </c>
      <c r="CZ130" s="377">
        <f t="shared" si="682"/>
        <v>148</v>
      </c>
      <c r="DA130" s="377">
        <f t="shared" si="682"/>
        <v>437</v>
      </c>
      <c r="DB130" s="377">
        <f t="shared" si="682"/>
        <v>21</v>
      </c>
      <c r="DC130" s="264"/>
      <c r="DD130" s="57">
        <f>IF(ISERROR(GETPIVOTDATA("VALUE",'CSS WK pvt'!$I$2,"DT_FILE",DD$8,"CD_CO",DD$6,"TRIM_CAT",TRIM(B130),"TRIM_LINE",A128))=TRUE,0,GETPIVOTDATA("VALUE",'CSS WK pvt'!$I$2,"DT_FILE",DD$8,"CD_CO",DD$6,"TRIM_CAT",TRIM(B130),"TRIM_LINE",A128))</f>
        <v>22</v>
      </c>
    </row>
    <row r="131" spans="1:108" s="52" customFormat="1" ht="15">
      <c r="A131" s="139"/>
      <c r="B131" s="53" t="s">
        <v>141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>
        <v>69</v>
      </c>
      <c r="BH131" s="103">
        <v>42</v>
      </c>
      <c r="BI131" s="104">
        <f t="shared" si="679"/>
        <v>-38</v>
      </c>
      <c r="BJ131" s="102">
        <f t="shared" si="679"/>
        <v>-64</v>
      </c>
      <c r="BK131" s="102">
        <f t="shared" si="679"/>
        <v>-61</v>
      </c>
      <c r="BL131" s="102">
        <f t="shared" si="679"/>
        <v>-89</v>
      </c>
      <c r="BM131" s="102">
        <f t="shared" si="679"/>
        <v>-32</v>
      </c>
      <c r="BN131" s="102">
        <f t="shared" si="679"/>
        <v>-78</v>
      </c>
      <c r="BO131" s="102">
        <f t="shared" si="679"/>
        <v>-68</v>
      </c>
      <c r="BP131" s="102">
        <f t="shared" si="679"/>
        <v>-12</v>
      </c>
      <c r="BQ131" s="102">
        <f t="shared" si="679"/>
        <v>-20</v>
      </c>
      <c r="BR131" s="377">
        <f t="shared" si="679"/>
        <v>-29</v>
      </c>
      <c r="BS131" s="102">
        <f t="shared" si="680"/>
        <v>-30</v>
      </c>
      <c r="BT131" s="102">
        <f t="shared" si="680"/>
        <v>-74</v>
      </c>
      <c r="BU131" s="102">
        <f t="shared" si="680"/>
        <v>-38</v>
      </c>
      <c r="BV131" s="102">
        <f t="shared" si="680"/>
        <v>20</v>
      </c>
      <c r="BW131" s="102">
        <f t="shared" si="680"/>
        <v>32</v>
      </c>
      <c r="BX131" s="196">
        <f t="shared" si="680"/>
        <v>22</v>
      </c>
      <c r="BY131" s="196">
        <f t="shared" si="680"/>
        <v>37</v>
      </c>
      <c r="BZ131" s="196">
        <f t="shared" si="680"/>
        <v>27</v>
      </c>
      <c r="CA131" s="196">
        <f t="shared" si="680"/>
        <v>90</v>
      </c>
      <c r="CB131" s="196">
        <f t="shared" si="680"/>
        <v>19</v>
      </c>
      <c r="CC131" s="196">
        <f t="shared" si="681"/>
        <v>41</v>
      </c>
      <c r="CD131" s="377">
        <f t="shared" si="681"/>
        <v>40</v>
      </c>
      <c r="CE131" s="196">
        <f t="shared" si="681"/>
        <v>-27</v>
      </c>
      <c r="CF131" s="196">
        <f t="shared" si="681"/>
        <v>-20</v>
      </c>
      <c r="CG131" s="196">
        <f t="shared" si="681"/>
        <v>42</v>
      </c>
      <c r="CH131" s="196">
        <f t="shared" si="681"/>
        <v>47</v>
      </c>
      <c r="CI131" s="196">
        <f t="shared" si="681"/>
        <v>36</v>
      </c>
      <c r="CJ131" s="196">
        <f t="shared" si="681"/>
        <v>18</v>
      </c>
      <c r="CK131" s="196">
        <f t="shared" si="681"/>
        <v>34</v>
      </c>
      <c r="CL131" s="196">
        <f t="shared" si="681"/>
        <v>23</v>
      </c>
      <c r="CM131" s="196">
        <f t="shared" si="682"/>
        <v>-58</v>
      </c>
      <c r="CN131" s="196">
        <f t="shared" si="682"/>
        <v>40</v>
      </c>
      <c r="CO131" s="196">
        <f t="shared" si="682"/>
        <v>-56</v>
      </c>
      <c r="CP131" s="377">
        <f t="shared" si="682"/>
        <v>-13</v>
      </c>
      <c r="CQ131" s="377">
        <f t="shared" si="682"/>
        <v>10</v>
      </c>
      <c r="CR131" s="377">
        <f t="shared" si="682"/>
        <v>10</v>
      </c>
      <c r="CS131" s="377">
        <f t="shared" si="682"/>
        <v>18</v>
      </c>
      <c r="CT131" s="377">
        <f t="shared" si="682"/>
        <v>16</v>
      </c>
      <c r="CU131" s="377">
        <f t="shared" si="682"/>
        <v>-30</v>
      </c>
      <c r="CV131" s="377">
        <f t="shared" si="682"/>
        <v>45</v>
      </c>
      <c r="CW131" s="377">
        <f t="shared" si="682"/>
        <v>0</v>
      </c>
      <c r="CX131" s="377">
        <f t="shared" si="682"/>
        <v>69</v>
      </c>
      <c r="CY131" s="377">
        <f t="shared" si="682"/>
        <v>57</v>
      </c>
      <c r="CZ131" s="377">
        <f t="shared" si="682"/>
        <v>6</v>
      </c>
      <c r="DA131" s="377">
        <f t="shared" si="682"/>
        <v>55</v>
      </c>
      <c r="DB131" s="377">
        <f t="shared" si="682"/>
        <v>7</v>
      </c>
      <c r="DC131" s="264"/>
      <c r="DD131" s="57">
        <f>IF(ISERROR(GETPIVOTDATA("VALUE",'CSS WK pvt'!$I$2,"DT_FILE",DD$8,"CD_CO",DD$6,"TRIM_CAT",TRIM(B131),"TRIM_LINE",A128))=TRUE,0,GETPIVOTDATA("VALUE",'CSS WK pvt'!$I$2,"DT_FILE",DD$8,"CD_CO",DD$6,"TRIM_CAT",TRIM(B131),"TRIM_LINE",A128))</f>
        <v>42</v>
      </c>
    </row>
    <row r="132" spans="1:108" s="52" customFormat="1" ht="15">
      <c r="A132" s="139"/>
      <c r="B132" s="53" t="s">
        <v>142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>
        <v>5</v>
      </c>
      <c r="BH132" s="103">
        <v>1</v>
      </c>
      <c r="BI132" s="104">
        <f t="shared" si="679"/>
        <v>1</v>
      </c>
      <c r="BJ132" s="102">
        <f t="shared" si="679"/>
        <v>0</v>
      </c>
      <c r="BK132" s="102">
        <f t="shared" si="679"/>
        <v>0</v>
      </c>
      <c r="BL132" s="102">
        <f t="shared" si="679"/>
        <v>-2</v>
      </c>
      <c r="BM132" s="102">
        <f t="shared" si="679"/>
        <v>-1</v>
      </c>
      <c r="BN132" s="102">
        <f t="shared" si="679"/>
        <v>-3</v>
      </c>
      <c r="BO132" s="102">
        <f t="shared" si="679"/>
        <v>0</v>
      </c>
      <c r="BP132" s="102">
        <f t="shared" si="679"/>
        <v>4</v>
      </c>
      <c r="BQ132" s="102">
        <f t="shared" si="679"/>
        <v>1</v>
      </c>
      <c r="BR132" s="377">
        <f t="shared" si="679"/>
        <v>0</v>
      </c>
      <c r="BS132" s="102">
        <f t="shared" si="680"/>
        <v>-2</v>
      </c>
      <c r="BT132" s="102">
        <f t="shared" si="680"/>
        <v>-4</v>
      </c>
      <c r="BU132" s="102">
        <f t="shared" si="680"/>
        <v>-1</v>
      </c>
      <c r="BV132" s="102">
        <f t="shared" si="680"/>
        <v>0</v>
      </c>
      <c r="BW132" s="102">
        <f t="shared" si="680"/>
        <v>0</v>
      </c>
      <c r="BX132" s="196">
        <f t="shared" si="680"/>
        <v>2</v>
      </c>
      <c r="BY132" s="196">
        <f t="shared" si="680"/>
        <v>1</v>
      </c>
      <c r="BZ132" s="196">
        <f t="shared" si="680"/>
        <v>2</v>
      </c>
      <c r="CA132" s="196">
        <f t="shared" si="680"/>
        <v>5</v>
      </c>
      <c r="CB132" s="196">
        <f t="shared" si="680"/>
        <v>-1</v>
      </c>
      <c r="CC132" s="196">
        <f t="shared" si="681"/>
        <v>-1</v>
      </c>
      <c r="CD132" s="377">
        <f t="shared" si="681"/>
        <v>1</v>
      </c>
      <c r="CE132" s="196">
        <f t="shared" si="681"/>
        <v>0</v>
      </c>
      <c r="CF132" s="196">
        <f t="shared" si="681"/>
        <v>-1</v>
      </c>
      <c r="CG132" s="196">
        <f t="shared" si="681"/>
        <v>4</v>
      </c>
      <c r="CH132" s="196">
        <f t="shared" si="681"/>
        <v>3</v>
      </c>
      <c r="CI132" s="196">
        <f t="shared" si="681"/>
        <v>1</v>
      </c>
      <c r="CJ132" s="196">
        <f t="shared" si="681"/>
        <v>2</v>
      </c>
      <c r="CK132" s="196">
        <f t="shared" si="681"/>
        <v>4</v>
      </c>
      <c r="CL132" s="196">
        <f t="shared" si="681"/>
        <v>-1</v>
      </c>
      <c r="CM132" s="196">
        <f t="shared" si="682"/>
        <v>-5</v>
      </c>
      <c r="CN132" s="196">
        <f t="shared" si="682"/>
        <v>2</v>
      </c>
      <c r="CO132" s="196">
        <f t="shared" si="682"/>
        <v>0</v>
      </c>
      <c r="CP132" s="377">
        <f t="shared" si="682"/>
        <v>-1</v>
      </c>
      <c r="CQ132" s="377">
        <f t="shared" si="682"/>
        <v>0</v>
      </c>
      <c r="CR132" s="377">
        <f t="shared" si="682"/>
        <v>0</v>
      </c>
      <c r="CS132" s="377">
        <f t="shared" si="682"/>
        <v>-4</v>
      </c>
      <c r="CT132" s="377">
        <f t="shared" si="682"/>
        <v>2</v>
      </c>
      <c r="CU132" s="377">
        <f t="shared" si="682"/>
        <v>0</v>
      </c>
      <c r="CV132" s="377">
        <f t="shared" si="682"/>
        <v>-2</v>
      </c>
      <c r="CW132" s="377">
        <f t="shared" si="682"/>
        <v>-3</v>
      </c>
      <c r="CX132" s="377">
        <f t="shared" si="682"/>
        <v>2</v>
      </c>
      <c r="CY132" s="377">
        <f t="shared" si="682"/>
        <v>2</v>
      </c>
      <c r="CZ132" s="377">
        <f t="shared" si="682"/>
        <v>-3</v>
      </c>
      <c r="DA132" s="377">
        <f t="shared" si="682"/>
        <v>5</v>
      </c>
      <c r="DB132" s="377">
        <f t="shared" si="682"/>
        <v>1</v>
      </c>
      <c r="DC132" s="264"/>
      <c r="DD132" s="57">
        <f>IF(ISERROR(GETPIVOTDATA("VALUE",'CSS WK pvt'!$I$2,"DT_FILE",DD$8,"CD_CO",DD$6,"TRIM_CAT",TRIM(B132),"TRIM_LINE",A128))=TRUE,0,GETPIVOTDATA("VALUE",'CSS WK pvt'!$I$2,"DT_FILE",DD$8,"CD_CO",DD$6,"TRIM_CAT",TRIM(B132),"TRIM_LINE",A128))</f>
        <v>1</v>
      </c>
    </row>
    <row r="133" spans="1:108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>
        <v>1</v>
      </c>
      <c r="BH133" s="103">
        <v>0</v>
      </c>
      <c r="BI133" s="104">
        <f t="shared" si="679"/>
        <v>0</v>
      </c>
      <c r="BJ133" s="102">
        <f t="shared" si="679"/>
        <v>0</v>
      </c>
      <c r="BK133" s="102">
        <f t="shared" si="679"/>
        <v>0</v>
      </c>
      <c r="BL133" s="102">
        <f t="shared" si="679"/>
        <v>0</v>
      </c>
      <c r="BM133" s="102">
        <f t="shared" si="679"/>
        <v>0</v>
      </c>
      <c r="BN133" s="102">
        <f t="shared" si="679"/>
        <v>0</v>
      </c>
      <c r="BO133" s="102">
        <f t="shared" si="679"/>
        <v>0</v>
      </c>
      <c r="BP133" s="102">
        <f t="shared" si="679"/>
        <v>0</v>
      </c>
      <c r="BQ133" s="102">
        <f t="shared" si="679"/>
        <v>0</v>
      </c>
      <c r="BR133" s="377">
        <f t="shared" si="679"/>
        <v>0</v>
      </c>
      <c r="BS133" s="102">
        <f t="shared" si="680"/>
        <v>0</v>
      </c>
      <c r="BT133" s="102">
        <f t="shared" si="680"/>
        <v>0</v>
      </c>
      <c r="BU133" s="102">
        <f t="shared" si="680"/>
        <v>0</v>
      </c>
      <c r="BV133" s="102">
        <f t="shared" si="680"/>
        <v>0</v>
      </c>
      <c r="BW133" s="102">
        <f t="shared" si="680"/>
        <v>0</v>
      </c>
      <c r="BX133" s="196">
        <f t="shared" si="680"/>
        <v>0</v>
      </c>
      <c r="BY133" s="196">
        <f t="shared" si="680"/>
        <v>0</v>
      </c>
      <c r="BZ133" s="196">
        <f t="shared" si="680"/>
        <v>0</v>
      </c>
      <c r="CA133" s="196">
        <f t="shared" si="680"/>
        <v>0</v>
      </c>
      <c r="CB133" s="196">
        <f t="shared" si="680"/>
        <v>0</v>
      </c>
      <c r="CC133" s="196">
        <f t="shared" si="681"/>
        <v>0</v>
      </c>
      <c r="CD133" s="377">
        <f t="shared" si="681"/>
        <v>0</v>
      </c>
      <c r="CE133" s="196">
        <f t="shared" si="681"/>
        <v>0</v>
      </c>
      <c r="CF133" s="196">
        <f t="shared" si="681"/>
        <v>0</v>
      </c>
      <c r="CG133" s="196">
        <f t="shared" si="681"/>
        <v>0</v>
      </c>
      <c r="CH133" s="196">
        <f t="shared" si="681"/>
        <v>0</v>
      </c>
      <c r="CI133" s="196">
        <f t="shared" si="681"/>
        <v>1</v>
      </c>
      <c r="CJ133" s="196">
        <f t="shared" si="681"/>
        <v>0</v>
      </c>
      <c r="CK133" s="196">
        <f t="shared" si="681"/>
        <v>0</v>
      </c>
      <c r="CL133" s="196">
        <f t="shared" si="681"/>
        <v>0</v>
      </c>
      <c r="CM133" s="196">
        <f t="shared" si="682"/>
        <v>0</v>
      </c>
      <c r="CN133" s="196">
        <f t="shared" si="682"/>
        <v>1</v>
      </c>
      <c r="CO133" s="196">
        <f t="shared" si="682"/>
        <v>0</v>
      </c>
      <c r="CP133" s="377">
        <f t="shared" si="682"/>
        <v>0</v>
      </c>
      <c r="CQ133" s="377">
        <f t="shared" si="682"/>
        <v>0</v>
      </c>
      <c r="CR133" s="377">
        <f t="shared" si="682"/>
        <v>0</v>
      </c>
      <c r="CS133" s="377">
        <f t="shared" si="682"/>
        <v>0</v>
      </c>
      <c r="CT133" s="377">
        <f t="shared" si="682"/>
        <v>1</v>
      </c>
      <c r="CU133" s="377">
        <f t="shared" si="682"/>
        <v>0</v>
      </c>
      <c r="CV133" s="377">
        <f t="shared" si="682"/>
        <v>0</v>
      </c>
      <c r="CW133" s="377">
        <f t="shared" si="682"/>
        <v>1</v>
      </c>
      <c r="CX133" s="377">
        <f t="shared" si="682"/>
        <v>0</v>
      </c>
      <c r="CY133" s="377">
        <f t="shared" si="682"/>
        <v>0</v>
      </c>
      <c r="CZ133" s="377">
        <f t="shared" si="682"/>
        <v>-1</v>
      </c>
      <c r="DA133" s="377">
        <f t="shared" si="682"/>
        <v>1</v>
      </c>
      <c r="DB133" s="377">
        <f t="shared" si="682"/>
        <v>0</v>
      </c>
      <c r="DC133" s="264"/>
      <c r="DD133" s="57">
        <f>IF(ISERROR(GETPIVOTDATA("VALUE",'CSS WK pvt'!$I$2,"DT_FILE",DD$8,"CD_CO",DD$6,"TRIM_CAT",TRIM(B133),"TRIM_LINE",A128))=TRUE,0,GETPIVOTDATA("VALUE",'CSS WK pvt'!$I$2,"DT_FILE",DD$8,"CD_CO",DD$6,"TRIM_CAT",TRIM(B133),"TRIM_LINE",A128))</f>
        <v>0</v>
      </c>
    </row>
    <row r="134" spans="1:108" s="66" customFormat="1" ht="15">
      <c r="A134" s="140"/>
      <c r="B134" s="53" t="s">
        <v>144</v>
      </c>
      <c r="C134" s="110">
        <f t="shared" si="683" ref="C134:Q134">SUM(C129:C133)</f>
        <v>88</v>
      </c>
      <c r="D134" s="111">
        <f t="shared" si="683"/>
        <v>2549</v>
      </c>
      <c r="E134" s="111">
        <f t="shared" si="683"/>
        <v>2724</v>
      </c>
      <c r="F134" s="111">
        <f t="shared" si="683"/>
        <v>2556</v>
      </c>
      <c r="G134" s="111">
        <f t="shared" si="683"/>
        <v>1401</v>
      </c>
      <c r="H134" s="112">
        <f t="shared" si="683"/>
        <v>2889</v>
      </c>
      <c r="I134" s="111">
        <f t="shared" si="683"/>
        <v>2859</v>
      </c>
      <c r="J134" s="112">
        <f t="shared" si="683"/>
        <v>1671</v>
      </c>
      <c r="K134" s="111">
        <f t="shared" si="683"/>
        <v>366</v>
      </c>
      <c r="L134" s="113">
        <f t="shared" si="683"/>
        <v>37</v>
      </c>
      <c r="M134" s="112">
        <f t="shared" si="683"/>
        <v>59</v>
      </c>
      <c r="N134" s="112">
        <f t="shared" si="683"/>
        <v>99</v>
      </c>
      <c r="O134" s="112">
        <f t="shared" si="683"/>
        <v>51</v>
      </c>
      <c r="P134" s="112">
        <f t="shared" si="683"/>
        <v>0</v>
      </c>
      <c r="Q134" s="112">
        <f t="shared" si="68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si="684" ref="X134:AF134">SUM(X129+X130+X131+X132+X133)</f>
        <v>8</v>
      </c>
      <c r="Y134" s="197">
        <f t="shared" si="684"/>
        <v>27</v>
      </c>
      <c r="Z134" s="197">
        <f t="shared" si="684"/>
        <v>21</v>
      </c>
      <c r="AA134" s="197">
        <f t="shared" si="684"/>
        <v>12</v>
      </c>
      <c r="AB134" s="197">
        <f t="shared" si="684"/>
        <v>20</v>
      </c>
      <c r="AC134" s="197">
        <f t="shared" si="684"/>
        <v>32</v>
      </c>
      <c r="AD134" s="197">
        <f t="shared" si="684"/>
        <v>24</v>
      </c>
      <c r="AE134" s="197">
        <f t="shared" si="684"/>
        <v>1449</v>
      </c>
      <c r="AF134" s="197">
        <f t="shared" si="684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>
        <v>1372</v>
      </c>
      <c r="BH134" s="113">
        <v>252</v>
      </c>
      <c r="BI134" s="110">
        <f t="shared" si="685" ref="BI134:BM134">SUM(BI129:BI133)</f>
        <v>-37</v>
      </c>
      <c r="BJ134" s="112">
        <f t="shared" si="685"/>
        <v>-2549</v>
      </c>
      <c r="BK134" s="112">
        <f t="shared" si="685"/>
        <v>-2724</v>
      </c>
      <c r="BL134" s="112">
        <f t="shared" si="685"/>
        <v>-2556</v>
      </c>
      <c r="BM134" s="112">
        <f t="shared" si="685"/>
        <v>-1401</v>
      </c>
      <c r="BN134" s="112">
        <f t="shared" si="686" ref="BN134:BV134">SUM(BN129:BN133)</f>
        <v>-2889</v>
      </c>
      <c r="BO134" s="112">
        <f t="shared" si="686"/>
        <v>-2859</v>
      </c>
      <c r="BP134" s="112">
        <f t="shared" si="686"/>
        <v>-1643</v>
      </c>
      <c r="BQ134" s="112">
        <f t="shared" si="686"/>
        <v>-336</v>
      </c>
      <c r="BR134" s="378">
        <f t="shared" si="686"/>
        <v>-29</v>
      </c>
      <c r="BS134" s="112">
        <f t="shared" si="686"/>
        <v>-32</v>
      </c>
      <c r="BT134" s="112">
        <f t="shared" si="686"/>
        <v>-78</v>
      </c>
      <c r="BU134" s="112">
        <f t="shared" si="686"/>
        <v>-39</v>
      </c>
      <c r="BV134" s="112">
        <f t="shared" si="686"/>
        <v>20</v>
      </c>
      <c r="BW134" s="112">
        <f t="shared" si="687" ref="BW134:BX134">SUM(BW129:BW133)</f>
        <v>32</v>
      </c>
      <c r="BX134" s="197">
        <f t="shared" si="687"/>
        <v>24</v>
      </c>
      <c r="BY134" s="197">
        <f t="shared" si="688" ref="BY134:BZ134">SUM(BY129:BY133)</f>
        <v>1449</v>
      </c>
      <c r="BZ134" s="197">
        <f t="shared" si="688"/>
        <v>2201</v>
      </c>
      <c r="CA134" s="197">
        <f t="shared" si="689" ref="CA134:CB134">SUM(CA129:CA133)</f>
        <v>2110</v>
      </c>
      <c r="CB134" s="197">
        <f t="shared" si="689"/>
        <v>2048</v>
      </c>
      <c r="CC134" s="197">
        <f t="shared" si="690" ref="CC134:CE134">SUM(CC129:CC133)</f>
        <v>976</v>
      </c>
      <c r="CD134" s="378">
        <f t="shared" si="690"/>
        <v>179</v>
      </c>
      <c r="CE134" s="197">
        <f t="shared" si="690"/>
        <v>-27</v>
      </c>
      <c r="CF134" s="197">
        <f t="shared" si="691" ref="CF134:CG134">SUM(CF129:CF133)</f>
        <v>-21</v>
      </c>
      <c r="CG134" s="197">
        <f t="shared" si="691"/>
        <v>195</v>
      </c>
      <c r="CH134" s="197">
        <f t="shared" si="692" ref="CH134">SUM(CH129:CH133)</f>
        <v>1182</v>
      </c>
      <c r="CI134" s="197">
        <f t="shared" si="693" ref="CI134">SUM(CI129:CI133)</f>
        <v>2177</v>
      </c>
      <c r="CJ134" s="197">
        <f t="shared" si="694" ref="CJ134">SUM(CJ129:CJ133)</f>
        <v>1390</v>
      </c>
      <c r="CK134" s="197">
        <f t="shared" si="695" ref="CK134">SUM(CK129:CK133)</f>
        <v>399</v>
      </c>
      <c r="CL134" s="197">
        <f t="shared" si="696" ref="CL134">SUM(CL129:CL133)</f>
        <v>-338</v>
      </c>
      <c r="CM134" s="197">
        <f t="shared" si="697" ref="CM134">SUM(CM129:CM133)</f>
        <v>-834</v>
      </c>
      <c r="CN134" s="197">
        <f t="shared" si="698" ref="CN134">SUM(CN129:CN133)</f>
        <v>448</v>
      </c>
      <c r="CO134" s="197">
        <f t="shared" si="699" ref="CO134">SUM(CO129:CO133)</f>
        <v>-992</v>
      </c>
      <c r="CP134" s="378">
        <f t="shared" si="700" ref="CP134">SUM(CP129:CP133)</f>
        <v>-84</v>
      </c>
      <c r="CQ134" s="378">
        <f t="shared" si="701" ref="CQ134">SUM(CQ129:CQ133)</f>
        <v>10</v>
      </c>
      <c r="CR134" s="378">
        <f t="shared" si="702" ref="CR134">SUM(CR129:CR133)</f>
        <v>52</v>
      </c>
      <c r="CS134" s="378">
        <f t="shared" si="703" ref="CS134">SUM(CS129:CS133)</f>
        <v>261</v>
      </c>
      <c r="CT134" s="378">
        <f t="shared" si="704" ref="CT134">SUM(CT129:CT133)</f>
        <v>-134</v>
      </c>
      <c r="CU134" s="378">
        <f t="shared" si="705" ref="CU134">SUM(CU129:CU133)</f>
        <v>-610</v>
      </c>
      <c r="CV134" s="378">
        <f t="shared" si="706" ref="CV134">SUM(CV129:CV133)</f>
        <v>443</v>
      </c>
      <c r="CW134" s="378">
        <f t="shared" si="707" ref="CW134">SUM(CW129:CW133)</f>
        <v>229</v>
      </c>
      <c r="CX134" s="378">
        <f t="shared" si="708" ref="CX134">SUM(CX129:CX133)</f>
        <v>1109</v>
      </c>
      <c r="CY134" s="378">
        <f t="shared" si="709" ref="CY134:CZ134">SUM(CY129:CY133)</f>
        <v>1110</v>
      </c>
      <c r="CZ134" s="378">
        <f t="shared" si="709"/>
        <v>544</v>
      </c>
      <c r="DA134" s="378">
        <f t="shared" si="710" ref="DA134:DB134">SUM(DA129:DA133)</f>
        <v>1358</v>
      </c>
      <c r="DB134" s="378">
        <f t="shared" si="710"/>
        <v>149</v>
      </c>
      <c r="DC134" s="265"/>
      <c r="DD134" s="78">
        <f>SUM(DD129:DD133)</f>
        <v>252</v>
      </c>
    </row>
    <row r="135" spans="1:108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54"/>
      <c r="CC135" s="254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264"/>
      <c r="DD135" s="83"/>
    </row>
    <row r="136" spans="1:108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>
        <v>1033</v>
      </c>
      <c r="BH136" s="113">
        <v>240</v>
      </c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378"/>
      <c r="DC136" s="265"/>
      <c r="DD136" s="57">
        <f>IF(ISERROR(GETPIVOTDATA("VALUE",'CSS WK pvt'!$I$2,"DT_FILE",DD$8,"CD_CO",DD$6,"TRIM_CAT",TRIM(B136),"TRIM_LINE","99"))=TRUE,0,GETPIVOTDATA("VALUE",'CSS WK pvt'!$I$2,"DT_FILE",DD$8,"CD_CO",DD$6,"TRIM_CAT",TRIM(B136),"TRIM_LINE","99"))</f>
        <v>240</v>
      </c>
    </row>
    <row r="137" spans="1:108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>
        <v>489</v>
      </c>
      <c r="BH137" s="113">
        <v>29</v>
      </c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378"/>
      <c r="DC137" s="265"/>
      <c r="DD137" s="57">
        <f>IF(ISERROR(GETPIVOTDATA("VALUE",'CSS WK pvt'!$I$2,"DT_FILE",DD$8,"CD_CO",DD$6,"TRIM_CAT",TRIM(B137),"TRIM_LINE","99"))=TRUE,0,GETPIVOTDATA("VALUE",'CSS WK pvt'!$I$2,"DT_FILE",DD$8,"CD_CO",DD$6,"TRIM_CAT",TRIM(B137),"TRIM_LINE","99"))</f>
        <v>29</v>
      </c>
    </row>
    <row r="138" spans="1:108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>
        <v>98</v>
      </c>
      <c r="BH138" s="113">
        <v>35</v>
      </c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378"/>
      <c r="DC138" s="265"/>
      <c r="DD138" s="57">
        <f>IF(ISERROR(GETPIVOTDATA("VALUE",'CSS WK pvt'!$I$2,"DT_FILE",DD$8,"CD_CO",DD$6,"TRIM_CAT",TRIM(B138),"TRIM_LINE","99"))=TRUE,0,GETPIVOTDATA("VALUE",'CSS WK pvt'!$I$2,"DT_FILE",DD$8,"CD_CO",DD$6,"TRIM_CAT",TRIM(B138),"TRIM_LINE","99"))</f>
        <v>35</v>
      </c>
    </row>
    <row r="139" spans="1:108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>
        <v>3</v>
      </c>
      <c r="BH139" s="113">
        <v>1</v>
      </c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378"/>
      <c r="DC139" s="265"/>
      <c r="DD139" s="57">
        <f>IF(ISERROR(GETPIVOTDATA("VALUE",'CSS WK pvt'!$I$2,"DT_FILE",DD$8,"CD_CO",DD$6,"TRIM_CAT",TRIM(B139),"TRIM_LINE","99"))=TRUE,0,GETPIVOTDATA("VALUE",'CSS WK pvt'!$I$2,"DT_FILE",DD$8,"CD_CO",DD$6,"TRIM_CAT",TRIM(B139),"TRIM_LINE","99"))</f>
        <v>1</v>
      </c>
    </row>
    <row r="140" spans="1:108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378"/>
      <c r="DC140" s="265"/>
      <c r="DD140" s="57">
        <f>IF(ISERROR(GETPIVOTDATA("VALUE",'CSS WK pvt'!$I$2,"DT_FILE",DD$8,"CD_CO",DD$6,"TRIM_CAT",TRIM(B140),"TRIM_LINE","99"))=TRUE,0,GETPIVOTDATA("VALUE",'CSS WK pvt'!$I$2,"DT_FILE",DD$8,"CD_CO",DD$6,"TRIM_CAT",TRIM(B140),"TRIM_LINE","99"))</f>
        <v>0</v>
      </c>
    </row>
    <row r="141" spans="1:108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711" ref="AF141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>
        <v>1623</v>
      </c>
      <c r="BH141" s="113">
        <v>305</v>
      </c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378"/>
      <c r="DC141" s="265"/>
      <c r="DD141" s="78">
        <f>SUM(DD136:DD140)</f>
        <v>305</v>
      </c>
    </row>
    <row r="142" spans="1:108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54"/>
      <c r="CC142" s="254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264"/>
      <c r="DD142" s="83"/>
    </row>
    <row r="143" spans="1:108" s="52" customFormat="1" ht="15">
      <c r="A143" s="139"/>
      <c r="B143" s="53" t="s">
        <v>139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>
        <v>29167</v>
      </c>
      <c r="BH143" s="103">
        <v>25980</v>
      </c>
      <c r="BI143" s="104">
        <f t="shared" si="712" ref="BI143:BR147">O143-C143</f>
        <v>-1754</v>
      </c>
      <c r="BJ143" s="102">
        <f t="shared" si="712"/>
        <v>-9060</v>
      </c>
      <c r="BK143" s="102">
        <f t="shared" si="712"/>
        <v>-13991</v>
      </c>
      <c r="BL143" s="102">
        <f t="shared" si="712"/>
        <v>-14826</v>
      </c>
      <c r="BM143" s="102">
        <f t="shared" si="712"/>
        <v>-14689</v>
      </c>
      <c r="BN143" s="102">
        <f t="shared" si="712"/>
        <v>-14012</v>
      </c>
      <c r="BO143" s="102">
        <f t="shared" si="712"/>
        <v>-14419</v>
      </c>
      <c r="BP143" s="102">
        <f t="shared" si="712"/>
        <v>-13311</v>
      </c>
      <c r="BQ143" s="102">
        <f t="shared" si="712"/>
        <v>-10861</v>
      </c>
      <c r="BR143" s="377">
        <f t="shared" si="712"/>
        <v>-9696</v>
      </c>
      <c r="BS143" s="102">
        <f t="shared" si="713" ref="BS143:CB147">Y143-M143</f>
        <v>-8762</v>
      </c>
      <c r="BT143" s="102">
        <f t="shared" si="713"/>
        <v>-9120</v>
      </c>
      <c r="BU143" s="102">
        <f t="shared" si="713"/>
        <v>-5499</v>
      </c>
      <c r="BV143" s="102">
        <f t="shared" si="713"/>
        <v>1288</v>
      </c>
      <c r="BW143" s="102">
        <f t="shared" si="713"/>
        <v>8339</v>
      </c>
      <c r="BX143" s="196">
        <f t="shared" si="713"/>
        <v>15285</v>
      </c>
      <c r="BY143" s="196">
        <f t="shared" si="713"/>
        <v>24087</v>
      </c>
      <c r="BZ143" s="196">
        <f t="shared" si="713"/>
        <v>23696</v>
      </c>
      <c r="CA143" s="196">
        <f t="shared" si="713"/>
        <v>24672</v>
      </c>
      <c r="CB143" s="196">
        <f t="shared" si="713"/>
        <v>21680</v>
      </c>
      <c r="CC143" s="196">
        <f t="shared" si="714" ref="CC143:CL147">AI143-W143</f>
        <v>21531</v>
      </c>
      <c r="CD143" s="377">
        <f t="shared" si="714"/>
        <v>17501</v>
      </c>
      <c r="CE143" s="196">
        <f t="shared" si="714"/>
        <v>16340</v>
      </c>
      <c r="CF143" s="196">
        <f t="shared" si="714"/>
        <v>17505</v>
      </c>
      <c r="CG143" s="196">
        <f t="shared" si="714"/>
        <v>18944</v>
      </c>
      <c r="CH143" s="196">
        <f t="shared" si="714"/>
        <v>18750</v>
      </c>
      <c r="CI143" s="196">
        <f t="shared" si="714"/>
        <v>11918</v>
      </c>
      <c r="CJ143" s="196">
        <f t="shared" si="714"/>
        <v>3779</v>
      </c>
      <c r="CK143" s="196">
        <f t="shared" si="714"/>
        <v>-5321</v>
      </c>
      <c r="CL143" s="196">
        <f t="shared" si="714"/>
        <v>-4532</v>
      </c>
      <c r="CM143" s="196">
        <f t="shared" si="715" ref="CM143:DB147">AS143-AG143</f>
        <v>-7252</v>
      </c>
      <c r="CN143" s="196">
        <f t="shared" si="715"/>
        <v>-6341</v>
      </c>
      <c r="CO143" s="196">
        <f t="shared" si="715"/>
        <v>-8423</v>
      </c>
      <c r="CP143" s="377">
        <f t="shared" si="715"/>
        <v>-4958</v>
      </c>
      <c r="CQ143" s="377">
        <f t="shared" si="715"/>
        <v>-4787</v>
      </c>
      <c r="CR143" s="377">
        <f t="shared" si="715"/>
        <v>-4954</v>
      </c>
      <c r="CS143" s="377">
        <f t="shared" si="715"/>
        <v>-4494</v>
      </c>
      <c r="CT143" s="377">
        <f t="shared" si="715"/>
        <v>-4350</v>
      </c>
      <c r="CU143" s="377">
        <f t="shared" si="715"/>
        <v>-1755</v>
      </c>
      <c r="CV143" s="377">
        <f t="shared" si="715"/>
        <v>1483</v>
      </c>
      <c r="CW143" s="377">
        <f t="shared" si="715"/>
        <v>1338</v>
      </c>
      <c r="CX143" s="377">
        <f t="shared" si="715"/>
        <v>1994</v>
      </c>
      <c r="CY143" s="377">
        <f t="shared" si="715"/>
        <v>3174</v>
      </c>
      <c r="CZ143" s="377">
        <f t="shared" si="715"/>
        <v>4715</v>
      </c>
      <c r="DA143" s="377">
        <f t="shared" si="715"/>
        <v>5255</v>
      </c>
      <c r="DB143" s="377">
        <f t="shared" si="715"/>
        <v>3143</v>
      </c>
      <c r="DC143" s="264"/>
      <c r="DD143" s="57">
        <f>IF(ISERROR(GETPIVOTDATA("VALUE",'CSS WK pvt'!$I$2,"DT_FILE",DD$8,"CD_CO",DD$6,"TRIM_CAT",TRIM(B143),"TRIM_LINE",A142))=TRUE,0,GETPIVOTDATA("VALUE",'CSS WK pvt'!$I$2,"DT_FILE",DD$8,"CD_CO",DD$6,"TRIM_CAT",TRIM(B143),"TRIM_LINE",A142))</f>
        <v>25980</v>
      </c>
    </row>
    <row r="144" spans="1:108" s="52" customFormat="1" ht="15">
      <c r="A144" s="139"/>
      <c r="B144" s="53" t="s">
        <v>140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>
        <v>11724</v>
      </c>
      <c r="BH144" s="103">
        <v>8897</v>
      </c>
      <c r="BI144" s="104">
        <f t="shared" si="712"/>
        <v>-374</v>
      </c>
      <c r="BJ144" s="102">
        <f t="shared" si="712"/>
        <v>-2172</v>
      </c>
      <c r="BK144" s="102">
        <f t="shared" si="712"/>
        <v>-4887</v>
      </c>
      <c r="BL144" s="102">
        <f t="shared" si="712"/>
        <v>-5359</v>
      </c>
      <c r="BM144" s="102">
        <f t="shared" si="712"/>
        <v>-5244</v>
      </c>
      <c r="BN144" s="102">
        <f t="shared" si="712"/>
        <v>-5364</v>
      </c>
      <c r="BO144" s="102">
        <f t="shared" si="712"/>
        <v>-5517</v>
      </c>
      <c r="BP144" s="102">
        <f t="shared" si="712"/>
        <v>-5901</v>
      </c>
      <c r="BQ144" s="102">
        <f t="shared" si="712"/>
        <v>-5037</v>
      </c>
      <c r="BR144" s="377">
        <f t="shared" si="712"/>
        <v>-4236</v>
      </c>
      <c r="BS144" s="102">
        <f t="shared" si="713"/>
        <v>-3679</v>
      </c>
      <c r="BT144" s="102">
        <f t="shared" si="713"/>
        <v>-3131</v>
      </c>
      <c r="BU144" s="102">
        <f t="shared" si="713"/>
        <v>-2203</v>
      </c>
      <c r="BV144" s="102">
        <f t="shared" si="713"/>
        <v>-733</v>
      </c>
      <c r="BW144" s="102">
        <f t="shared" si="713"/>
        <v>1256</v>
      </c>
      <c r="BX144" s="196">
        <f t="shared" si="713"/>
        <v>2387</v>
      </c>
      <c r="BY144" s="196">
        <f t="shared" si="713"/>
        <v>4084</v>
      </c>
      <c r="BZ144" s="196">
        <f t="shared" si="713"/>
        <v>4462</v>
      </c>
      <c r="CA144" s="196">
        <f t="shared" si="713"/>
        <v>4544</v>
      </c>
      <c r="CB144" s="196">
        <f t="shared" si="713"/>
        <v>3962</v>
      </c>
      <c r="CC144" s="196">
        <f t="shared" si="714"/>
        <v>3137</v>
      </c>
      <c r="CD144" s="377">
        <f t="shared" si="714"/>
        <v>3636</v>
      </c>
      <c r="CE144" s="196">
        <f t="shared" si="714"/>
        <v>2509</v>
      </c>
      <c r="CF144" s="196">
        <f t="shared" si="714"/>
        <v>1859</v>
      </c>
      <c r="CG144" s="196">
        <f t="shared" si="714"/>
        <v>2025</v>
      </c>
      <c r="CH144" s="196">
        <f t="shared" si="714"/>
        <v>3449</v>
      </c>
      <c r="CI144" s="196">
        <f t="shared" si="714"/>
        <v>3063</v>
      </c>
      <c r="CJ144" s="196">
        <f t="shared" si="714"/>
        <v>1912</v>
      </c>
      <c r="CK144" s="196">
        <f t="shared" si="714"/>
        <v>516</v>
      </c>
      <c r="CL144" s="196">
        <f t="shared" si="714"/>
        <v>756</v>
      </c>
      <c r="CM144" s="196">
        <f t="shared" si="715"/>
        <v>834</v>
      </c>
      <c r="CN144" s="196">
        <f t="shared" si="715"/>
        <v>1701</v>
      </c>
      <c r="CO144" s="196">
        <f t="shared" si="715"/>
        <v>1373</v>
      </c>
      <c r="CP144" s="377">
        <f t="shared" si="715"/>
        <v>-462</v>
      </c>
      <c r="CQ144" s="377">
        <f t="shared" si="715"/>
        <v>789</v>
      </c>
      <c r="CR144" s="377">
        <f t="shared" si="715"/>
        <v>1407</v>
      </c>
      <c r="CS144" s="377">
        <f t="shared" si="715"/>
        <v>2044</v>
      </c>
      <c r="CT144" s="377">
        <f t="shared" si="715"/>
        <v>1137</v>
      </c>
      <c r="CU144" s="377">
        <f t="shared" si="715"/>
        <v>2970</v>
      </c>
      <c r="CV144" s="377">
        <f t="shared" si="715"/>
        <v>3959</v>
      </c>
      <c r="CW144" s="377">
        <f t="shared" si="715"/>
        <v>3832</v>
      </c>
      <c r="CX144" s="377">
        <f t="shared" si="715"/>
        <v>3759</v>
      </c>
      <c r="CY144" s="377">
        <f t="shared" si="715"/>
        <v>3920</v>
      </c>
      <c r="CZ144" s="377">
        <f t="shared" si="715"/>
        <v>3909</v>
      </c>
      <c r="DA144" s="377">
        <f t="shared" si="715"/>
        <v>4190</v>
      </c>
      <c r="DB144" s="377">
        <f t="shared" si="715"/>
        <v>2846</v>
      </c>
      <c r="DC144" s="264"/>
      <c r="DD144" s="57">
        <f>IF(ISERROR(GETPIVOTDATA("VALUE",'CSS WK pvt'!$I$2,"DT_FILE",DD$8,"CD_CO",DD$6,"TRIM_CAT",TRIM(B144),"TRIM_LINE",A142))=TRUE,0,GETPIVOTDATA("VALUE",'CSS WK pvt'!$I$2,"DT_FILE",DD$8,"CD_CO",DD$6,"TRIM_CAT",TRIM(B144),"TRIM_LINE",A142))</f>
        <v>8897</v>
      </c>
    </row>
    <row r="145" spans="1:108" s="52" customFormat="1" ht="15">
      <c r="A145" s="139"/>
      <c r="B145" s="53" t="s">
        <v>141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>
        <v>828</v>
      </c>
      <c r="BH145" s="103">
        <v>751</v>
      </c>
      <c r="BI145" s="104">
        <f t="shared" si="712"/>
        <v>-53</v>
      </c>
      <c r="BJ145" s="102">
        <f t="shared" si="712"/>
        <v>-220</v>
      </c>
      <c r="BK145" s="102">
        <f t="shared" si="712"/>
        <v>-285</v>
      </c>
      <c r="BL145" s="102">
        <f t="shared" si="712"/>
        <v>-278</v>
      </c>
      <c r="BM145" s="102">
        <f t="shared" si="712"/>
        <v>-146</v>
      </c>
      <c r="BN145" s="102">
        <f t="shared" si="712"/>
        <v>51</v>
      </c>
      <c r="BO145" s="102">
        <f t="shared" si="712"/>
        <v>227</v>
      </c>
      <c r="BP145" s="102">
        <f t="shared" si="712"/>
        <v>807</v>
      </c>
      <c r="BQ145" s="102">
        <f t="shared" si="712"/>
        <v>932</v>
      </c>
      <c r="BR145" s="377">
        <f t="shared" si="712"/>
        <v>681</v>
      </c>
      <c r="BS145" s="102">
        <f t="shared" si="713"/>
        <v>577</v>
      </c>
      <c r="BT145" s="102">
        <f t="shared" si="713"/>
        <v>523</v>
      </c>
      <c r="BU145" s="102">
        <f t="shared" si="713"/>
        <v>619</v>
      </c>
      <c r="BV145" s="102">
        <f t="shared" si="713"/>
        <v>691</v>
      </c>
      <c r="BW145" s="102">
        <f t="shared" si="713"/>
        <v>577</v>
      </c>
      <c r="BX145" s="196">
        <f t="shared" si="713"/>
        <v>483</v>
      </c>
      <c r="BY145" s="196">
        <f t="shared" si="713"/>
        <v>597</v>
      </c>
      <c r="BZ145" s="196">
        <f t="shared" si="713"/>
        <v>598</v>
      </c>
      <c r="CA145" s="196">
        <f t="shared" si="713"/>
        <v>569</v>
      </c>
      <c r="CB145" s="196">
        <f t="shared" si="713"/>
        <v>-41</v>
      </c>
      <c r="CC145" s="196">
        <f t="shared" si="714"/>
        <v>-12</v>
      </c>
      <c r="CD145" s="377">
        <f t="shared" si="714"/>
        <v>291</v>
      </c>
      <c r="CE145" s="196">
        <f t="shared" si="714"/>
        <v>239</v>
      </c>
      <c r="CF145" s="196">
        <f t="shared" si="714"/>
        <v>156</v>
      </c>
      <c r="CG145" s="196">
        <f t="shared" si="714"/>
        <v>258</v>
      </c>
      <c r="CH145" s="196">
        <f t="shared" si="714"/>
        <v>371</v>
      </c>
      <c r="CI145" s="196">
        <f t="shared" si="714"/>
        <v>285</v>
      </c>
      <c r="CJ145" s="196">
        <f t="shared" si="714"/>
        <v>303</v>
      </c>
      <c r="CK145" s="196">
        <f t="shared" si="714"/>
        <v>-1</v>
      </c>
      <c r="CL145" s="196">
        <f t="shared" si="714"/>
        <v>-240</v>
      </c>
      <c r="CM145" s="196">
        <f t="shared" si="715"/>
        <v>-364</v>
      </c>
      <c r="CN145" s="196">
        <f t="shared" si="715"/>
        <v>-543</v>
      </c>
      <c r="CO145" s="196">
        <f t="shared" si="715"/>
        <v>-590</v>
      </c>
      <c r="CP145" s="377">
        <f t="shared" si="715"/>
        <v>-656</v>
      </c>
      <c r="CQ145" s="377">
        <f t="shared" si="715"/>
        <v>-505</v>
      </c>
      <c r="CR145" s="377">
        <f t="shared" si="715"/>
        <v>-293</v>
      </c>
      <c r="CS145" s="377">
        <f t="shared" si="715"/>
        <v>-313</v>
      </c>
      <c r="CT145" s="377">
        <f t="shared" si="715"/>
        <v>-428</v>
      </c>
      <c r="CU145" s="377">
        <f t="shared" si="715"/>
        <v>-263</v>
      </c>
      <c r="CV145" s="377">
        <f t="shared" si="715"/>
        <v>-218</v>
      </c>
      <c r="CW145" s="377">
        <f t="shared" si="715"/>
        <v>-198</v>
      </c>
      <c r="CX145" s="377">
        <f t="shared" si="715"/>
        <v>-92</v>
      </c>
      <c r="CY145" s="377">
        <f t="shared" si="715"/>
        <v>-98</v>
      </c>
      <c r="CZ145" s="377">
        <f t="shared" si="715"/>
        <v>74</v>
      </c>
      <c r="DA145" s="377">
        <f t="shared" si="715"/>
        <v>4</v>
      </c>
      <c r="DB145" s="377">
        <f t="shared" si="715"/>
        <v>-3</v>
      </c>
      <c r="DC145" s="264"/>
      <c r="DD145" s="57">
        <f>IF(ISERROR(GETPIVOTDATA("VALUE",'CSS WK pvt'!$I$2,"DT_FILE",DD$8,"CD_CO",DD$6,"TRIM_CAT",TRIM(B145),"TRIM_LINE",A142))=TRUE,0,GETPIVOTDATA("VALUE",'CSS WK pvt'!$I$2,"DT_FILE",DD$8,"CD_CO",DD$6,"TRIM_CAT",TRIM(B145),"TRIM_LINE",A142))</f>
        <v>751</v>
      </c>
    </row>
    <row r="146" spans="1:108" s="52" customFormat="1" ht="15.75" thickBot="1">
      <c r="A146" s="139"/>
      <c r="B146" s="53" t="s">
        <v>142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303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>
        <v>104</v>
      </c>
      <c r="BH146" s="303">
        <v>97</v>
      </c>
      <c r="BI146" s="104">
        <f t="shared" si="712"/>
        <v>-4</v>
      </c>
      <c r="BJ146" s="102">
        <f t="shared" si="712"/>
        <v>-8</v>
      </c>
      <c r="BK146" s="102">
        <f t="shared" si="712"/>
        <v>0</v>
      </c>
      <c r="BL146" s="102">
        <f t="shared" si="712"/>
        <v>3</v>
      </c>
      <c r="BM146" s="102">
        <f t="shared" si="712"/>
        <v>8</v>
      </c>
      <c r="BN146" s="102">
        <f t="shared" si="712"/>
        <v>15</v>
      </c>
      <c r="BO146" s="102">
        <f t="shared" si="712"/>
        <v>36</v>
      </c>
      <c r="BP146" s="102">
        <f t="shared" si="712"/>
        <v>57</v>
      </c>
      <c r="BQ146" s="102">
        <f t="shared" si="712"/>
        <v>54</v>
      </c>
      <c r="BR146" s="377">
        <f t="shared" si="712"/>
        <v>54</v>
      </c>
      <c r="BS146" s="102">
        <f t="shared" si="713"/>
        <v>57</v>
      </c>
      <c r="BT146" s="102">
        <f t="shared" si="713"/>
        <v>62</v>
      </c>
      <c r="BU146" s="102">
        <f t="shared" si="713"/>
        <v>58</v>
      </c>
      <c r="BV146" s="102">
        <f t="shared" si="713"/>
        <v>58</v>
      </c>
      <c r="BW146" s="102">
        <f t="shared" si="713"/>
        <v>44</v>
      </c>
      <c r="BX146" s="196">
        <f t="shared" si="713"/>
        <v>40</v>
      </c>
      <c r="BY146" s="196">
        <f t="shared" si="713"/>
        <v>41</v>
      </c>
      <c r="BZ146" s="196">
        <f t="shared" si="713"/>
        <v>45</v>
      </c>
      <c r="CA146" s="196">
        <f t="shared" si="713"/>
        <v>18</v>
      </c>
      <c r="CB146" s="196">
        <f t="shared" si="713"/>
        <v>11</v>
      </c>
      <c r="CC146" s="196">
        <f t="shared" si="714"/>
        <v>8</v>
      </c>
      <c r="CD146" s="377">
        <f t="shared" si="714"/>
        <v>12</v>
      </c>
      <c r="CE146" s="196">
        <f t="shared" si="714"/>
        <v>5</v>
      </c>
      <c r="CF146" s="196">
        <f t="shared" si="714"/>
        <v>1</v>
      </c>
      <c r="CG146" s="196">
        <f t="shared" si="714"/>
        <v>11</v>
      </c>
      <c r="CH146" s="196">
        <f t="shared" si="714"/>
        <v>18</v>
      </c>
      <c r="CI146" s="196">
        <f t="shared" si="714"/>
        <v>15</v>
      </c>
      <c r="CJ146" s="196">
        <f t="shared" si="714"/>
        <v>23</v>
      </c>
      <c r="CK146" s="196">
        <f t="shared" si="714"/>
        <v>15</v>
      </c>
      <c r="CL146" s="196">
        <f t="shared" si="714"/>
        <v>-14</v>
      </c>
      <c r="CM146" s="196">
        <f t="shared" si="715"/>
        <v>-13</v>
      </c>
      <c r="CN146" s="196">
        <f t="shared" si="715"/>
        <v>-48</v>
      </c>
      <c r="CO146" s="196">
        <f t="shared" si="715"/>
        <v>-36</v>
      </c>
      <c r="CP146" s="377">
        <f t="shared" si="715"/>
        <v>-43</v>
      </c>
      <c r="CQ146" s="377">
        <f t="shared" si="715"/>
        <v>-25</v>
      </c>
      <c r="CR146" s="377">
        <f t="shared" si="715"/>
        <v>-19</v>
      </c>
      <c r="CS146" s="377">
        <f t="shared" si="715"/>
        <v>-27</v>
      </c>
      <c r="CT146" s="377">
        <f t="shared" si="715"/>
        <v>-24</v>
      </c>
      <c r="CU146" s="377">
        <f t="shared" si="715"/>
        <v>-9</v>
      </c>
      <c r="CV146" s="377">
        <f t="shared" si="715"/>
        <v>-3</v>
      </c>
      <c r="CW146" s="377">
        <f t="shared" si="715"/>
        <v>-14</v>
      </c>
      <c r="CX146" s="377">
        <f t="shared" si="715"/>
        <v>8</v>
      </c>
      <c r="CY146" s="377">
        <f t="shared" si="715"/>
        <v>21</v>
      </c>
      <c r="CZ146" s="377">
        <f t="shared" si="715"/>
        <v>43</v>
      </c>
      <c r="DA146" s="377">
        <f t="shared" si="715"/>
        <v>32</v>
      </c>
      <c r="DB146" s="377">
        <f t="shared" si="715"/>
        <v>33</v>
      </c>
      <c r="DC146" s="264"/>
      <c r="DD146" s="57">
        <f>IF(ISERROR(GETPIVOTDATA("VALUE",'CSS WK pvt'!$I$2,"DT_FILE",DD$8,"CD_CO",DD$6,"TRIM_CAT",TRIM(B146),"TRIM_LINE",A142))=TRUE,0,GETPIVOTDATA("VALUE",'CSS WK pvt'!$I$2,"DT_FILE",DD$8,"CD_CO",DD$6,"TRIM_CAT",TRIM(B146),"TRIM_LINE",A142))</f>
        <v>97</v>
      </c>
    </row>
    <row r="147" spans="1:108" s="52" customFormat="1" ht="15">
      <c r="A147" s="139"/>
      <c r="B147" s="53" t="s">
        <v>143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304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>
        <v>19</v>
      </c>
      <c r="BH147" s="304">
        <v>18</v>
      </c>
      <c r="BI147" s="104">
        <f t="shared" si="712"/>
        <v>4</v>
      </c>
      <c r="BJ147" s="102">
        <f t="shared" si="712"/>
        <v>0</v>
      </c>
      <c r="BK147" s="102">
        <f t="shared" si="712"/>
        <v>-2</v>
      </c>
      <c r="BL147" s="102">
        <f t="shared" si="712"/>
        <v>3</v>
      </c>
      <c r="BM147" s="102">
        <f t="shared" si="712"/>
        <v>-1</v>
      </c>
      <c r="BN147" s="102">
        <f t="shared" si="712"/>
        <v>7</v>
      </c>
      <c r="BO147" s="102">
        <f t="shared" si="712"/>
        <v>10</v>
      </c>
      <c r="BP147" s="102">
        <f t="shared" si="712"/>
        <v>16</v>
      </c>
      <c r="BQ147" s="102">
        <f t="shared" si="712"/>
        <v>14</v>
      </c>
      <c r="BR147" s="377">
        <f t="shared" si="712"/>
        <v>15</v>
      </c>
      <c r="BS147" s="102">
        <f t="shared" si="713"/>
        <v>19</v>
      </c>
      <c r="BT147" s="102">
        <f t="shared" si="713"/>
        <v>15</v>
      </c>
      <c r="BU147" s="102">
        <f t="shared" si="713"/>
        <v>13</v>
      </c>
      <c r="BV147" s="102">
        <f t="shared" si="713"/>
        <v>11</v>
      </c>
      <c r="BW147" s="102">
        <f t="shared" si="713"/>
        <v>18</v>
      </c>
      <c r="BX147" s="196">
        <f t="shared" si="713"/>
        <v>10</v>
      </c>
      <c r="BY147" s="196">
        <f t="shared" si="713"/>
        <v>14</v>
      </c>
      <c r="BZ147" s="196">
        <f t="shared" si="713"/>
        <v>10</v>
      </c>
      <c r="CA147" s="196">
        <f t="shared" si="713"/>
        <v>0</v>
      </c>
      <c r="CB147" s="196">
        <f t="shared" si="713"/>
        <v>-4</v>
      </c>
      <c r="CC147" s="196">
        <f t="shared" si="714"/>
        <v>-3</v>
      </c>
      <c r="CD147" s="377">
        <f t="shared" si="714"/>
        <v>-1</v>
      </c>
      <c r="CE147" s="196">
        <f t="shared" si="714"/>
        <v>-9</v>
      </c>
      <c r="CF147" s="196">
        <f t="shared" si="714"/>
        <v>-5</v>
      </c>
      <c r="CG147" s="196">
        <f t="shared" si="714"/>
        <v>-2</v>
      </c>
      <c r="CH147" s="196">
        <f t="shared" si="714"/>
        <v>-3</v>
      </c>
      <c r="CI147" s="196">
        <f t="shared" si="714"/>
        <v>-6</v>
      </c>
      <c r="CJ147" s="196">
        <f t="shared" si="714"/>
        <v>-2</v>
      </c>
      <c r="CK147" s="196">
        <f t="shared" si="714"/>
        <v>-10</v>
      </c>
      <c r="CL147" s="196">
        <f t="shared" si="714"/>
        <v>-12</v>
      </c>
      <c r="CM147" s="196">
        <f t="shared" si="715"/>
        <v>-11</v>
      </c>
      <c r="CN147" s="196">
        <f t="shared" si="715"/>
        <v>-5</v>
      </c>
      <c r="CO147" s="196">
        <f t="shared" si="715"/>
        <v>-1</v>
      </c>
      <c r="CP147" s="377">
        <f t="shared" si="715"/>
        <v>-3</v>
      </c>
      <c r="CQ147" s="377">
        <f t="shared" si="715"/>
        <v>0</v>
      </c>
      <c r="CR147" s="377">
        <f t="shared" si="715"/>
        <v>1</v>
      </c>
      <c r="CS147" s="377">
        <f t="shared" si="715"/>
        <v>5</v>
      </c>
      <c r="CT147" s="377">
        <f t="shared" si="715"/>
        <v>10</v>
      </c>
      <c r="CU147" s="377">
        <f t="shared" si="715"/>
        <v>9</v>
      </c>
      <c r="CV147" s="377">
        <f t="shared" si="715"/>
        <v>2</v>
      </c>
      <c r="CW147" s="377">
        <f t="shared" si="715"/>
        <v>3</v>
      </c>
      <c r="CX147" s="377">
        <f t="shared" si="715"/>
        <v>5</v>
      </c>
      <c r="CY147" s="377">
        <f t="shared" si="715"/>
        <v>11</v>
      </c>
      <c r="CZ147" s="377">
        <f t="shared" si="715"/>
        <v>7</v>
      </c>
      <c r="DA147" s="377">
        <f t="shared" si="715"/>
        <v>-1</v>
      </c>
      <c r="DB147" s="377">
        <f t="shared" si="715"/>
        <v>-2</v>
      </c>
      <c r="DC147" s="264"/>
      <c r="DD147" s="57">
        <f>IF(ISERROR(GETPIVOTDATA("VALUE",'CSS WK pvt'!$I$2,"DT_FILE",DD$8,"CD_CO",DD$6,"TRIM_CAT",TRIM(B147),"TRIM_LINE",A142))=TRUE,0,GETPIVOTDATA("VALUE",'CSS WK pvt'!$I$2,"DT_FILE",DD$8,"CD_CO",DD$6,"TRIM_CAT",TRIM(B147),"TRIM_LINE",A142))</f>
        <v>18</v>
      </c>
    </row>
    <row r="148" spans="1:108" s="66" customFormat="1" ht="15.75" thickBot="1">
      <c r="A148" s="140"/>
      <c r="B148" s="105" t="s">
        <v>144</v>
      </c>
      <c r="C148" s="106">
        <f t="shared" si="716" ref="C148:Q148">SUM(C143:C147)</f>
        <v>25274</v>
      </c>
      <c r="D148" s="107">
        <f t="shared" si="716"/>
        <v>27710</v>
      </c>
      <c r="E148" s="107">
        <f t="shared" si="716"/>
        <v>31627</v>
      </c>
      <c r="F148" s="107">
        <f t="shared" si="716"/>
        <v>32744</v>
      </c>
      <c r="G148" s="107">
        <f t="shared" si="716"/>
        <v>32222</v>
      </c>
      <c r="H148" s="108">
        <f t="shared" si="716"/>
        <v>31418</v>
      </c>
      <c r="I148" s="107">
        <f t="shared" si="716"/>
        <v>32813</v>
      </c>
      <c r="J148" s="108">
        <f t="shared" si="716"/>
        <v>32988</v>
      </c>
      <c r="K148" s="107">
        <f t="shared" si="716"/>
        <v>30276</v>
      </c>
      <c r="L148" s="109">
        <f t="shared" si="716"/>
        <v>27591</v>
      </c>
      <c r="M148" s="108">
        <f t="shared" si="716"/>
        <v>26779</v>
      </c>
      <c r="N148" s="108">
        <f t="shared" si="716"/>
        <v>26686</v>
      </c>
      <c r="O148" s="108">
        <f t="shared" si="716"/>
        <v>23093</v>
      </c>
      <c r="P148" s="108">
        <f t="shared" si="716"/>
        <v>16250</v>
      </c>
      <c r="Q148" s="108">
        <f t="shared" si="716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>
        <v>41842</v>
      </c>
      <c r="BH148" s="109">
        <v>35743</v>
      </c>
      <c r="BI148" s="106">
        <f t="shared" si="717" ref="BI148:BM148">SUM(BI143:BI147)</f>
        <v>-2181</v>
      </c>
      <c r="BJ148" s="108">
        <f t="shared" si="717"/>
        <v>-11460</v>
      </c>
      <c r="BK148" s="108">
        <f t="shared" si="717"/>
        <v>-19165</v>
      </c>
      <c r="BL148" s="108">
        <f t="shared" si="717"/>
        <v>-20457</v>
      </c>
      <c r="BM148" s="108">
        <f t="shared" si="717"/>
        <v>-20072</v>
      </c>
      <c r="BN148" s="108">
        <f t="shared" si="718" ref="BN148:BV148">SUM(BN143:BN147)</f>
        <v>-19303</v>
      </c>
      <c r="BO148" s="108">
        <f t="shared" si="718"/>
        <v>-19663</v>
      </c>
      <c r="BP148" s="108">
        <f t="shared" si="718"/>
        <v>-18332</v>
      </c>
      <c r="BQ148" s="108">
        <f t="shared" si="718"/>
        <v>-14898</v>
      </c>
      <c r="BR148" s="379">
        <f t="shared" si="718"/>
        <v>-13182</v>
      </c>
      <c r="BS148" s="108">
        <f t="shared" si="718"/>
        <v>-11788</v>
      </c>
      <c r="BT148" s="108">
        <f t="shared" si="718"/>
        <v>-11651</v>
      </c>
      <c r="BU148" s="108">
        <f t="shared" si="718"/>
        <v>-7012</v>
      </c>
      <c r="BV148" s="108">
        <f t="shared" si="718"/>
        <v>1315</v>
      </c>
      <c r="BW148" s="108">
        <f t="shared" si="719" ref="BW148:BX148">SUM(BW143:BW147)</f>
        <v>10234</v>
      </c>
      <c r="BX148" s="198">
        <f t="shared" si="719"/>
        <v>18205</v>
      </c>
      <c r="BY148" s="198">
        <f t="shared" si="720" ref="BY148:BZ148">SUM(BY143:BY147)</f>
        <v>28823</v>
      </c>
      <c r="BZ148" s="198">
        <f t="shared" si="720"/>
        <v>28811</v>
      </c>
      <c r="CA148" s="198">
        <f t="shared" si="721" ref="CA148:CB148">SUM(CA143:CA147)</f>
        <v>29803</v>
      </c>
      <c r="CB148" s="198">
        <f t="shared" si="721"/>
        <v>25608</v>
      </c>
      <c r="CC148" s="198">
        <f t="shared" si="722" ref="CC148:CE148">SUM(CC143:CC147)</f>
        <v>24661</v>
      </c>
      <c r="CD148" s="379">
        <f t="shared" si="722"/>
        <v>21439</v>
      </c>
      <c r="CE148" s="198">
        <f t="shared" si="722"/>
        <v>19084</v>
      </c>
      <c r="CF148" s="198">
        <f t="shared" si="723" ref="CF148:CG148">SUM(CF143:CF147)</f>
        <v>19516</v>
      </c>
      <c r="CG148" s="198">
        <f t="shared" si="723"/>
        <v>21236</v>
      </c>
      <c r="CH148" s="198">
        <f t="shared" si="724" ref="CH148">SUM(CH143:CH147)</f>
        <v>22585</v>
      </c>
      <c r="CI148" s="198">
        <f t="shared" si="725" ref="CI148">SUM(CI143:CI147)</f>
        <v>15275</v>
      </c>
      <c r="CJ148" s="198">
        <f t="shared" si="726" ref="CJ148">SUM(CJ143:CJ147)</f>
        <v>6015</v>
      </c>
      <c r="CK148" s="198">
        <f t="shared" si="727" ref="CK148">SUM(CK143:CK147)</f>
        <v>-4801</v>
      </c>
      <c r="CL148" s="198">
        <f t="shared" si="728" ref="CL148">SUM(CL143:CL147)</f>
        <v>-4042</v>
      </c>
      <c r="CM148" s="198">
        <f t="shared" si="729" ref="CM148">SUM(CM143:CM147)</f>
        <v>-6806</v>
      </c>
      <c r="CN148" s="198">
        <f t="shared" si="730" ref="CN148">SUM(CN143:CN147)</f>
        <v>-5236</v>
      </c>
      <c r="CO148" s="198">
        <f t="shared" si="731" ref="CO148">SUM(CO143:CO147)</f>
        <v>-7677</v>
      </c>
      <c r="CP148" s="379">
        <f t="shared" si="732" ref="CP148">SUM(CP143:CP147)</f>
        <v>-6122</v>
      </c>
      <c r="CQ148" s="379">
        <f t="shared" si="733" ref="CQ148">SUM(CQ143:CQ147)</f>
        <v>-4528</v>
      </c>
      <c r="CR148" s="379">
        <f t="shared" si="734" ref="CR148">SUM(CR143:CR147)</f>
        <v>-3858</v>
      </c>
      <c r="CS148" s="379">
        <f t="shared" si="735" ref="CS148">SUM(CS143:CS147)</f>
        <v>-2785</v>
      </c>
      <c r="CT148" s="379">
        <f t="shared" si="736" ref="CT148">SUM(CT143:CT147)</f>
        <v>-3655</v>
      </c>
      <c r="CU148" s="379">
        <f t="shared" si="737" ref="CU148">SUM(CU143:CU147)</f>
        <v>952</v>
      </c>
      <c r="CV148" s="379">
        <f t="shared" si="738" ref="CV148">SUM(CV143:CV147)</f>
        <v>5223</v>
      </c>
      <c r="CW148" s="379">
        <f t="shared" si="739" ref="CW148">SUM(CW143:CW147)</f>
        <v>4961</v>
      </c>
      <c r="CX148" s="379">
        <f t="shared" si="740" ref="CX148">SUM(CX143:CX147)</f>
        <v>5674</v>
      </c>
      <c r="CY148" s="379">
        <f t="shared" si="741" ref="CY148:CZ148">SUM(CY143:CY147)</f>
        <v>7028</v>
      </c>
      <c r="CZ148" s="379">
        <f t="shared" si="741"/>
        <v>8748</v>
      </c>
      <c r="DA148" s="379">
        <f t="shared" si="742" ref="DA148:DB148">SUM(DA143:DA147)</f>
        <v>9480</v>
      </c>
      <c r="DB148" s="379">
        <f t="shared" si="742"/>
        <v>6017</v>
      </c>
      <c r="DC148" s="265"/>
      <c r="DD148" s="108">
        <f>SUM(DD143:DD147)</f>
        <v>35743</v>
      </c>
    </row>
    <row r="149" spans="1:108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51"/>
      <c r="CC149" s="251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365"/>
      <c r="DC149" s="264"/>
      <c r="DD149" s="71"/>
    </row>
    <row r="150" spans="1:108" s="52" customFormat="1" ht="15">
      <c r="A150" s="139"/>
      <c r="B150" s="53" t="s">
        <v>139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>
        <v>103226093</v>
      </c>
      <c r="BH150" s="221">
        <v>134397599</v>
      </c>
      <c r="BI150" s="213">
        <f t="shared" si="743" ref="BI150:BR154">O150-C150</f>
        <v>4666140.7400000095</v>
      </c>
      <c r="BJ150" s="214">
        <f t="shared" si="743"/>
        <v>21046268.519999996</v>
      </c>
      <c r="BK150" s="214">
        <f t="shared" si="743"/>
        <v>16136183.879999995</v>
      </c>
      <c r="BL150" s="214">
        <f t="shared" si="743"/>
        <v>16882347.129999995</v>
      </c>
      <c r="BM150" s="214">
        <f t="shared" si="743"/>
        <v>27256055.689999998</v>
      </c>
      <c r="BN150" s="214">
        <f t="shared" si="743"/>
        <v>33562623.680000007</v>
      </c>
      <c r="BO150" s="214">
        <f t="shared" si="743"/>
        <v>17966351.370000005</v>
      </c>
      <c r="BP150" s="214">
        <f t="shared" si="743"/>
        <v>10792691.859999999</v>
      </c>
      <c r="BQ150" s="214">
        <f t="shared" si="743"/>
        <v>5748113.9899999946</v>
      </c>
      <c r="BR150" s="399">
        <f t="shared" si="743"/>
        <v>-2655682.3299999982</v>
      </c>
      <c r="BS150" s="214">
        <f t="shared" si="744" ref="BS150:CB154">Y150-M150</f>
        <v>6070658.3400000036</v>
      </c>
      <c r="BT150" s="214">
        <f t="shared" si="744"/>
        <v>17851878.040000007</v>
      </c>
      <c r="BU150" s="214">
        <f t="shared" si="744"/>
        <v>5601658.2399999946</v>
      </c>
      <c r="BV150" s="214">
        <f t="shared" si="744"/>
        <v>-3008904.8199999928</v>
      </c>
      <c r="BW150" s="214">
        <f t="shared" si="744"/>
        <v>-3412925</v>
      </c>
      <c r="BX150" s="239">
        <f t="shared" si="744"/>
        <v>4644798</v>
      </c>
      <c r="BY150" s="239">
        <f t="shared" si="744"/>
        <v>-8098448</v>
      </c>
      <c r="BZ150" s="239">
        <f t="shared" si="744"/>
        <v>-26523927</v>
      </c>
      <c r="CA150" s="239">
        <f t="shared" si="744"/>
        <v>20675184</v>
      </c>
      <c r="CB150" s="196">
        <f t="shared" si="744"/>
        <v>2015820</v>
      </c>
      <c r="CC150" s="196">
        <f t="shared" si="745" ref="CC150:CL154">AI150-W150</f>
        <v>3361494</v>
      </c>
      <c r="CD150" s="377">
        <f t="shared" si="745"/>
        <v>14289222</v>
      </c>
      <c r="CE150" s="196">
        <f t="shared" si="745"/>
        <v>9063758</v>
      </c>
      <c r="CF150" s="196">
        <f t="shared" si="745"/>
        <v>11536340</v>
      </c>
      <c r="CG150" s="196">
        <f t="shared" si="745"/>
        <v>8350880</v>
      </c>
      <c r="CH150" s="196">
        <f t="shared" si="745"/>
        <v>3664049</v>
      </c>
      <c r="CI150" s="196">
        <f t="shared" si="745"/>
        <v>3852476</v>
      </c>
      <c r="CJ150" s="196">
        <f t="shared" si="745"/>
        <v>-1057260</v>
      </c>
      <c r="CK150" s="196">
        <f t="shared" si="745"/>
        <v>8576402</v>
      </c>
      <c r="CL150" s="196">
        <f t="shared" si="745"/>
        <v>30074238</v>
      </c>
      <c r="CM150" s="196">
        <f t="shared" si="746" ref="CM150:DB154">AS150-AG150</f>
        <v>7565244</v>
      </c>
      <c r="CN150" s="196">
        <f t="shared" si="746"/>
        <v>-246806</v>
      </c>
      <c r="CO150" s="196">
        <f t="shared" si="746"/>
        <v>4359518</v>
      </c>
      <c r="CP150" s="377">
        <f t="shared" si="746"/>
        <v>42187972</v>
      </c>
      <c r="CQ150" s="377">
        <f t="shared" si="746"/>
        <v>31121258</v>
      </c>
      <c r="CR150" s="377">
        <f t="shared" si="746"/>
        <v>-133443585</v>
      </c>
      <c r="CS150" s="377">
        <f t="shared" si="746"/>
        <v>37541029</v>
      </c>
      <c r="CT150" s="377">
        <f t="shared" si="746"/>
        <v>32765223</v>
      </c>
      <c r="CU150" s="377">
        <f t="shared" si="746"/>
        <v>19339442</v>
      </c>
      <c r="CV150" s="377">
        <f t="shared" si="746"/>
        <v>4961939</v>
      </c>
      <c r="CW150" s="377">
        <f t="shared" si="746"/>
        <v>11086567</v>
      </c>
      <c r="CX150" s="377">
        <f t="shared" si="746"/>
        <v>-3222273</v>
      </c>
      <c r="CY150" s="377">
        <f t="shared" si="746"/>
        <v>1269555</v>
      </c>
      <c r="CZ150" s="377">
        <f t="shared" si="746"/>
        <v>15197765</v>
      </c>
      <c r="DA150" s="377">
        <f t="shared" si="746"/>
        <v>7586865</v>
      </c>
      <c r="DB150" s="377">
        <f t="shared" si="746"/>
        <v>-27434931</v>
      </c>
      <c r="DC150" s="264"/>
      <c r="DD150" s="57">
        <f>IF(ISERROR(GETPIVOTDATA("VALUE",'CSS WK pvt'!$I$2,"DT_FILE",DD$8,"CD_CO",DD$6,"TRIM_CAT",TRIM(B150),"TRIM_LINE",A149))=TRUE,0,GETPIVOTDATA("VALUE",'CSS WK pvt'!$I$2,"DT_FILE",DD$8,"CD_CO",DD$6,"TRIM_CAT",TRIM(B150),"TRIM_LINE",A149))</f>
        <v>134397599</v>
      </c>
    </row>
    <row r="151" spans="1:108" s="52" customFormat="1" ht="15">
      <c r="A151" s="139"/>
      <c r="B151" s="53" t="s">
        <v>140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>
        <v>11385952</v>
      </c>
      <c r="BH151" s="221">
        <v>16227375</v>
      </c>
      <c r="BI151" s="213">
        <f t="shared" si="743"/>
        <v>-770913.0700000003</v>
      </c>
      <c r="BJ151" s="214">
        <f t="shared" si="743"/>
        <v>892945.59999999963</v>
      </c>
      <c r="BK151" s="214">
        <f t="shared" si="743"/>
        <v>274594.58999999985</v>
      </c>
      <c r="BL151" s="214">
        <f t="shared" si="743"/>
        <v>78385.849999999627</v>
      </c>
      <c r="BM151" s="214">
        <f t="shared" si="743"/>
        <v>1468959.3499999996</v>
      </c>
      <c r="BN151" s="214">
        <f t="shared" si="743"/>
        <v>1006775.5800000001</v>
      </c>
      <c r="BO151" s="214">
        <f t="shared" si="743"/>
        <v>-164438.68999999948</v>
      </c>
      <c r="BP151" s="214">
        <f t="shared" si="743"/>
        <v>-329924.84999999963</v>
      </c>
      <c r="BQ151" s="214">
        <f t="shared" si="743"/>
        <v>-548933.72000000067</v>
      </c>
      <c r="BR151" s="399">
        <f t="shared" si="743"/>
        <v>-1699626.2799999993</v>
      </c>
      <c r="BS151" s="214">
        <f t="shared" si="744"/>
        <v>-416165.1099999994</v>
      </c>
      <c r="BT151" s="214">
        <f t="shared" si="744"/>
        <v>1420814.9600000009</v>
      </c>
      <c r="BU151" s="214">
        <f t="shared" si="744"/>
        <v>950840.51999999955</v>
      </c>
      <c r="BV151" s="214">
        <f t="shared" si="744"/>
        <v>266389.73000000045</v>
      </c>
      <c r="BW151" s="214">
        <f t="shared" si="744"/>
        <v>433960</v>
      </c>
      <c r="BX151" s="239">
        <f t="shared" si="744"/>
        <v>1246595</v>
      </c>
      <c r="BY151" s="239">
        <f t="shared" si="744"/>
        <v>456394</v>
      </c>
      <c r="BZ151" s="239">
        <f t="shared" si="744"/>
        <v>-1211984</v>
      </c>
      <c r="CA151" s="239">
        <f t="shared" si="744"/>
        <v>2067099</v>
      </c>
      <c r="CB151" s="196">
        <f t="shared" si="744"/>
        <v>436405</v>
      </c>
      <c r="CC151" s="196">
        <f t="shared" si="745"/>
        <v>-1887708</v>
      </c>
      <c r="CD151" s="377">
        <f t="shared" si="745"/>
        <v>326794</v>
      </c>
      <c r="CE151" s="196">
        <f t="shared" si="745"/>
        <v>-2002344</v>
      </c>
      <c r="CF151" s="196">
        <f t="shared" si="745"/>
        <v>-1505576</v>
      </c>
      <c r="CG151" s="196">
        <f t="shared" si="745"/>
        <v>-1291770</v>
      </c>
      <c r="CH151" s="196">
        <f t="shared" si="745"/>
        <v>-150526</v>
      </c>
      <c r="CI151" s="196">
        <f t="shared" si="745"/>
        <v>-56625</v>
      </c>
      <c r="CJ151" s="196">
        <f t="shared" si="745"/>
        <v>-742935</v>
      </c>
      <c r="CK151" s="196">
        <f t="shared" si="745"/>
        <v>-379909</v>
      </c>
      <c r="CL151" s="196">
        <f t="shared" si="745"/>
        <v>2263461</v>
      </c>
      <c r="CM151" s="196">
        <f t="shared" si="746"/>
        <v>1471194</v>
      </c>
      <c r="CN151" s="196">
        <f t="shared" si="746"/>
        <v>854974</v>
      </c>
      <c r="CO151" s="196">
        <f t="shared" si="746"/>
        <v>3827190</v>
      </c>
      <c r="CP151" s="377">
        <f t="shared" si="746"/>
        <v>7119316</v>
      </c>
      <c r="CQ151" s="377">
        <f t="shared" si="746"/>
        <v>9979368</v>
      </c>
      <c r="CR151" s="377">
        <f t="shared" si="746"/>
        <v>-11321704</v>
      </c>
      <c r="CS151" s="377">
        <f t="shared" si="746"/>
        <v>9152980</v>
      </c>
      <c r="CT151" s="377">
        <f t="shared" si="746"/>
        <v>6687954</v>
      </c>
      <c r="CU151" s="377">
        <f t="shared" si="746"/>
        <v>4863198</v>
      </c>
      <c r="CV151" s="377">
        <f t="shared" si="746"/>
        <v>2725522</v>
      </c>
      <c r="CW151" s="377">
        <f t="shared" si="746"/>
        <v>3430588</v>
      </c>
      <c r="CX151" s="377">
        <f t="shared" si="746"/>
        <v>1474226</v>
      </c>
      <c r="CY151" s="377">
        <f t="shared" si="746"/>
        <v>1363927</v>
      </c>
      <c r="CZ151" s="377">
        <f t="shared" si="746"/>
        <v>2737318</v>
      </c>
      <c r="DA151" s="377">
        <f t="shared" si="746"/>
        <v>1265759</v>
      </c>
      <c r="DB151" s="377">
        <f t="shared" si="746"/>
        <v>-1013421</v>
      </c>
      <c r="DC151" s="264"/>
      <c r="DD151" s="57">
        <f>IF(ISERROR(GETPIVOTDATA("VALUE",'CSS WK pvt'!$I$2,"DT_FILE",DD$8,"CD_CO",DD$6,"TRIM_CAT",TRIM(B151),"TRIM_LINE",A149))=TRUE,0,GETPIVOTDATA("VALUE",'CSS WK pvt'!$I$2,"DT_FILE",DD$8,"CD_CO",DD$6,"TRIM_CAT",TRIM(B151),"TRIM_LINE",A149))</f>
        <v>16227375</v>
      </c>
    </row>
    <row r="152" spans="1:108" s="52" customFormat="1" ht="15">
      <c r="A152" s="139"/>
      <c r="B152" s="53" t="s">
        <v>141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>
        <v>28047587</v>
      </c>
      <c r="BH152" s="221">
        <v>33660245</v>
      </c>
      <c r="BI152" s="213">
        <f t="shared" si="743"/>
        <v>-1237633.7199999988</v>
      </c>
      <c r="BJ152" s="214">
        <f t="shared" si="743"/>
        <v>1156631.1700000018</v>
      </c>
      <c r="BK152" s="214">
        <f t="shared" si="743"/>
        <v>-485635.69000000134</v>
      </c>
      <c r="BL152" s="214">
        <f t="shared" si="743"/>
        <v>-762306.05999999866</v>
      </c>
      <c r="BM152" s="214">
        <f t="shared" si="743"/>
        <v>1613141.7899999991</v>
      </c>
      <c r="BN152" s="214">
        <f t="shared" si="743"/>
        <v>1127608.1799999997</v>
      </c>
      <c r="BO152" s="214">
        <f t="shared" si="743"/>
        <v>180016.48999999836</v>
      </c>
      <c r="BP152" s="214">
        <f t="shared" si="743"/>
        <v>197587.1099999994</v>
      </c>
      <c r="BQ152" s="214">
        <f t="shared" si="743"/>
        <v>-777328.1799999997</v>
      </c>
      <c r="BR152" s="399">
        <f t="shared" si="743"/>
        <v>-3849436.6999999993</v>
      </c>
      <c r="BS152" s="214">
        <f t="shared" si="744"/>
        <v>-718658.14999999851</v>
      </c>
      <c r="BT152" s="214">
        <f t="shared" si="744"/>
        <v>1695072.1799999997</v>
      </c>
      <c r="BU152" s="214">
        <f t="shared" si="744"/>
        <v>60737.339999999851</v>
      </c>
      <c r="BV152" s="214">
        <f t="shared" si="744"/>
        <v>926216.87999999896</v>
      </c>
      <c r="BW152" s="214">
        <f t="shared" si="744"/>
        <v>2109386</v>
      </c>
      <c r="BX152" s="239">
        <f t="shared" si="744"/>
        <v>3587959</v>
      </c>
      <c r="BY152" s="239">
        <f t="shared" si="744"/>
        <v>2616449</v>
      </c>
      <c r="BZ152" s="239">
        <f t="shared" si="744"/>
        <v>-277375</v>
      </c>
      <c r="CA152" s="239">
        <f t="shared" si="744"/>
        <v>5824362</v>
      </c>
      <c r="CB152" s="196">
        <f t="shared" si="744"/>
        <v>3272954</v>
      </c>
      <c r="CC152" s="196">
        <f t="shared" si="745"/>
        <v>3009928</v>
      </c>
      <c r="CD152" s="377">
        <f t="shared" si="745"/>
        <v>5934022</v>
      </c>
      <c r="CE152" s="196">
        <f t="shared" si="745"/>
        <v>4477118</v>
      </c>
      <c r="CF152" s="196">
        <f t="shared" si="745"/>
        <v>4173835</v>
      </c>
      <c r="CG152" s="196">
        <f t="shared" si="745"/>
        <v>4006264</v>
      </c>
      <c r="CH152" s="196">
        <f t="shared" si="745"/>
        <v>2119826</v>
      </c>
      <c r="CI152" s="196">
        <f t="shared" si="745"/>
        <v>1611780</v>
      </c>
      <c r="CJ152" s="196">
        <f t="shared" si="745"/>
        <v>1002347</v>
      </c>
      <c r="CK152" s="196">
        <f t="shared" si="745"/>
        <v>1076134</v>
      </c>
      <c r="CL152" s="196">
        <f t="shared" si="745"/>
        <v>5859346</v>
      </c>
      <c r="CM152" s="196">
        <f t="shared" si="746"/>
        <v>3884314</v>
      </c>
      <c r="CN152" s="196">
        <f t="shared" si="746"/>
        <v>-57838</v>
      </c>
      <c r="CO152" s="196">
        <f t="shared" si="746"/>
        <v>1814756</v>
      </c>
      <c r="CP152" s="377">
        <f t="shared" si="746"/>
        <v>9141143</v>
      </c>
      <c r="CQ152" s="377">
        <f t="shared" si="746"/>
        <v>10068512</v>
      </c>
      <c r="CR152" s="377">
        <f t="shared" si="746"/>
        <v>-33043408</v>
      </c>
      <c r="CS152" s="377">
        <f t="shared" si="746"/>
        <v>9464250</v>
      </c>
      <c r="CT152" s="377">
        <f t="shared" si="746"/>
        <v>6756970</v>
      </c>
      <c r="CU152" s="377">
        <f t="shared" si="746"/>
        <v>6466449</v>
      </c>
      <c r="CV152" s="377">
        <f t="shared" si="746"/>
        <v>2676163</v>
      </c>
      <c r="CW152" s="377">
        <f t="shared" si="746"/>
        <v>2173269</v>
      </c>
      <c r="CX152" s="377">
        <f t="shared" si="746"/>
        <v>141526</v>
      </c>
      <c r="CY152" s="377">
        <f t="shared" si="746"/>
        <v>-25351</v>
      </c>
      <c r="CZ152" s="377">
        <f t="shared" si="746"/>
        <v>3356488</v>
      </c>
      <c r="DA152" s="377">
        <f t="shared" si="746"/>
        <v>2628803</v>
      </c>
      <c r="DB152" s="377">
        <f t="shared" si="746"/>
        <v>-5036663</v>
      </c>
      <c r="DC152" s="264"/>
      <c r="DD152" s="57">
        <f>IF(ISERROR(GETPIVOTDATA("VALUE",'CSS WK pvt'!$I$2,"DT_FILE",DD$8,"CD_CO",DD$6,"TRIM_CAT",TRIM(B152),"TRIM_LINE",A149))=TRUE,0,GETPIVOTDATA("VALUE",'CSS WK pvt'!$I$2,"DT_FILE",DD$8,"CD_CO",DD$6,"TRIM_CAT",TRIM(B152),"TRIM_LINE",A149))</f>
        <v>33660245</v>
      </c>
    </row>
    <row r="153" spans="1:108" s="52" customFormat="1" ht="15">
      <c r="A153" s="139"/>
      <c r="B153" s="53" t="s">
        <v>142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>
        <v>26506375</v>
      </c>
      <c r="BH153" s="221">
        <v>30163513</v>
      </c>
      <c r="BI153" s="213">
        <f t="shared" si="743"/>
        <v>-847629.77999999747</v>
      </c>
      <c r="BJ153" s="214">
        <f t="shared" si="743"/>
        <v>1464686.3699999973</v>
      </c>
      <c r="BK153" s="214">
        <f t="shared" si="743"/>
        <v>-313821.73000000045</v>
      </c>
      <c r="BL153" s="214">
        <f t="shared" si="743"/>
        <v>-149832.85000000149</v>
      </c>
      <c r="BM153" s="214">
        <f t="shared" si="743"/>
        <v>2022754.7600000016</v>
      </c>
      <c r="BN153" s="214">
        <f t="shared" si="743"/>
        <v>3887118</v>
      </c>
      <c r="BO153" s="214">
        <f t="shared" si="743"/>
        <v>2095683.879999999</v>
      </c>
      <c r="BP153" s="214">
        <f t="shared" si="743"/>
        <v>529220.6799999997</v>
      </c>
      <c r="BQ153" s="214">
        <f t="shared" si="743"/>
        <v>-3447.160000000149</v>
      </c>
      <c r="BR153" s="399">
        <f t="shared" si="743"/>
        <v>-3913878.3599999994</v>
      </c>
      <c r="BS153" s="214">
        <f t="shared" si="744"/>
        <v>-152101.83999999985</v>
      </c>
      <c r="BT153" s="214">
        <f t="shared" si="744"/>
        <v>3318352.5500000007</v>
      </c>
      <c r="BU153" s="214">
        <f t="shared" si="744"/>
        <v>-439540.21000000089</v>
      </c>
      <c r="BV153" s="214">
        <f t="shared" si="744"/>
        <v>1078255.2100000009</v>
      </c>
      <c r="BW153" s="214">
        <f t="shared" si="744"/>
        <v>1771166</v>
      </c>
      <c r="BX153" s="239">
        <f t="shared" si="744"/>
        <v>3910715</v>
      </c>
      <c r="BY153" s="239">
        <f t="shared" si="744"/>
        <v>1907612</v>
      </c>
      <c r="BZ153" s="239">
        <f t="shared" si="744"/>
        <v>-1879403</v>
      </c>
      <c r="CA153" s="239">
        <f t="shared" si="744"/>
        <v>3272847</v>
      </c>
      <c r="CB153" s="196">
        <f t="shared" si="744"/>
        <v>3852646</v>
      </c>
      <c r="CC153" s="196">
        <f t="shared" si="745"/>
        <v>3885903</v>
      </c>
      <c r="CD153" s="377">
        <f t="shared" si="745"/>
        <v>4964478</v>
      </c>
      <c r="CE153" s="196">
        <f t="shared" si="745"/>
        <v>2744941</v>
      </c>
      <c r="CF153" s="196">
        <f t="shared" si="745"/>
        <v>2738439</v>
      </c>
      <c r="CG153" s="196">
        <f t="shared" si="745"/>
        <v>3270608</v>
      </c>
      <c r="CH153" s="196">
        <f t="shared" si="745"/>
        <v>1120161</v>
      </c>
      <c r="CI153" s="196">
        <f t="shared" si="745"/>
        <v>213832</v>
      </c>
      <c r="CJ153" s="196">
        <f t="shared" si="745"/>
        <v>-458069</v>
      </c>
      <c r="CK153" s="196">
        <f t="shared" si="745"/>
        <v>-307428</v>
      </c>
      <c r="CL153" s="196">
        <f t="shared" si="745"/>
        <v>6040938</v>
      </c>
      <c r="CM153" s="196">
        <f t="shared" si="746"/>
        <v>6127881</v>
      </c>
      <c r="CN153" s="196">
        <f t="shared" si="746"/>
        <v>2328215</v>
      </c>
      <c r="CO153" s="196">
        <f t="shared" si="746"/>
        <v>-408591</v>
      </c>
      <c r="CP153" s="377">
        <f t="shared" si="746"/>
        <v>1711634</v>
      </c>
      <c r="CQ153" s="377">
        <f t="shared" si="746"/>
        <v>2115714</v>
      </c>
      <c r="CR153" s="377">
        <f t="shared" si="746"/>
        <v>1550246</v>
      </c>
      <c r="CS153" s="377">
        <f t="shared" si="746"/>
        <v>3492864</v>
      </c>
      <c r="CT153" s="377">
        <f t="shared" si="746"/>
        <v>4534291</v>
      </c>
      <c r="CU153" s="377">
        <f t="shared" si="746"/>
        <v>2889830</v>
      </c>
      <c r="CV153" s="377">
        <f t="shared" si="746"/>
        <v>942816</v>
      </c>
      <c r="CW153" s="377">
        <f t="shared" si="746"/>
        <v>1831467</v>
      </c>
      <c r="CX153" s="377">
        <f t="shared" si="746"/>
        <v>-2303025</v>
      </c>
      <c r="CY153" s="377">
        <f t="shared" si="746"/>
        <v>-4079786</v>
      </c>
      <c r="CZ153" s="377">
        <f t="shared" si="746"/>
        <v>-1498183</v>
      </c>
      <c r="DA153" s="377">
        <f t="shared" si="746"/>
        <v>2294497</v>
      </c>
      <c r="DB153" s="377">
        <f t="shared" si="746"/>
        <v>1393781</v>
      </c>
      <c r="DC153" s="264"/>
      <c r="DD153" s="57">
        <f>IF(ISERROR(GETPIVOTDATA("VALUE",'CSS WK pvt'!$I$2,"DT_FILE",DD$8,"CD_CO",DD$6,"TRIM_CAT",TRIM(B153),"TRIM_LINE",A149))=TRUE,0,GETPIVOTDATA("VALUE",'CSS WK pvt'!$I$2,"DT_FILE",DD$8,"CD_CO",DD$6,"TRIM_CAT",TRIM(B153),"TRIM_LINE",A149))</f>
        <v>30163513</v>
      </c>
    </row>
    <row r="154" spans="1:108" s="52" customFormat="1" ht="15">
      <c r="A154" s="139"/>
      <c r="B154" s="53" t="s">
        <v>143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>
        <v>42389815</v>
      </c>
      <c r="BH154" s="221">
        <v>47232735</v>
      </c>
      <c r="BI154" s="213">
        <f t="shared" si="743"/>
        <v>-2933341.4900000021</v>
      </c>
      <c r="BJ154" s="214">
        <f t="shared" si="743"/>
        <v>521156.38999999315</v>
      </c>
      <c r="BK154" s="214">
        <f t="shared" si="743"/>
        <v>5034524.0899999999</v>
      </c>
      <c r="BL154" s="214">
        <f t="shared" si="743"/>
        <v>-1574775.1599999964</v>
      </c>
      <c r="BM154" s="214">
        <f t="shared" si="743"/>
        <v>6214761.0399999991</v>
      </c>
      <c r="BN154" s="214">
        <f t="shared" si="743"/>
        <v>4478163.3699999973</v>
      </c>
      <c r="BO154" s="214">
        <f t="shared" si="743"/>
        <v>1370185.2899999991</v>
      </c>
      <c r="BP154" s="214">
        <f t="shared" si="743"/>
        <v>4116295.0100000016</v>
      </c>
      <c r="BQ154" s="214">
        <f t="shared" si="743"/>
        <v>641558.55999999866</v>
      </c>
      <c r="BR154" s="399">
        <f t="shared" si="743"/>
        <v>-5512174.8200000003</v>
      </c>
      <c r="BS154" s="214">
        <f t="shared" si="744"/>
        <v>4679976.3599999994</v>
      </c>
      <c r="BT154" s="214">
        <f t="shared" si="744"/>
        <v>3427856.6499999985</v>
      </c>
      <c r="BU154" s="214">
        <f t="shared" si="744"/>
        <v>1268519.1300000027</v>
      </c>
      <c r="BV154" s="214">
        <f t="shared" si="744"/>
        <v>3269866.2700000033</v>
      </c>
      <c r="BW154" s="214">
        <f t="shared" si="744"/>
        <v>2598692</v>
      </c>
      <c r="BX154" s="239">
        <f t="shared" si="744"/>
        <v>2900038</v>
      </c>
      <c r="BY154" s="239">
        <f t="shared" si="744"/>
        <v>3012820</v>
      </c>
      <c r="BZ154" s="239">
        <f t="shared" si="744"/>
        <v>-1977742</v>
      </c>
      <c r="CA154" s="239">
        <f t="shared" si="744"/>
        <v>6112769</v>
      </c>
      <c r="CB154" s="196">
        <f t="shared" si="744"/>
        <v>6905192</v>
      </c>
      <c r="CC154" s="196">
        <f t="shared" si="745"/>
        <v>4249824</v>
      </c>
      <c r="CD154" s="377">
        <f t="shared" si="745"/>
        <v>8876616</v>
      </c>
      <c r="CE154" s="196">
        <f t="shared" si="745"/>
        <v>5125834</v>
      </c>
      <c r="CF154" s="196">
        <f t="shared" si="745"/>
        <v>2073909</v>
      </c>
      <c r="CG154" s="196">
        <f t="shared" si="745"/>
        <v>5073115</v>
      </c>
      <c r="CH154" s="196">
        <f t="shared" si="745"/>
        <v>1569863</v>
      </c>
      <c r="CI154" s="196">
        <f t="shared" si="745"/>
        <v>51180</v>
      </c>
      <c r="CJ154" s="196">
        <f t="shared" si="745"/>
        <v>938848</v>
      </c>
      <c r="CK154" s="196">
        <f t="shared" si="745"/>
        <v>-797207</v>
      </c>
      <c r="CL154" s="196">
        <f t="shared" si="745"/>
        <v>5007278</v>
      </c>
      <c r="CM154" s="196">
        <f t="shared" si="746"/>
        <v>8897043</v>
      </c>
      <c r="CN154" s="196">
        <f t="shared" si="746"/>
        <v>-2864633</v>
      </c>
      <c r="CO154" s="196">
        <f t="shared" si="746"/>
        <v>2409603</v>
      </c>
      <c r="CP154" s="377">
        <f t="shared" si="746"/>
        <v>4040521</v>
      </c>
      <c r="CQ154" s="377">
        <f t="shared" si="746"/>
        <v>130016</v>
      </c>
      <c r="CR154" s="377">
        <f t="shared" si="746"/>
        <v>2441799</v>
      </c>
      <c r="CS154" s="377">
        <f t="shared" si="746"/>
        <v>2216769</v>
      </c>
      <c r="CT154" s="377">
        <f t="shared" si="746"/>
        <v>-3067016</v>
      </c>
      <c r="CU154" s="377">
        <f t="shared" si="746"/>
        <v>5841500</v>
      </c>
      <c r="CV154" s="377">
        <f t="shared" si="746"/>
        <v>1241646</v>
      </c>
      <c r="CW154" s="377">
        <f t="shared" si="746"/>
        <v>3932956</v>
      </c>
      <c r="CX154" s="377">
        <f t="shared" si="746"/>
        <v>-579104</v>
      </c>
      <c r="CY154" s="377">
        <f t="shared" si="746"/>
        <v>-442389</v>
      </c>
      <c r="CZ154" s="377">
        <f t="shared" si="746"/>
        <v>1219450</v>
      </c>
      <c r="DA154" s="377">
        <f t="shared" si="746"/>
        <v>1899244</v>
      </c>
      <c r="DB154" s="377">
        <f t="shared" si="746"/>
        <v>1119249</v>
      </c>
      <c r="DC154" s="264"/>
      <c r="DD154" s="57">
        <f>IF(ISERROR(GETPIVOTDATA("VALUE",'CSS WK pvt'!$I$2,"DT_FILE",DD$8,"CD_CO",DD$6,"TRIM_CAT",TRIM(B154),"TRIM_LINE",A149))=TRUE,0,GETPIVOTDATA("VALUE",'CSS WK pvt'!$I$2,"DT_FILE",DD$8,"CD_CO",DD$6,"TRIM_CAT",TRIM(B154),"TRIM_LINE",A149))</f>
        <v>47232735</v>
      </c>
    </row>
    <row r="155" spans="1:108" s="66" customFormat="1" ht="15">
      <c r="A155" s="140"/>
      <c r="B155" s="53" t="s">
        <v>144</v>
      </c>
      <c r="C155" s="208">
        <f t="shared" si="747" ref="C155:Q155">SUM(C150:C154)</f>
        <v>192807345.30000001</v>
      </c>
      <c r="D155" s="209">
        <f t="shared" si="747"/>
        <v>164645396.68000001</v>
      </c>
      <c r="E155" s="209">
        <f t="shared" si="747"/>
        <v>148639368.86000001</v>
      </c>
      <c r="F155" s="210">
        <f t="shared" si="747"/>
        <v>163637832.09</v>
      </c>
      <c r="G155" s="209">
        <f t="shared" si="747"/>
        <v>193206163.37000003</v>
      </c>
      <c r="H155" s="210">
        <f t="shared" si="747"/>
        <v>209921264.19</v>
      </c>
      <c r="I155" s="209">
        <f t="shared" si="747"/>
        <v>185466437.66</v>
      </c>
      <c r="J155" s="210">
        <f t="shared" si="747"/>
        <v>154105813.19</v>
      </c>
      <c r="K155" s="209">
        <f t="shared" si="747"/>
        <v>166198773.50999999</v>
      </c>
      <c r="L155" s="211">
        <f t="shared" si="747"/>
        <v>211692532.49000001</v>
      </c>
      <c r="M155" s="210">
        <f t="shared" si="747"/>
        <v>224399775.39999998</v>
      </c>
      <c r="N155" s="210">
        <f t="shared" si="747"/>
        <v>208008990.61999997</v>
      </c>
      <c r="O155" s="210">
        <f t="shared" si="747"/>
        <v>191683967.98000002</v>
      </c>
      <c r="P155" s="210">
        <f t="shared" si="747"/>
        <v>189727084.72999999</v>
      </c>
      <c r="Q155" s="210">
        <f t="shared" si="747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>
        <v>211555822</v>
      </c>
      <c r="BH155" s="220">
        <v>261681467</v>
      </c>
      <c r="BI155" s="215">
        <f t="shared" si="748" ref="BI155:BM155">SUM(BI150:BI154)</f>
        <v>-1123377.3199999891</v>
      </c>
      <c r="BJ155" s="216">
        <f t="shared" si="748"/>
        <v>25081688.04999999</v>
      </c>
      <c r="BK155" s="216">
        <f t="shared" si="748"/>
        <v>20645845.139999993</v>
      </c>
      <c r="BL155" s="216">
        <f t="shared" si="748"/>
        <v>14473818.91</v>
      </c>
      <c r="BM155" s="216">
        <f t="shared" si="748"/>
        <v>38575672.629999995</v>
      </c>
      <c r="BN155" s="216">
        <f t="shared" si="749" ref="BN155:BV155">SUM(BN150:BN154)</f>
        <v>44062288.810000002</v>
      </c>
      <c r="BO155" s="216">
        <f t="shared" si="749"/>
        <v>21447798.340000004</v>
      </c>
      <c r="BP155" s="216">
        <f t="shared" si="749"/>
        <v>15305869.810000001</v>
      </c>
      <c r="BQ155" s="216">
        <f t="shared" si="749"/>
        <v>5059963.4899999928</v>
      </c>
      <c r="BR155" s="400">
        <f t="shared" si="749"/>
        <v>-17630798.489999995</v>
      </c>
      <c r="BS155" s="216">
        <f t="shared" si="749"/>
        <v>9463709.6000000052</v>
      </c>
      <c r="BT155" s="216">
        <f t="shared" si="749"/>
        <v>27713974.380000006</v>
      </c>
      <c r="BU155" s="216">
        <f t="shared" si="749"/>
        <v>7442215.0199999958</v>
      </c>
      <c r="BV155" s="216">
        <f t="shared" si="749"/>
        <v>2531823.2700000107</v>
      </c>
      <c r="BW155" s="216">
        <f t="shared" si="750" ref="BW155:BX155">SUM(BW150:BW154)</f>
        <v>3500279</v>
      </c>
      <c r="BX155" s="240">
        <f t="shared" si="750"/>
        <v>16290105</v>
      </c>
      <c r="BY155" s="240">
        <f t="shared" si="751" ref="BY155:BZ155">SUM(BY150:BY154)</f>
        <v>-105173</v>
      </c>
      <c r="BZ155" s="240">
        <f t="shared" si="751"/>
        <v>-31870431</v>
      </c>
      <c r="CA155" s="240">
        <f t="shared" si="752" ref="CA155:CB155">SUM(CA150:CA154)</f>
        <v>37952261</v>
      </c>
      <c r="CB155" s="197">
        <f t="shared" si="752"/>
        <v>16483017</v>
      </c>
      <c r="CC155" s="197">
        <f t="shared" si="753" ref="CC155:CE155">SUM(CC150:CC154)</f>
        <v>12619441</v>
      </c>
      <c r="CD155" s="378">
        <f t="shared" si="753"/>
        <v>34391132</v>
      </c>
      <c r="CE155" s="197">
        <f t="shared" si="753"/>
        <v>19409307</v>
      </c>
      <c r="CF155" s="197">
        <f t="shared" si="754" ref="CF155:CG155">SUM(CF150:CF154)</f>
        <v>19016947</v>
      </c>
      <c r="CG155" s="197">
        <f t="shared" si="754"/>
        <v>19409097</v>
      </c>
      <c r="CH155" s="197">
        <f t="shared" si="755" ref="CH155">SUM(CH150:CH154)</f>
        <v>8323373</v>
      </c>
      <c r="CI155" s="197">
        <f t="shared" si="756" ref="CI155">SUM(CI150:CI154)</f>
        <v>5672643</v>
      </c>
      <c r="CJ155" s="197">
        <f t="shared" si="757" ref="CJ155">SUM(CJ150:CJ154)</f>
        <v>-317069</v>
      </c>
      <c r="CK155" s="197">
        <f t="shared" si="758" ref="CK155">SUM(CK150:CK154)</f>
        <v>8167992</v>
      </c>
      <c r="CL155" s="197">
        <f t="shared" si="759" ref="CL155">SUM(CL150:CL154)</f>
        <v>49245261</v>
      </c>
      <c r="CM155" s="197">
        <f t="shared" si="760" ref="CM155">SUM(CM150:CM154)</f>
        <v>27945676</v>
      </c>
      <c r="CN155" s="197">
        <f t="shared" si="761" ref="CN155">SUM(CN150:CN154)</f>
        <v>13912</v>
      </c>
      <c r="CO155" s="197">
        <f t="shared" si="762" ref="CO155">SUM(CO150:CO154)</f>
        <v>12002476</v>
      </c>
      <c r="CP155" s="378">
        <f t="shared" si="763" ref="CP155">SUM(CP150:CP154)</f>
        <v>64200586</v>
      </c>
      <c r="CQ155" s="378">
        <f t="shared" si="764" ref="CQ155">SUM(CQ150:CQ154)</f>
        <v>53414868</v>
      </c>
      <c r="CR155" s="378">
        <f t="shared" si="765" ref="CR155">SUM(CR150:CR154)</f>
        <v>-173816652</v>
      </c>
      <c r="CS155" s="378">
        <f t="shared" si="766" ref="CS155">SUM(CS150:CS154)</f>
        <v>61867892</v>
      </c>
      <c r="CT155" s="378">
        <f t="shared" si="767" ref="CT155">SUM(CT150:CT154)</f>
        <v>47677422</v>
      </c>
      <c r="CU155" s="378">
        <f t="shared" si="768" ref="CU155">SUM(CU150:CU154)</f>
        <v>39400419</v>
      </c>
      <c r="CV155" s="378">
        <f t="shared" si="769" ref="CV155">SUM(CV150:CV154)</f>
        <v>12548086</v>
      </c>
      <c r="CW155" s="378">
        <f t="shared" si="770" ref="CW155">SUM(CW150:CW154)</f>
        <v>22454847</v>
      </c>
      <c r="CX155" s="378">
        <f t="shared" si="771" ref="CX155">SUM(CX150:CX154)</f>
        <v>-4488650</v>
      </c>
      <c r="CY155" s="378">
        <f t="shared" si="772" ref="CY155:CZ155">SUM(CY150:CY154)</f>
        <v>-1914044</v>
      </c>
      <c r="CZ155" s="378">
        <f t="shared" si="772"/>
        <v>21012838</v>
      </c>
      <c r="DA155" s="378">
        <f t="shared" si="773" ref="DA155:DB155">SUM(DA150:DA154)</f>
        <v>15675168</v>
      </c>
      <c r="DB155" s="378">
        <f t="shared" si="773"/>
        <v>-30971985</v>
      </c>
      <c r="DC155" s="265"/>
      <c r="DD155" s="78">
        <f>SUM(DD150:DD154)</f>
        <v>261681467</v>
      </c>
    </row>
    <row r="156" spans="1:108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54"/>
      <c r="CC156" s="254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264"/>
      <c r="DD156" s="83"/>
    </row>
    <row r="157" spans="1:108" s="52" customFormat="1" ht="15">
      <c r="A157" s="139"/>
      <c r="B157" s="53" t="s">
        <v>139</v>
      </c>
      <c r="C157" s="104"/>
      <c r="D157" s="167">
        <f t="shared" si="774" ref="D157:AA157">(C66+C150+D94-D66-D150)/(C66+C150+D94-D150)</f>
        <v>0.50833385930004771</v>
      </c>
      <c r="E157" s="168">
        <f t="shared" si="774"/>
        <v>0.48844564303899474</v>
      </c>
      <c r="F157" s="168">
        <f t="shared" si="774"/>
        <v>0.47172473383620184</v>
      </c>
      <c r="G157" s="168">
        <f t="shared" si="774"/>
        <v>0.51905484024697013</v>
      </c>
      <c r="H157" s="169">
        <f t="shared" si="774"/>
        <v>0.54236372819462586</v>
      </c>
      <c r="I157" s="168">
        <f t="shared" si="774"/>
        <v>0.52378974332454564</v>
      </c>
      <c r="J157" s="169">
        <f t="shared" si="774"/>
        <v>0.50431756682942308</v>
      </c>
      <c r="K157" s="168">
        <f t="shared" si="774"/>
        <v>0.42353220876551917</v>
      </c>
      <c r="L157" s="170">
        <f t="shared" si="774"/>
        <v>0.47197772241997021</v>
      </c>
      <c r="M157" s="169">
        <f t="shared" si="774"/>
        <v>0.52798482272454106</v>
      </c>
      <c r="N157" s="169">
        <f t="shared" si="774"/>
        <v>0.48255149920616758</v>
      </c>
      <c r="O157" s="169">
        <f t="shared" si="774"/>
        <v>0.46277878057248784</v>
      </c>
      <c r="P157" s="169">
        <f t="shared" si="774"/>
        <v>0.44683091305740175</v>
      </c>
      <c r="Q157" s="169">
        <f t="shared" si="774"/>
        <v>0.41958139580149129</v>
      </c>
      <c r="R157" s="169">
        <f t="shared" si="774"/>
        <v>0.41099957193116304</v>
      </c>
      <c r="S157" s="169">
        <f t="shared" si="774"/>
        <v>0.45010647658336489</v>
      </c>
      <c r="T157" s="169">
        <f t="shared" si="774"/>
        <v>0.47179039678237877</v>
      </c>
      <c r="U157" s="169">
        <f t="shared" si="774"/>
        <v>0.44183112916040673</v>
      </c>
      <c r="V157" s="169">
        <f t="shared" si="774"/>
        <v>0.37241314028959871</v>
      </c>
      <c r="W157" s="169">
        <f t="shared" si="774"/>
        <v>0.40823309520465401</v>
      </c>
      <c r="X157" s="170">
        <f t="shared" si="774"/>
        <v>0.37335596732146065</v>
      </c>
      <c r="Y157" s="169">
        <f t="shared" si="774"/>
        <v>0.38800719427594715</v>
      </c>
      <c r="Z157" s="169">
        <f t="shared" si="774"/>
        <v>0.38711047596755832</v>
      </c>
      <c r="AA157" s="169">
        <f t="shared" si="774"/>
        <v>0.43288665155272704</v>
      </c>
      <c r="AB157" s="169">
        <f t="shared" si="775" ref="AB157:BD162">(AA66+AA150+AB94-AB66-AB150)/(AA66+AA150+AB94-AB150)</f>
        <v>0.34501627213560582</v>
      </c>
      <c r="AC157" s="169">
        <f t="shared" si="775"/>
        <v>0.36042310089458979</v>
      </c>
      <c r="AD157" s="169">
        <f t="shared" si="775"/>
        <v>0.37303430646889024</v>
      </c>
      <c r="AE157" s="169">
        <f t="shared" si="775"/>
        <v>0.42294102796806937</v>
      </c>
      <c r="AF157" s="169">
        <f t="shared" si="775"/>
        <v>0.4587465675574352</v>
      </c>
      <c r="AG157" s="169">
        <f t="shared" si="775"/>
        <v>0.44867578072727055</v>
      </c>
      <c r="AH157" s="169">
        <f t="shared" si="775"/>
        <v>0.43422824466082177</v>
      </c>
      <c r="AI157" s="169">
        <f t="shared" si="776" ref="AI157:BD157">(AH66+AH150+AI94-AI66-AI150)/(AH66+AH150+AI94-AI150)</f>
        <v>0.35721990978955126</v>
      </c>
      <c r="AJ157" s="169">
        <f t="shared" si="776"/>
        <v>0.42645159487165507</v>
      </c>
      <c r="AK157" s="169">
        <f t="shared" si="776"/>
        <v>0.42615789145143851</v>
      </c>
      <c r="AL157" s="169">
        <f t="shared" si="776"/>
        <v>0.43768798515766782</v>
      </c>
      <c r="AM157" s="169">
        <f t="shared" si="776"/>
        <v>0.46552543130867435</v>
      </c>
      <c r="AN157" s="169">
        <f t="shared" si="776"/>
        <v>0.43269733505078101</v>
      </c>
      <c r="AO157" s="169">
        <f t="shared" si="776"/>
        <v>0.4047015770130622</v>
      </c>
      <c r="AP157" s="169">
        <f t="shared" si="776"/>
        <v>0.43726070319029858</v>
      </c>
      <c r="AQ157" s="169">
        <f t="shared" si="776"/>
        <v>0.43080986837093049</v>
      </c>
      <c r="AR157" s="169">
        <f t="shared" si="776"/>
        <v>0.5271279520606551</v>
      </c>
      <c r="AS157" s="169">
        <f t="shared" si="776"/>
        <v>0.48863546295665117</v>
      </c>
      <c r="AT157" s="169">
        <f t="shared" si="776"/>
        <v>0.47116319583306232</v>
      </c>
      <c r="AU157" s="169">
        <f t="shared" si="776"/>
        <v>0.034104574019889096</v>
      </c>
      <c r="AV157" s="169">
        <f t="shared" si="776"/>
        <v>-0.17155998614902396</v>
      </c>
      <c r="AW157" s="169">
        <f t="shared" si="776"/>
        <v>0.13520780220833784</v>
      </c>
      <c r="AX157" s="169">
        <f t="shared" si="776"/>
        <v>0.46143958517406075</v>
      </c>
      <c r="AY157" s="169">
        <f t="shared" si="776"/>
        <v>0.2459755128463155</v>
      </c>
      <c r="AZ157" s="169">
        <f t="shared" si="776"/>
        <v>0.43081739122619905</v>
      </c>
      <c r="BA157" s="169">
        <f t="shared" si="776"/>
        <v>0.46429538953787197</v>
      </c>
      <c r="BB157" s="169">
        <f t="shared" si="776"/>
        <v>0.43363014473718048</v>
      </c>
      <c r="BC157" s="169">
        <f t="shared" si="776"/>
        <v>0.39864384632764122</v>
      </c>
      <c r="BD157" s="169">
        <f t="shared" si="776"/>
        <v>0.50996323158498857</v>
      </c>
      <c r="BE157" s="169">
        <f t="shared" si="777" ref="BE157:BE162">(BD66+BD150+BE94-BE66-BE150)/(BD66+BD150+BE94-BE150)</f>
        <v>0.10128513651766285</v>
      </c>
      <c r="BF157" s="169">
        <f t="shared" si="778" ref="BF157:BF162">(BE66+BE150+BF94-BF66-BF150)/(BE66+BE150+BF94-BF150)</f>
        <v>0.48932542196954387</v>
      </c>
      <c r="BG157" s="169">
        <f t="shared" si="779" ref="BG157:BH161">(BF66+BF150+BG94-BG66-BG150)/(BF66+BF150+BG94-BG150)</f>
        <v>0.42481493383063001</v>
      </c>
      <c r="BH157" s="169">
        <f t="shared" si="779"/>
        <v>0.44057175814480815</v>
      </c>
      <c r="BI157" s="104"/>
      <c r="BJ157" s="169">
        <f t="shared" si="780" ref="BJ157:BS162">P157-D157</f>
        <v>-0.061502946242645962</v>
      </c>
      <c r="BK157" s="169">
        <f t="shared" si="780"/>
        <v>-0.068864247237503451</v>
      </c>
      <c r="BL157" s="169">
        <f t="shared" si="780"/>
        <v>-0.060725161905038794</v>
      </c>
      <c r="BM157" s="169">
        <f t="shared" si="780"/>
        <v>-0.068948363663605239</v>
      </c>
      <c r="BN157" s="169">
        <f t="shared" si="780"/>
        <v>-0.070573331412247087</v>
      </c>
      <c r="BO157" s="169">
        <f t="shared" si="780"/>
        <v>-0.08195861416413891</v>
      </c>
      <c r="BP157" s="169">
        <f t="shared" si="780"/>
        <v>-0.13190442653982437</v>
      </c>
      <c r="BQ157" s="169">
        <f t="shared" si="780"/>
        <v>-0.015299113560865163</v>
      </c>
      <c r="BR157" s="401">
        <f t="shared" si="780"/>
        <v>-0.098621755098509567</v>
      </c>
      <c r="BS157" s="169">
        <f t="shared" si="780"/>
        <v>-0.1399776284485939</v>
      </c>
      <c r="BT157" s="169">
        <f t="shared" si="781" ref="BT157:CC162">Z157-N157</f>
        <v>-0.095441023238609257</v>
      </c>
      <c r="BU157" s="169">
        <f t="shared" si="781"/>
        <v>-0.029892129019760794</v>
      </c>
      <c r="BV157" s="169">
        <f t="shared" si="781"/>
        <v>-0.10181464092179593</v>
      </c>
      <c r="BW157" s="169">
        <f t="shared" si="781"/>
        <v>-0.059158294906901498</v>
      </c>
      <c r="BX157" s="241">
        <f t="shared" si="781"/>
        <v>-0.037965265462272801</v>
      </c>
      <c r="BY157" s="241">
        <f t="shared" si="781"/>
        <v>-0.027165448615295518</v>
      </c>
      <c r="BZ157" s="241">
        <f t="shared" si="781"/>
        <v>-0.013043829224943571</v>
      </c>
      <c r="CA157" s="241">
        <f t="shared" si="781"/>
        <v>0.006844651566863813</v>
      </c>
      <c r="CB157" s="268">
        <f t="shared" si="781"/>
        <v>0.061815104371223062</v>
      </c>
      <c r="CC157" s="270">
        <f t="shared" si="781"/>
        <v>-0.051013185415102746</v>
      </c>
      <c r="CD157" s="380">
        <f t="shared" si="782" ref="CD157:CM162">AJ157-X157</f>
        <v>0.053095627550194424</v>
      </c>
      <c r="CE157" s="270">
        <f t="shared" si="782"/>
        <v>0.038150697175491355</v>
      </c>
      <c r="CF157" s="270">
        <f t="shared" si="782"/>
        <v>0.050577509190109504</v>
      </c>
      <c r="CG157" s="270">
        <f t="shared" si="782"/>
        <v>0.032638779755947311</v>
      </c>
      <c r="CH157" s="270">
        <f t="shared" si="782"/>
        <v>0.08768106291517519</v>
      </c>
      <c r="CI157" s="270">
        <f t="shared" si="782"/>
        <v>0.04427847611847241</v>
      </c>
      <c r="CJ157" s="270">
        <f t="shared" si="782"/>
        <v>0.064226396721408341</v>
      </c>
      <c r="CK157" s="270">
        <f t="shared" si="782"/>
        <v>0.0078688404028611214</v>
      </c>
      <c r="CL157" s="270">
        <f t="shared" si="782"/>
        <v>0.0683813845032199</v>
      </c>
      <c r="CM157" s="270">
        <f t="shared" si="782"/>
        <v>0.039959682229380622</v>
      </c>
      <c r="CN157" s="270">
        <f t="shared" si="783" ref="CN157:DB162">AT157-AH157</f>
        <v>0.036934951172240549</v>
      </c>
      <c r="CO157" s="270">
        <f t="shared" si="783"/>
        <v>-0.32311533576966217</v>
      </c>
      <c r="CP157" s="380">
        <f t="shared" si="783"/>
        <v>-0.59801158102067897</v>
      </c>
      <c r="CQ157" s="380">
        <f t="shared" si="783"/>
        <v>-0.29095008924310067</v>
      </c>
      <c r="CR157" s="380">
        <f t="shared" si="783"/>
        <v>0.023751600016392926</v>
      </c>
      <c r="CS157" s="380">
        <f t="shared" si="783"/>
        <v>-0.21954991846235886</v>
      </c>
      <c r="CT157" s="380">
        <f t="shared" si="783"/>
        <v>-0.0018799438245819533</v>
      </c>
      <c r="CU157" s="380">
        <f t="shared" si="783"/>
        <v>0.059593812524809775</v>
      </c>
      <c r="CV157" s="380">
        <f t="shared" si="783"/>
        <v>-0.0036305584531181045</v>
      </c>
      <c r="CW157" s="380">
        <f t="shared" si="783"/>
        <v>-0.032166022043289277</v>
      </c>
      <c r="CX157" s="380">
        <f t="shared" si="783"/>
        <v>-0.017164720475666528</v>
      </c>
      <c r="CY157" s="380">
        <f t="shared" si="783"/>
        <v>-0.38735032643898831</v>
      </c>
      <c r="CZ157" s="380">
        <f t="shared" si="783"/>
        <v>0.018162226136481552</v>
      </c>
      <c r="DA157" s="380">
        <f t="shared" si="783"/>
        <v>0.39071035981074093</v>
      </c>
      <c r="DB157" s="380">
        <f t="shared" si="783"/>
        <v>0.6121317442938321</v>
      </c>
      <c r="DC157" s="264"/>
      <c r="DD157" s="57">
        <f>IF(ISERROR(GETPIVOTDATA("VALUE",'CRS WK pvt'!$I$2,"DT_FILE",DD$8,"CD_CO",DD$6,"TRIM_CAT",TRIM(B157),"TRIM_LINE",A156))=TRUE,0,GETPIVOTDATA("VALUE",'CRS WK pvt'!$I$2,"DT_FILE",DD$8,"CD_CO",DD$6,"TRIM_CAT",TRIM(B157),"TRIM_LINE",A156))</f>
        <v>0</v>
      </c>
    </row>
    <row r="158" spans="1:108" s="52" customFormat="1" ht="15">
      <c r="A158" s="139"/>
      <c r="B158" s="53" t="s">
        <v>140</v>
      </c>
      <c r="C158" s="104"/>
      <c r="D158" s="168">
        <f t="shared" si="784" ref="D158:AA158">(C67+C151+D95-D67-D151)/(C67+C151+D95-D151)</f>
        <v>0.16964694494341612</v>
      </c>
      <c r="E158" s="168">
        <f t="shared" si="784"/>
        <v>0.15796110330007282</v>
      </c>
      <c r="F158" s="168">
        <f t="shared" si="784"/>
        <v>0.14863344575139331</v>
      </c>
      <c r="G158" s="168">
        <f t="shared" si="784"/>
        <v>0.15234430332129478</v>
      </c>
      <c r="H158" s="169">
        <f t="shared" si="784"/>
        <v>0.15809233715907064</v>
      </c>
      <c r="I158" s="168">
        <f t="shared" si="784"/>
        <v>0.15612602165117517</v>
      </c>
      <c r="J158" s="169">
        <f t="shared" si="784"/>
        <v>0.16024806450659043</v>
      </c>
      <c r="K158" s="168">
        <f t="shared" si="784"/>
        <v>0.11720664528128168</v>
      </c>
      <c r="L158" s="170">
        <f t="shared" si="784"/>
        <v>0.13259983328284422</v>
      </c>
      <c r="M158" s="169">
        <f t="shared" si="784"/>
        <v>0.15336864960550226</v>
      </c>
      <c r="N158" s="169">
        <f t="shared" si="784"/>
        <v>0.13550663080192921</v>
      </c>
      <c r="O158" s="169">
        <f t="shared" si="784"/>
        <v>0.13798706347785211</v>
      </c>
      <c r="P158" s="169">
        <f t="shared" si="784"/>
        <v>0.066743845583029413</v>
      </c>
      <c r="Q158" s="169">
        <f t="shared" si="784"/>
        <v>0.14649002688010945</v>
      </c>
      <c r="R158" s="169">
        <f t="shared" si="784"/>
        <v>0.13414503084739013</v>
      </c>
      <c r="S158" s="169">
        <f t="shared" si="784"/>
        <v>0.069719029863303403</v>
      </c>
      <c r="T158" s="169">
        <f t="shared" si="784"/>
        <v>0.14542189940273351</v>
      </c>
      <c r="U158" s="169">
        <f t="shared" si="784"/>
        <v>0.14760441353409698</v>
      </c>
      <c r="V158" s="169">
        <f t="shared" si="784"/>
        <v>0.16097462372325697</v>
      </c>
      <c r="W158" s="169">
        <f t="shared" si="784"/>
        <v>0.054606202917977804</v>
      </c>
      <c r="X158" s="170">
        <f t="shared" si="784"/>
        <v>0.073181428548666105</v>
      </c>
      <c r="Y158" s="169">
        <f t="shared" si="784"/>
        <v>0.11988544995235161</v>
      </c>
      <c r="Z158" s="169">
        <f t="shared" si="784"/>
        <v>0.066743472167424073</v>
      </c>
      <c r="AA158" s="169">
        <f t="shared" si="784"/>
        <v>0.1122707310076218</v>
      </c>
      <c r="AB158" s="169">
        <f t="shared" si="775"/>
        <v>0.14187600142281931</v>
      </c>
      <c r="AC158" s="169">
        <f t="shared" si="775"/>
        <v>0.096407514976080286</v>
      </c>
      <c r="AD158" s="169">
        <f t="shared" si="775"/>
        <v>0.10837138367992097</v>
      </c>
      <c r="AE158" s="169">
        <f t="shared" si="775"/>
        <v>0.095073808587442632</v>
      </c>
      <c r="AF158" s="169">
        <f t="shared" si="775"/>
        <v>0.11779063355032048</v>
      </c>
      <c r="AG158" s="169">
        <f t="shared" si="775"/>
        <v>0.14421198230435026</v>
      </c>
      <c r="AH158" s="169">
        <f t="shared" si="775"/>
        <v>0.16847673528869886</v>
      </c>
      <c r="AI158" s="169">
        <f t="shared" si="775"/>
        <v>0.22296991069704664</v>
      </c>
      <c r="AJ158" s="169">
        <f t="shared" si="775"/>
        <v>-0.040729044421587951</v>
      </c>
      <c r="AK158" s="169">
        <f t="shared" si="775"/>
        <v>0.14664566447667199</v>
      </c>
      <c r="AL158" s="169">
        <f t="shared" si="775"/>
        <v>0.13010566371903393</v>
      </c>
      <c r="AM158" s="169">
        <f t="shared" si="775"/>
        <v>0.11585227936029487</v>
      </c>
      <c r="AN158" s="169">
        <f t="shared" si="775"/>
        <v>0.039451423164717982</v>
      </c>
      <c r="AO158" s="169">
        <f t="shared" si="775"/>
        <v>0.099150763679836704</v>
      </c>
      <c r="AP158" s="169">
        <f t="shared" si="775"/>
        <v>0.14627984534447902</v>
      </c>
      <c r="AQ158" s="169">
        <f t="shared" si="775"/>
        <v>0.15524237490167189</v>
      </c>
      <c r="AR158" s="169">
        <f t="shared" si="775"/>
        <v>0.17793903677341874</v>
      </c>
      <c r="AS158" s="169">
        <f t="shared" si="775"/>
        <v>0.11710722144129529</v>
      </c>
      <c r="AT158" s="169">
        <f t="shared" si="775"/>
        <v>0.14203111091406409</v>
      </c>
      <c r="AU158" s="169">
        <f t="shared" si="775"/>
        <v>0.014991389098019928</v>
      </c>
      <c r="AV158" s="169">
        <f t="shared" si="775"/>
        <v>0.03788102191471316</v>
      </c>
      <c r="AW158" s="169">
        <f t="shared" si="775"/>
        <v>-0.1550644285102499</v>
      </c>
      <c r="AX158" s="169">
        <f t="shared" si="775"/>
        <v>0.1506189789506979</v>
      </c>
      <c r="AY158" s="169">
        <f t="shared" si="775"/>
        <v>0.0062092485698892839</v>
      </c>
      <c r="AZ158" s="169">
        <f t="shared" si="775"/>
        <v>0.15698587866211891</v>
      </c>
      <c r="BA158" s="169">
        <f t="shared" si="775"/>
        <v>0.10809700825571016</v>
      </c>
      <c r="BB158" s="169">
        <f t="shared" si="775"/>
        <v>0.14456851935272347</v>
      </c>
      <c r="BC158" s="169">
        <f t="shared" si="775"/>
        <v>0.11498646230481893</v>
      </c>
      <c r="BD158" s="169">
        <f t="shared" si="775"/>
        <v>0.19020553985451513</v>
      </c>
      <c r="BE158" s="169">
        <f t="shared" si="777"/>
        <v>-0.010051656628537492</v>
      </c>
      <c r="BF158" s="169">
        <f t="shared" si="778"/>
        <v>0.14447064223226211</v>
      </c>
      <c r="BG158" s="169">
        <f t="shared" si="779"/>
        <v>0.1323563596005036</v>
      </c>
      <c r="BH158" s="169">
        <f t="shared" si="779"/>
        <v>0.11973092172333247</v>
      </c>
      <c r="BI158" s="104"/>
      <c r="BJ158" s="169">
        <f t="shared" si="780"/>
        <v>-0.1029030993603867</v>
      </c>
      <c r="BK158" s="169">
        <f t="shared" si="780"/>
        <v>-0.011471076419963366</v>
      </c>
      <c r="BL158" s="169">
        <f t="shared" si="780"/>
        <v>-0.014488414904003183</v>
      </c>
      <c r="BM158" s="169">
        <f t="shared" si="780"/>
        <v>-0.08262527345799138</v>
      </c>
      <c r="BN158" s="169">
        <f t="shared" si="780"/>
        <v>-0.012670437756337138</v>
      </c>
      <c r="BO158" s="169">
        <f t="shared" si="780"/>
        <v>-0.0085216081170781943</v>
      </c>
      <c r="BP158" s="169">
        <f t="shared" si="780"/>
        <v>0.00072655921666653356</v>
      </c>
      <c r="BQ158" s="169">
        <f t="shared" si="780"/>
        <v>-0.062600442363303865</v>
      </c>
      <c r="BR158" s="401">
        <f t="shared" si="780"/>
        <v>-0.059418404734178115</v>
      </c>
      <c r="BS158" s="169">
        <f t="shared" si="780"/>
        <v>-0.03348319965315065</v>
      </c>
      <c r="BT158" s="169">
        <f t="shared" si="781"/>
        <v>-0.068763158634505134</v>
      </c>
      <c r="BU158" s="169">
        <f t="shared" si="781"/>
        <v>-0.025716332470230308</v>
      </c>
      <c r="BV158" s="169">
        <f t="shared" si="781"/>
        <v>0.075132155839789896</v>
      </c>
      <c r="BW158" s="169">
        <f t="shared" si="781"/>
        <v>-0.050082511904029167</v>
      </c>
      <c r="BX158" s="241">
        <f t="shared" si="781"/>
        <v>-0.02577364716746916</v>
      </c>
      <c r="BY158" s="241">
        <f t="shared" si="781"/>
        <v>0.025354778724139229</v>
      </c>
      <c r="BZ158" s="241">
        <f t="shared" si="781"/>
        <v>-0.027631265852413031</v>
      </c>
      <c r="CA158" s="241">
        <f t="shared" si="781"/>
        <v>-0.003392431229746723</v>
      </c>
      <c r="CB158" s="268">
        <f t="shared" si="781"/>
        <v>0.0075021115654418935</v>
      </c>
      <c r="CC158" s="270">
        <f t="shared" si="781"/>
        <v>0.16836370777906884</v>
      </c>
      <c r="CD158" s="380">
        <f t="shared" si="782"/>
        <v>-0.11391047297025406</v>
      </c>
      <c r="CE158" s="270">
        <f t="shared" si="782"/>
        <v>0.026760214524320383</v>
      </c>
      <c r="CF158" s="270">
        <f t="shared" si="782"/>
        <v>0.063362191551609853</v>
      </c>
      <c r="CG158" s="270">
        <f t="shared" si="782"/>
        <v>0.0035815483526730613</v>
      </c>
      <c r="CH158" s="270">
        <f t="shared" si="782"/>
        <v>-0.10242457825810133</v>
      </c>
      <c r="CI158" s="270">
        <f t="shared" si="782"/>
        <v>0.0027432487037564179</v>
      </c>
      <c r="CJ158" s="270">
        <f t="shared" si="782"/>
        <v>0.037908461664558052</v>
      </c>
      <c r="CK158" s="270">
        <f t="shared" si="782"/>
        <v>0.06016856631422926</v>
      </c>
      <c r="CL158" s="270">
        <f t="shared" si="782"/>
        <v>0.060148403223098265</v>
      </c>
      <c r="CM158" s="270">
        <f t="shared" si="782"/>
        <v>-0.027104760863054966</v>
      </c>
      <c r="CN158" s="270">
        <f t="shared" si="783"/>
        <v>-0.026445624374634769</v>
      </c>
      <c r="CO158" s="270">
        <f t="shared" si="783"/>
        <v>-0.20797852159902672</v>
      </c>
      <c r="CP158" s="380">
        <f t="shared" si="783"/>
        <v>0.078610066336301104</v>
      </c>
      <c r="CQ158" s="380">
        <f t="shared" si="783"/>
        <v>-0.30171009298692186</v>
      </c>
      <c r="CR158" s="380">
        <f t="shared" si="783"/>
        <v>0.02051331523166397</v>
      </c>
      <c r="CS158" s="380">
        <f t="shared" si="783"/>
        <v>-0.10964303079040558</v>
      </c>
      <c r="CT158" s="380">
        <f t="shared" si="783"/>
        <v>0.11753445549740094</v>
      </c>
      <c r="CU158" s="380">
        <f t="shared" si="783"/>
        <v>0.0089462445758734521</v>
      </c>
      <c r="CV158" s="380">
        <f t="shared" si="783"/>
        <v>-0.0017113259917555523</v>
      </c>
      <c r="CW158" s="380">
        <f t="shared" si="783"/>
        <v>-0.040255912596852961</v>
      </c>
      <c r="CX158" s="380">
        <f t="shared" si="783"/>
        <v>0.012266503081096392</v>
      </c>
      <c r="CY158" s="380">
        <f t="shared" si="783"/>
        <v>-0.12715887806983278</v>
      </c>
      <c r="CZ158" s="380">
        <f t="shared" si="783"/>
        <v>0.0024395313181980183</v>
      </c>
      <c r="DA158" s="380">
        <f t="shared" si="783"/>
        <v>0.11736497050248366</v>
      </c>
      <c r="DB158" s="380">
        <f t="shared" si="783"/>
        <v>0.081849899808619314</v>
      </c>
      <c r="DC158" s="264"/>
      <c r="DD158" s="57">
        <f>IF(ISERROR(GETPIVOTDATA("VALUE",'CRS WK pvt'!$I$2,"DT_FILE",DD$8,"CD_CO",DD$6,"TRIM_CAT",TRIM(B158),"TRIM_LINE",A156))=TRUE,0,GETPIVOTDATA("VALUE",'CRS WK pvt'!$I$2,"DT_FILE",DD$8,"CD_CO",DD$6,"TRIM_CAT",TRIM(B158),"TRIM_LINE",A156))</f>
        <v>0</v>
      </c>
    </row>
    <row r="159" spans="1:108" s="52" customFormat="1" ht="15">
      <c r="A159" s="139"/>
      <c r="B159" s="53" t="s">
        <v>141</v>
      </c>
      <c r="C159" s="104"/>
      <c r="D159" s="168">
        <f t="shared" si="785" ref="D159:AA159">(C68+C152+D96-D68-D152)/(C68+C152+D96-D152)</f>
        <v>0.78614974426539397</v>
      </c>
      <c r="E159" s="168">
        <f t="shared" si="785"/>
        <v>0.81423396240345225</v>
      </c>
      <c r="F159" s="168">
        <f t="shared" si="785"/>
        <v>0.79251563294324057</v>
      </c>
      <c r="G159" s="168">
        <f t="shared" si="785"/>
        <v>0.80402139759511881</v>
      </c>
      <c r="H159" s="169">
        <f t="shared" si="785"/>
        <v>0.80337875881114551</v>
      </c>
      <c r="I159" s="168">
        <f t="shared" si="785"/>
        <v>0.79606860911024213</v>
      </c>
      <c r="J159" s="169">
        <f t="shared" si="785"/>
        <v>0.7993062522406823</v>
      </c>
      <c r="K159" s="168">
        <f t="shared" si="785"/>
        <v>0.73402703735626973</v>
      </c>
      <c r="L159" s="170">
        <f t="shared" si="785"/>
        <v>0.75397767158147699</v>
      </c>
      <c r="M159" s="169">
        <f t="shared" si="785"/>
        <v>0.80981538346930215</v>
      </c>
      <c r="N159" s="169">
        <f t="shared" si="785"/>
        <v>0.77767454602502839</v>
      </c>
      <c r="O159" s="169">
        <f t="shared" si="785"/>
        <v>0.75491020110147367</v>
      </c>
      <c r="P159" s="169">
        <f t="shared" si="785"/>
        <v>0.63614389462160736</v>
      </c>
      <c r="Q159" s="169">
        <f t="shared" si="785"/>
        <v>0.67082235779258481</v>
      </c>
      <c r="R159" s="169">
        <f t="shared" si="785"/>
        <v>0.64671500178752495</v>
      </c>
      <c r="S159" s="169">
        <f t="shared" si="785"/>
        <v>0.66533755909971382</v>
      </c>
      <c r="T159" s="169">
        <f t="shared" si="785"/>
        <v>0.68314973967820447</v>
      </c>
      <c r="U159" s="169">
        <f t="shared" si="785"/>
        <v>0.69822824861777122</v>
      </c>
      <c r="V159" s="169">
        <f t="shared" si="785"/>
        <v>0.70223389315181994</v>
      </c>
      <c r="W159" s="169">
        <f t="shared" si="785"/>
        <v>0.67256491304103072</v>
      </c>
      <c r="X159" s="170">
        <f t="shared" si="785"/>
        <v>0.64684279406888101</v>
      </c>
      <c r="Y159" s="169">
        <f t="shared" si="785"/>
        <v>0.64723758392948882</v>
      </c>
      <c r="Z159" s="169">
        <f t="shared" si="785"/>
        <v>0.65195824699315907</v>
      </c>
      <c r="AA159" s="169">
        <f t="shared" si="785"/>
        <v>0.72142970724079147</v>
      </c>
      <c r="AB159" s="169">
        <f t="shared" si="775"/>
        <v>0.66084515319945925</v>
      </c>
      <c r="AC159" s="169">
        <f t="shared" si="775"/>
        <v>0.65177768948838022</v>
      </c>
      <c r="AD159" s="169">
        <f t="shared" si="775"/>
        <v>0.65000051949030035</v>
      </c>
      <c r="AE159" s="169">
        <f t="shared" si="775"/>
        <v>0.69524152919642723</v>
      </c>
      <c r="AF159" s="169">
        <f t="shared" si="775"/>
        <v>0.67983522989415079</v>
      </c>
      <c r="AG159" s="169">
        <f t="shared" si="775"/>
        <v>0.66251228889013258</v>
      </c>
      <c r="AH159" s="169">
        <f t="shared" si="775"/>
        <v>0.6515586761686758</v>
      </c>
      <c r="AI159" s="169">
        <f t="shared" si="775"/>
        <v>0.6126628420772956</v>
      </c>
      <c r="AJ159" s="169">
        <f t="shared" si="775"/>
        <v>0.67110240579389957</v>
      </c>
      <c r="AK159" s="169">
        <f t="shared" si="775"/>
        <v>0.62961799730953505</v>
      </c>
      <c r="AL159" s="169">
        <f t="shared" si="775"/>
        <v>0.677334226429817</v>
      </c>
      <c r="AM159" s="169">
        <f t="shared" si="775"/>
        <v>0.70065960134755567</v>
      </c>
      <c r="AN159" s="169">
        <f t="shared" si="775"/>
        <v>0.66465951116795674</v>
      </c>
      <c r="AO159" s="169">
        <f t="shared" si="775"/>
        <v>0.6479730210022957</v>
      </c>
      <c r="AP159" s="169">
        <f t="shared" si="775"/>
        <v>0.65439485037175171</v>
      </c>
      <c r="AQ159" s="169">
        <f t="shared" si="775"/>
        <v>0.66101620536372696</v>
      </c>
      <c r="AR159" s="169">
        <f t="shared" si="775"/>
        <v>0.71589192100262178</v>
      </c>
      <c r="AS159" s="169">
        <f t="shared" si="775"/>
        <v>0.69201017257878539</v>
      </c>
      <c r="AT159" s="169">
        <f t="shared" si="775"/>
        <v>0.69168940415402447</v>
      </c>
      <c r="AU159" s="169">
        <f t="shared" si="775"/>
        <v>0.11749961896750409</v>
      </c>
      <c r="AV159" s="169">
        <f t="shared" si="775"/>
        <v>-0.042833795135462822</v>
      </c>
      <c r="AW159" s="169">
        <f t="shared" si="775"/>
        <v>0.29390253010260792</v>
      </c>
      <c r="AX159" s="169">
        <f t="shared" si="775"/>
        <v>0.69280273689308303</v>
      </c>
      <c r="AY159" s="169">
        <f t="shared" si="775"/>
        <v>0.56941292864112769</v>
      </c>
      <c r="AZ159" s="169">
        <f t="shared" si="775"/>
        <v>0.67792954729243782</v>
      </c>
      <c r="BA159" s="169">
        <f t="shared" si="775"/>
        <v>0.68170802873637582</v>
      </c>
      <c r="BB159" s="169">
        <f t="shared" si="775"/>
        <v>0.66460522612477357</v>
      </c>
      <c r="BC159" s="169">
        <f t="shared" si="775"/>
        <v>0.64918517150931498</v>
      </c>
      <c r="BD159" s="169">
        <f t="shared" si="775"/>
        <v>0.71319248777123923</v>
      </c>
      <c r="BE159" s="169">
        <f t="shared" si="777"/>
        <v>0.69374649792326726</v>
      </c>
      <c r="BF159" s="169">
        <f t="shared" si="778"/>
        <v>0.71378677304204441</v>
      </c>
      <c r="BG159" s="169">
        <f t="shared" si="779"/>
        <v>0.67583159951008565</v>
      </c>
      <c r="BH159" s="169">
        <f t="shared" si="779"/>
        <v>0.68193983795080115</v>
      </c>
      <c r="BI159" s="104"/>
      <c r="BJ159" s="169">
        <f t="shared" si="780"/>
        <v>-0.1500058496437866</v>
      </c>
      <c r="BK159" s="169">
        <f t="shared" si="780"/>
        <v>-0.14341160461086744</v>
      </c>
      <c r="BL159" s="169">
        <f t="shared" si="780"/>
        <v>-0.14580063115571562</v>
      </c>
      <c r="BM159" s="169">
        <f t="shared" si="780"/>
        <v>-0.138683838495405</v>
      </c>
      <c r="BN159" s="169">
        <f t="shared" si="780"/>
        <v>-0.12022901913294104</v>
      </c>
      <c r="BO159" s="169">
        <f t="shared" si="780"/>
        <v>-0.097840360492470912</v>
      </c>
      <c r="BP159" s="169">
        <f t="shared" si="780"/>
        <v>-0.097072359088862359</v>
      </c>
      <c r="BQ159" s="169">
        <f t="shared" si="780"/>
        <v>-0.061462124315239008</v>
      </c>
      <c r="BR159" s="401">
        <f t="shared" si="780"/>
        <v>-0.10713487751259598</v>
      </c>
      <c r="BS159" s="169">
        <f t="shared" si="780"/>
        <v>-0.16257779953981333</v>
      </c>
      <c r="BT159" s="169">
        <f t="shared" si="781"/>
        <v>-0.12571629903186932</v>
      </c>
      <c r="BU159" s="169">
        <f t="shared" si="781"/>
        <v>-0.033480493860682192</v>
      </c>
      <c r="BV159" s="169">
        <f t="shared" si="781"/>
        <v>0.024701258577851881</v>
      </c>
      <c r="BW159" s="169">
        <f t="shared" si="781"/>
        <v>-0.019044668304204593</v>
      </c>
      <c r="BX159" s="241">
        <f t="shared" si="781"/>
        <v>0.003285517702775409</v>
      </c>
      <c r="BY159" s="241">
        <f t="shared" si="781"/>
        <v>0.029903970096713417</v>
      </c>
      <c r="BZ159" s="241">
        <f t="shared" si="781"/>
        <v>-0.0033145097840536764</v>
      </c>
      <c r="CA159" s="241">
        <f t="shared" si="781"/>
        <v>-0.035715959727638635</v>
      </c>
      <c r="CB159" s="268">
        <f t="shared" si="781"/>
        <v>-0.050675216983144145</v>
      </c>
      <c r="CC159" s="270">
        <f t="shared" si="781"/>
        <v>-0.059902070963735121</v>
      </c>
      <c r="CD159" s="380">
        <f t="shared" si="782"/>
        <v>0.024259611725018559</v>
      </c>
      <c r="CE159" s="270">
        <f t="shared" si="782"/>
        <v>-0.017619586619953775</v>
      </c>
      <c r="CF159" s="270">
        <f t="shared" si="782"/>
        <v>0.025375979436657925</v>
      </c>
      <c r="CG159" s="270">
        <f t="shared" si="782"/>
        <v>-0.020770105893235802</v>
      </c>
      <c r="CH159" s="270">
        <f t="shared" si="782"/>
        <v>0.0038143579684974949</v>
      </c>
      <c r="CI159" s="270">
        <f t="shared" si="782"/>
        <v>-0.003804668486084517</v>
      </c>
      <c r="CJ159" s="270">
        <f t="shared" si="782"/>
        <v>0.0043943308814513582</v>
      </c>
      <c r="CK159" s="270">
        <f t="shared" si="782"/>
        <v>-0.034225323832700272</v>
      </c>
      <c r="CL159" s="270">
        <f t="shared" si="782"/>
        <v>0.036056691108470984</v>
      </c>
      <c r="CM159" s="270">
        <f t="shared" si="782"/>
        <v>0.029497883688652804</v>
      </c>
      <c r="CN159" s="270">
        <f t="shared" si="783"/>
        <v>0.040130727985348669</v>
      </c>
      <c r="CO159" s="270">
        <f t="shared" si="783"/>
        <v>-0.49516322310979149</v>
      </c>
      <c r="CP159" s="380">
        <f t="shared" si="783"/>
        <v>-0.71393620092936239</v>
      </c>
      <c r="CQ159" s="380">
        <f t="shared" si="783"/>
        <v>-0.33571546720692713</v>
      </c>
      <c r="CR159" s="380">
        <f t="shared" si="783"/>
        <v>0.015468510463266028</v>
      </c>
      <c r="CS159" s="380">
        <f t="shared" si="783"/>
        <v>-0.13124667270642798</v>
      </c>
      <c r="CT159" s="380">
        <f t="shared" si="783"/>
        <v>0.013270036124481077</v>
      </c>
      <c r="CU159" s="380">
        <f t="shared" si="783"/>
        <v>0.033735007734080114</v>
      </c>
      <c r="CV159" s="380">
        <f t="shared" si="783"/>
        <v>0.010210375753021861</v>
      </c>
      <c r="CW159" s="380">
        <f t="shared" si="783"/>
        <v>-0.011831033854411976</v>
      </c>
      <c r="CX159" s="380">
        <f t="shared" si="783"/>
        <v>-0.0026994332313825531</v>
      </c>
      <c r="CY159" s="380">
        <f t="shared" si="783"/>
        <v>0.0017363253444818705</v>
      </c>
      <c r="CZ159" s="380">
        <f t="shared" si="783"/>
        <v>0.022097368888019941</v>
      </c>
      <c r="DA159" s="380">
        <f t="shared" si="783"/>
        <v>0.5583319805425816</v>
      </c>
      <c r="DB159" s="380">
        <f t="shared" si="783"/>
        <v>0.72477363308626397</v>
      </c>
      <c r="DC159" s="264"/>
      <c r="DD159" s="57">
        <f>IF(ISERROR(GETPIVOTDATA("VALUE",'CRS WK pvt'!$I$2,"DT_FILE",DD$8,"CD_CO",DD$6,"TRIM_CAT",TRIM(B159),"TRIM_LINE",A156))=TRUE,0,GETPIVOTDATA("VALUE",'CRS WK pvt'!$I$2,"DT_FILE",DD$8,"CD_CO",DD$6,"TRIM_CAT",TRIM(B159),"TRIM_LINE",A156))</f>
        <v>0</v>
      </c>
    </row>
    <row r="160" spans="1:108" s="52" customFormat="1" ht="15">
      <c r="A160" s="139"/>
      <c r="B160" s="53" t="s">
        <v>142</v>
      </c>
      <c r="C160" s="104"/>
      <c r="D160" s="168">
        <f t="shared" si="786" ref="D160:AA160">(C69+C153+D97-D69-D153)/(C69+C153+D97-D153)</f>
        <v>0.83133147084208825</v>
      </c>
      <c r="E160" s="168">
        <f t="shared" si="786"/>
        <v>0.85655724191658988</v>
      </c>
      <c r="F160" s="168">
        <f t="shared" si="786"/>
        <v>0.8293378896821002</v>
      </c>
      <c r="G160" s="168">
        <f t="shared" si="786"/>
        <v>0.84054330431992463</v>
      </c>
      <c r="H160" s="169">
        <f t="shared" si="786"/>
        <v>0.83766601294117959</v>
      </c>
      <c r="I160" s="168">
        <f t="shared" si="786"/>
        <v>0.83624075064831471</v>
      </c>
      <c r="J160" s="169">
        <f t="shared" si="786"/>
        <v>0.82951589456217611</v>
      </c>
      <c r="K160" s="168">
        <f t="shared" si="786"/>
        <v>0.79381404379861731</v>
      </c>
      <c r="L160" s="170">
        <f t="shared" si="786"/>
        <v>0.78724035925305125</v>
      </c>
      <c r="M160" s="169">
        <f t="shared" si="786"/>
        <v>0.85206280582654104</v>
      </c>
      <c r="N160" s="169">
        <f t="shared" si="786"/>
        <v>0.82373606058347715</v>
      </c>
      <c r="O160" s="169">
        <f t="shared" si="786"/>
        <v>0.81061422215078127</v>
      </c>
      <c r="P160" s="169">
        <f t="shared" si="786"/>
        <v>0.68454730355128102</v>
      </c>
      <c r="Q160" s="169">
        <f t="shared" si="786"/>
        <v>0.73118418079300751</v>
      </c>
      <c r="R160" s="169">
        <f t="shared" si="786"/>
        <v>0.70364209074641615</v>
      </c>
      <c r="S160" s="169">
        <f t="shared" si="786"/>
        <v>0.7886438588463841</v>
      </c>
      <c r="T160" s="169">
        <f t="shared" si="786"/>
        <v>0.8051190335196956</v>
      </c>
      <c r="U160" s="169">
        <f t="shared" si="786"/>
        <v>0.79153096950841573</v>
      </c>
      <c r="V160" s="169">
        <f t="shared" si="786"/>
        <v>0.77930301432142635</v>
      </c>
      <c r="W160" s="169">
        <f t="shared" si="786"/>
        <v>0.78357989119887894</v>
      </c>
      <c r="X160" s="170">
        <f t="shared" si="786"/>
        <v>0.73980902855435182</v>
      </c>
      <c r="Y160" s="169">
        <f t="shared" si="786"/>
        <v>0.71789452422410316</v>
      </c>
      <c r="Z160" s="169">
        <f t="shared" si="786"/>
        <v>0.7213473987734943</v>
      </c>
      <c r="AA160" s="169">
        <f t="shared" si="786"/>
        <v>0.78265915647456419</v>
      </c>
      <c r="AB160" s="169">
        <f t="shared" si="775"/>
        <v>0.76440752983629678</v>
      </c>
      <c r="AC160" s="169">
        <f t="shared" si="775"/>
        <v>0.7483963037528425</v>
      </c>
      <c r="AD160" s="169">
        <f t="shared" si="775"/>
        <v>0.73787126142983783</v>
      </c>
      <c r="AE160" s="169">
        <f t="shared" si="775"/>
        <v>0.73073230431538605</v>
      </c>
      <c r="AF160" s="169">
        <f t="shared" si="775"/>
        <v>0.77183690585217168</v>
      </c>
      <c r="AG160" s="169">
        <f t="shared" si="775"/>
        <v>0.73901557574572774</v>
      </c>
      <c r="AH160" s="169">
        <f t="shared" si="775"/>
        <v>0.6865296926047243</v>
      </c>
      <c r="AI160" s="169">
        <f t="shared" si="775"/>
        <v>0.67343614138429175</v>
      </c>
      <c r="AJ160" s="169">
        <f t="shared" si="775"/>
        <v>0.69895864643561834</v>
      </c>
      <c r="AK160" s="169">
        <f t="shared" si="775"/>
        <v>0.66462349671252841</v>
      </c>
      <c r="AL160" s="169">
        <f t="shared" si="775"/>
        <v>0.72665709627354225</v>
      </c>
      <c r="AM160" s="169">
        <f t="shared" si="775"/>
        <v>0.76020995128511359</v>
      </c>
      <c r="AN160" s="169">
        <f t="shared" si="775"/>
        <v>0.75551218588747782</v>
      </c>
      <c r="AO160" s="169">
        <f t="shared" si="775"/>
        <v>0.72593856347887853</v>
      </c>
      <c r="AP160" s="169">
        <f t="shared" si="775"/>
        <v>0.72933915619622181</v>
      </c>
      <c r="AQ160" s="169">
        <f t="shared" si="775"/>
        <v>0.71928958811021848</v>
      </c>
      <c r="AR160" s="169">
        <f t="shared" si="775"/>
        <v>0.76159468706617761</v>
      </c>
      <c r="AS160" s="169">
        <f t="shared" si="775"/>
        <v>0.75315466713728085</v>
      </c>
      <c r="AT160" s="169">
        <f t="shared" si="775"/>
        <v>0.73567189938319755</v>
      </c>
      <c r="AU160" s="169">
        <f t="shared" si="775"/>
        <v>0.27562148040925605</v>
      </c>
      <c r="AV160" s="169">
        <f t="shared" si="775"/>
        <v>0.26443606748101678</v>
      </c>
      <c r="AW160" s="169">
        <f t="shared" si="775"/>
        <v>0.30317895962209246</v>
      </c>
      <c r="AX160" s="169">
        <f t="shared" si="775"/>
        <v>0.30770768019937311</v>
      </c>
      <c r="AY160" s="169">
        <f t="shared" si="775"/>
        <v>0.77355888302933118</v>
      </c>
      <c r="AZ160" s="169">
        <f t="shared" si="775"/>
        <v>0.73049570539112096</v>
      </c>
      <c r="BA160" s="169">
        <f t="shared" si="775"/>
        <v>0.70613016419273156</v>
      </c>
      <c r="BB160" s="169">
        <f t="shared" si="775"/>
        <v>0.69846034735441698</v>
      </c>
      <c r="BC160" s="169">
        <f t="shared" si="775"/>
        <v>0.67351492929836909</v>
      </c>
      <c r="BD160" s="169">
        <f t="shared" si="775"/>
        <v>0.72189096053543522</v>
      </c>
      <c r="BE160" s="169">
        <f t="shared" si="777"/>
        <v>0.73104633193556556</v>
      </c>
      <c r="BF160" s="169">
        <f t="shared" si="778"/>
        <v>0.727230218883679</v>
      </c>
      <c r="BG160" s="169">
        <f t="shared" si="779"/>
        <v>0.66767878653903334</v>
      </c>
      <c r="BH160" s="169">
        <f t="shared" si="779"/>
        <v>0.68142331638008802</v>
      </c>
      <c r="BI160" s="104"/>
      <c r="BJ160" s="169">
        <f t="shared" si="780"/>
        <v>-0.14678416729080723</v>
      </c>
      <c r="BK160" s="169">
        <f t="shared" si="780"/>
        <v>-0.12537306112358237</v>
      </c>
      <c r="BL160" s="169">
        <f t="shared" si="780"/>
        <v>-0.12569579893568406</v>
      </c>
      <c r="BM160" s="169">
        <f t="shared" si="780"/>
        <v>-0.051899445473540529</v>
      </c>
      <c r="BN160" s="169">
        <f t="shared" si="780"/>
        <v>-0.03254697942148399</v>
      </c>
      <c r="BO160" s="169">
        <f t="shared" si="780"/>
        <v>-0.044709781139898985</v>
      </c>
      <c r="BP160" s="169">
        <f t="shared" si="780"/>
        <v>-0.050212880240749769</v>
      </c>
      <c r="BQ160" s="169">
        <f t="shared" si="780"/>
        <v>-0.010234152599738366</v>
      </c>
      <c r="BR160" s="401">
        <f t="shared" si="780"/>
        <v>-0.047431330698699425</v>
      </c>
      <c r="BS160" s="169">
        <f t="shared" si="780"/>
        <v>-0.13416828160243788</v>
      </c>
      <c r="BT160" s="169">
        <f t="shared" si="781"/>
        <v>-0.10238866180998285</v>
      </c>
      <c r="BU160" s="169">
        <f t="shared" si="781"/>
        <v>-0.027955065676217083</v>
      </c>
      <c r="BV160" s="169">
        <f t="shared" si="781"/>
        <v>0.079860226285015767</v>
      </c>
      <c r="BW160" s="169">
        <f t="shared" si="781"/>
        <v>0.017212122959834986</v>
      </c>
      <c r="BX160" s="241">
        <f t="shared" si="781"/>
        <v>0.034229170683421684</v>
      </c>
      <c r="BY160" s="241">
        <f t="shared" si="781"/>
        <v>-0.057911554530998055</v>
      </c>
      <c r="BZ160" s="241">
        <f t="shared" si="781"/>
        <v>-0.03328212766752392</v>
      </c>
      <c r="CA160" s="241">
        <f t="shared" si="781"/>
        <v>-0.05251539376268799</v>
      </c>
      <c r="CB160" s="268">
        <f t="shared" si="781"/>
        <v>-0.092773321716702051</v>
      </c>
      <c r="CC160" s="270">
        <f t="shared" si="781"/>
        <v>-0.11014374981458719</v>
      </c>
      <c r="CD160" s="380">
        <f t="shared" si="782"/>
        <v>-0.040850382118733486</v>
      </c>
      <c r="CE160" s="270">
        <f t="shared" si="782"/>
        <v>-0.053271027511574753</v>
      </c>
      <c r="CF160" s="270">
        <f t="shared" si="782"/>
        <v>0.0053096975000479496</v>
      </c>
      <c r="CG160" s="270">
        <f t="shared" si="782"/>
        <v>-0.022449205189450594</v>
      </c>
      <c r="CH160" s="270">
        <f t="shared" si="782"/>
        <v>-0.0088953439488189678</v>
      </c>
      <c r="CI160" s="270">
        <f t="shared" si="782"/>
        <v>-0.022457740273963966</v>
      </c>
      <c r="CJ160" s="270">
        <f t="shared" si="782"/>
        <v>-0.0085321052336160275</v>
      </c>
      <c r="CK160" s="270">
        <f t="shared" si="782"/>
        <v>-0.011442716205167569</v>
      </c>
      <c r="CL160" s="270">
        <f t="shared" si="782"/>
        <v>-0.010242218785994073</v>
      </c>
      <c r="CM160" s="270">
        <f t="shared" si="782"/>
        <v>0.014139091391553116</v>
      </c>
      <c r="CN160" s="270">
        <f t="shared" si="783"/>
        <v>0.049142206778473252</v>
      </c>
      <c r="CO160" s="270">
        <f t="shared" si="783"/>
        <v>-0.39781466097503571</v>
      </c>
      <c r="CP160" s="380">
        <f t="shared" si="783"/>
        <v>-0.43452257895460156</v>
      </c>
      <c r="CQ160" s="380">
        <f t="shared" si="783"/>
        <v>-0.36144453709043595</v>
      </c>
      <c r="CR160" s="380">
        <f t="shared" si="783"/>
        <v>-0.41894941607416913</v>
      </c>
      <c r="CS160" s="380">
        <f t="shared" si="783"/>
        <v>0.013348931744217585</v>
      </c>
      <c r="CT160" s="380">
        <f t="shared" si="783"/>
        <v>-0.025016480496356852</v>
      </c>
      <c r="CU160" s="380">
        <f t="shared" si="783"/>
        <v>-0.019808399286146972</v>
      </c>
      <c r="CV160" s="380">
        <f t="shared" si="783"/>
        <v>-0.030878808841804828</v>
      </c>
      <c r="CW160" s="380">
        <f t="shared" si="783"/>
        <v>-0.045774658811849389</v>
      </c>
      <c r="CX160" s="380">
        <f t="shared" si="783"/>
        <v>-0.039703726530742389</v>
      </c>
      <c r="CY160" s="380">
        <f t="shared" si="783"/>
        <v>-0.02210833520171529</v>
      </c>
      <c r="CZ160" s="380">
        <f t="shared" si="783"/>
        <v>-0.0084416804995185446</v>
      </c>
      <c r="DA160" s="380">
        <f t="shared" si="783"/>
        <v>0.39205730612977729</v>
      </c>
      <c r="DB160" s="380">
        <f t="shared" si="783"/>
        <v>0.41698724889907124</v>
      </c>
      <c r="DC160" s="264"/>
      <c r="DD160" s="57">
        <f>IF(ISERROR(GETPIVOTDATA("VALUE",'CRS WK pvt'!$I$2,"DT_FILE",DD$8,"CD_CO",DD$6,"TRIM_CAT",TRIM(B160),"TRIM_LINE",A156))=TRUE,0,GETPIVOTDATA("VALUE",'CRS WK pvt'!$I$2,"DT_FILE",DD$8,"CD_CO",DD$6,"TRIM_CAT",TRIM(B160),"TRIM_LINE",A156))</f>
        <v>0</v>
      </c>
    </row>
    <row r="161" spans="1:108" s="52" customFormat="1" ht="15">
      <c r="A161" s="139"/>
      <c r="B161" s="53" t="s">
        <v>143</v>
      </c>
      <c r="C161" s="104"/>
      <c r="D161" s="168">
        <f t="shared" si="787" ref="D161:AA161">(C70+C154+D98-D70-D154)/(C70+C154+D98-D154)</f>
        <v>0.85288789492434613</v>
      </c>
      <c r="E161" s="168">
        <f t="shared" si="787"/>
        <v>0.85922293142760109</v>
      </c>
      <c r="F161" s="168">
        <f t="shared" si="787"/>
        <v>0.83651896881154297</v>
      </c>
      <c r="G161" s="168">
        <f t="shared" si="787"/>
        <v>0.86192073187901386</v>
      </c>
      <c r="H161" s="169">
        <f t="shared" si="787"/>
        <v>0.84850253094815031</v>
      </c>
      <c r="I161" s="168">
        <f t="shared" si="787"/>
        <v>0.84358349188611859</v>
      </c>
      <c r="J161" s="169">
        <f t="shared" si="787"/>
        <v>0.87859965378669802</v>
      </c>
      <c r="K161" s="168">
        <f t="shared" si="787"/>
        <v>0.79942619476121513</v>
      </c>
      <c r="L161" s="170">
        <f t="shared" si="787"/>
        <v>0.83943597367875455</v>
      </c>
      <c r="M161" s="169">
        <f t="shared" si="787"/>
        <v>0.83939085313547823</v>
      </c>
      <c r="N161" s="169">
        <f t="shared" si="787"/>
        <v>0.80393213639382288</v>
      </c>
      <c r="O161" s="169">
        <f t="shared" si="787"/>
        <v>0.79749715048140346</v>
      </c>
      <c r="P161" s="169">
        <f t="shared" si="787"/>
        <v>0.75242218762138413</v>
      </c>
      <c r="Q161" s="169">
        <f t="shared" si="787"/>
        <v>0.72758485943767259</v>
      </c>
      <c r="R161" s="169">
        <f t="shared" si="787"/>
        <v>0.73802474539627738</v>
      </c>
      <c r="S161" s="169">
        <f t="shared" si="787"/>
        <v>0.75601795555316198</v>
      </c>
      <c r="T161" s="169">
        <f t="shared" si="787"/>
        <v>0.76777521555268369</v>
      </c>
      <c r="U161" s="169">
        <f t="shared" si="787"/>
        <v>0.79873440134244467</v>
      </c>
      <c r="V161" s="169">
        <f t="shared" si="787"/>
        <v>0.80825098944842</v>
      </c>
      <c r="W161" s="169">
        <f t="shared" si="787"/>
        <v>0.76742116889620038</v>
      </c>
      <c r="X161" s="170">
        <f t="shared" si="787"/>
        <v>0.7779523405480353</v>
      </c>
      <c r="Y161" s="169">
        <f t="shared" si="787"/>
        <v>0.72415308379264931</v>
      </c>
      <c r="Z161" s="169">
        <f t="shared" si="787"/>
        <v>0.76293443558901897</v>
      </c>
      <c r="AA161" s="169">
        <f t="shared" si="787"/>
        <v>0.83739959831138855</v>
      </c>
      <c r="AB161" s="169">
        <f t="shared" si="775"/>
        <v>0.77302193279690257</v>
      </c>
      <c r="AC161" s="169">
        <f t="shared" si="775"/>
        <v>0.79309002596056632</v>
      </c>
      <c r="AD161" s="169">
        <f t="shared" si="775"/>
        <v>0.77976946215799048</v>
      </c>
      <c r="AE161" s="169">
        <f t="shared" si="775"/>
        <v>0.76120066852517732</v>
      </c>
      <c r="AF161" s="169">
        <f t="shared" si="775"/>
        <v>0.81035232023112214</v>
      </c>
      <c r="AG161" s="169">
        <f t="shared" si="775"/>
        <v>0.79645528668249455</v>
      </c>
      <c r="AH161" s="169">
        <f t="shared" si="775"/>
        <v>0.68601800210107111</v>
      </c>
      <c r="AI161" s="169">
        <f t="shared" si="775"/>
        <v>0.69705089964909595</v>
      </c>
      <c r="AJ161" s="169">
        <f t="shared" si="775"/>
        <v>0.74785612338243457</v>
      </c>
      <c r="AK161" s="169">
        <f t="shared" si="775"/>
        <v>0.64567927941003078</v>
      </c>
      <c r="AL161" s="169">
        <f t="shared" si="775"/>
        <v>0.7256840485280619</v>
      </c>
      <c r="AM161" s="169">
        <f t="shared" si="775"/>
        <v>0.7515123658883005</v>
      </c>
      <c r="AN161" s="169">
        <f t="shared" si="775"/>
        <v>0.74438165392335853</v>
      </c>
      <c r="AO161" s="169">
        <f t="shared" si="775"/>
        <v>0.73253588401116398</v>
      </c>
      <c r="AP161" s="169">
        <f t="shared" si="775"/>
        <v>0.74920705014917588</v>
      </c>
      <c r="AQ161" s="169">
        <f t="shared" si="775"/>
        <v>0.70879693188262483</v>
      </c>
      <c r="AR161" s="169">
        <f t="shared" si="775"/>
        <v>0.77659368963560549</v>
      </c>
      <c r="AS161" s="169">
        <f t="shared" si="775"/>
        <v>0.75395690911734004</v>
      </c>
      <c r="AT161" s="169">
        <f t="shared" si="775"/>
        <v>0.75136991446620993</v>
      </c>
      <c r="AU161" s="169">
        <f t="shared" si="775"/>
        <v>0.1726208625679333</v>
      </c>
      <c r="AV161" s="169">
        <f t="shared" si="775"/>
        <v>0.095655249958940286</v>
      </c>
      <c r="AW161" s="169">
        <f t="shared" si="775"/>
        <v>0.29197876118428429</v>
      </c>
      <c r="AX161" s="169">
        <f t="shared" si="775"/>
        <v>0.23776995049907343</v>
      </c>
      <c r="AY161" s="169">
        <f t="shared" si="775"/>
        <v>0.73494483429034063</v>
      </c>
      <c r="AZ161" s="169">
        <f t="shared" si="775"/>
        <v>0.70192996157319132</v>
      </c>
      <c r="BA161" s="169">
        <f t="shared" si="775"/>
        <v>0.68350626026893102</v>
      </c>
      <c r="BB161" s="169">
        <f t="shared" si="775"/>
        <v>0.69239548153633035</v>
      </c>
      <c r="BC161" s="169">
        <f t="shared" si="775"/>
        <v>0.64570042898572355</v>
      </c>
      <c r="BD161" s="169">
        <f t="shared" si="775"/>
        <v>0.71754877913433146</v>
      </c>
      <c r="BE161" s="169">
        <f t="shared" si="777"/>
        <v>0.66639474034166946</v>
      </c>
      <c r="BF161" s="169">
        <f t="shared" si="778"/>
        <v>0.69950778442831518</v>
      </c>
      <c r="BG161" s="169">
        <f t="shared" si="779"/>
        <v>0.65139343921514614</v>
      </c>
      <c r="BH161" s="169">
        <f>(BG70+BG154+BH98-BH70-BH154)/(BG70+BG154+BH98-BH154)</f>
        <v>0.62321385564237752</v>
      </c>
      <c r="BI161" s="104"/>
      <c r="BJ161" s="169">
        <f t="shared" si="780"/>
        <v>-0.100465707302962</v>
      </c>
      <c r="BK161" s="169">
        <f t="shared" si="780"/>
        <v>-0.1316380719899285</v>
      </c>
      <c r="BL161" s="169">
        <f t="shared" si="780"/>
        <v>-0.098494223415265592</v>
      </c>
      <c r="BM161" s="169">
        <f t="shared" si="780"/>
        <v>-0.10590277632585188</v>
      </c>
      <c r="BN161" s="169">
        <f t="shared" si="780"/>
        <v>-0.080727315395466626</v>
      </c>
      <c r="BO161" s="169">
        <f t="shared" si="780"/>
        <v>-0.04484909054367392</v>
      </c>
      <c r="BP161" s="169">
        <f t="shared" si="780"/>
        <v>-0.070348664338278022</v>
      </c>
      <c r="BQ161" s="169">
        <f t="shared" si="780"/>
        <v>-0.032005025865014747</v>
      </c>
      <c r="BR161" s="401">
        <f t="shared" si="780"/>
        <v>-0.061483633130719251</v>
      </c>
      <c r="BS161" s="169">
        <f t="shared" si="780"/>
        <v>-0.11523776934282892</v>
      </c>
      <c r="BT161" s="169">
        <f t="shared" si="781"/>
        <v>-0.040997700804803916</v>
      </c>
      <c r="BU161" s="169">
        <f t="shared" si="781"/>
        <v>0.039902447829985088</v>
      </c>
      <c r="BV161" s="169">
        <f t="shared" si="781"/>
        <v>0.020599745175518436</v>
      </c>
      <c r="BW161" s="169">
        <f t="shared" si="781"/>
        <v>0.065505166522893732</v>
      </c>
      <c r="BX161" s="241">
        <f t="shared" si="781"/>
        <v>0.041744716761713097</v>
      </c>
      <c r="BY161" s="241">
        <f t="shared" si="781"/>
        <v>0.0051827129720153353</v>
      </c>
      <c r="BZ161" s="241">
        <f t="shared" si="781"/>
        <v>0.042577104678438449</v>
      </c>
      <c r="CA161" s="241">
        <f t="shared" si="781"/>
        <v>-0.0022791146599501211</v>
      </c>
      <c r="CB161" s="268">
        <f t="shared" si="781"/>
        <v>-0.12223298734734889</v>
      </c>
      <c r="CC161" s="270">
        <f t="shared" si="781"/>
        <v>-0.070370269247104433</v>
      </c>
      <c r="CD161" s="380">
        <f t="shared" si="782"/>
        <v>-0.030096217165600736</v>
      </c>
      <c r="CE161" s="270">
        <f t="shared" si="782"/>
        <v>-0.078473804382618528</v>
      </c>
      <c r="CF161" s="270">
        <f t="shared" si="782"/>
        <v>-0.037250387060957069</v>
      </c>
      <c r="CG161" s="270">
        <f t="shared" si="782"/>
        <v>-0.085887232423088045</v>
      </c>
      <c r="CH161" s="270">
        <f t="shared" si="782"/>
        <v>-0.028640278873544034</v>
      </c>
      <c r="CI161" s="270">
        <f t="shared" si="782"/>
        <v>-0.06055414194940234</v>
      </c>
      <c r="CJ161" s="270">
        <f t="shared" si="782"/>
        <v>-0.030562412008814599</v>
      </c>
      <c r="CK161" s="270">
        <f t="shared" si="782"/>
        <v>-0.05240373664255249</v>
      </c>
      <c r="CL161" s="270">
        <f t="shared" si="782"/>
        <v>-0.033758630595516648</v>
      </c>
      <c r="CM161" s="270">
        <f t="shared" si="782"/>
        <v>-0.04249837756515451</v>
      </c>
      <c r="CN161" s="270">
        <f t="shared" si="783"/>
        <v>0.06535191236513882</v>
      </c>
      <c r="CO161" s="270">
        <f t="shared" si="783"/>
        <v>-0.52443003708116265</v>
      </c>
      <c r="CP161" s="380">
        <f t="shared" si="783"/>
        <v>-0.65220087342349431</v>
      </c>
      <c r="CQ161" s="380">
        <f t="shared" si="783"/>
        <v>-0.3537005182257465</v>
      </c>
      <c r="CR161" s="380">
        <f t="shared" si="783"/>
        <v>-0.48791409802898844</v>
      </c>
      <c r="CS161" s="380">
        <f t="shared" si="783"/>
        <v>-0.016567531597959873</v>
      </c>
      <c r="CT161" s="380">
        <f t="shared" si="783"/>
        <v>-0.042451692350167214</v>
      </c>
      <c r="CU161" s="380">
        <f t="shared" si="783"/>
        <v>-0.049029623742232964</v>
      </c>
      <c r="CV161" s="380">
        <f t="shared" si="783"/>
        <v>-0.056811568612845531</v>
      </c>
      <c r="CW161" s="380">
        <f t="shared" si="783"/>
        <v>-0.063096502896901274</v>
      </c>
      <c r="CX161" s="380">
        <f t="shared" si="783"/>
        <v>-0.059044910501274028</v>
      </c>
      <c r="CY161" s="380">
        <f t="shared" si="783"/>
        <v>-0.087562168775670579</v>
      </c>
      <c r="CZ161" s="380">
        <f t="shared" si="783"/>
        <v>-0.051862130037894749</v>
      </c>
      <c r="DA161" s="380">
        <f>BG161-AU161</f>
        <v>0.47877257664721284</v>
      </c>
      <c r="DB161" s="380">
        <f>BH161-AV161</f>
        <v>0.52755860568343727</v>
      </c>
      <c r="DC161" s="264"/>
      <c r="DD161" s="57">
        <f>IF(ISERROR(GETPIVOTDATA("VALUE",'CRS WK pvt'!$I$2,"DT_FILE",DD$8,"CD_CO",DD$6,"TRIM_CAT",TRIM(B161),"TRIM_LINE",A156))=TRUE,0,GETPIVOTDATA("VALUE",'CRS WK pvt'!$I$2,"DT_FILE",DD$8,"CD_CO",DD$6,"TRIM_CAT",TRIM(B161),"TRIM_LINE",A156))</f>
        <v>0</v>
      </c>
    </row>
    <row r="162" spans="1:108" s="66" customFormat="1" ht="15.75" thickBot="1">
      <c r="A162" s="140"/>
      <c r="B162" s="105" t="s">
        <v>144</v>
      </c>
      <c r="C162" s="106"/>
      <c r="D162" s="171">
        <f t="shared" si="788" ref="D162:AA162">(C71+C155+D99-D71-D155)/(C71+C155+D99-D155)</f>
        <v>0.56443258813095887</v>
      </c>
      <c r="E162" s="171">
        <f t="shared" si="788"/>
        <v>0.56075971135964442</v>
      </c>
      <c r="F162" s="171">
        <f t="shared" si="788"/>
        <v>0.52863750219125083</v>
      </c>
      <c r="G162" s="171">
        <f t="shared" si="788"/>
        <v>0.57079279322973575</v>
      </c>
      <c r="H162" s="172">
        <f t="shared" si="788"/>
        <v>0.57877199787810185</v>
      </c>
      <c r="I162" s="171">
        <f t="shared" si="788"/>
        <v>0.56714890916693483</v>
      </c>
      <c r="J162" s="172">
        <f t="shared" si="788"/>
        <v>0.564204810050837</v>
      </c>
      <c r="K162" s="171">
        <f t="shared" si="788"/>
        <v>0.47795421049473225</v>
      </c>
      <c r="L162" s="173">
        <f t="shared" si="788"/>
        <v>0.51830681983226834</v>
      </c>
      <c r="M162" s="172">
        <f t="shared" si="788"/>
        <v>0.57332491548616915</v>
      </c>
      <c r="N162" s="172">
        <f t="shared" si="788"/>
        <v>0.52510581954441682</v>
      </c>
      <c r="O162" s="172">
        <f t="shared" si="788"/>
        <v>0.51572608828317668</v>
      </c>
      <c r="P162" s="172">
        <f t="shared" si="788"/>
        <v>0.46080392031655765</v>
      </c>
      <c r="Q162" s="172">
        <f t="shared" si="788"/>
        <v>0.46170336691635477</v>
      </c>
      <c r="R162" s="172">
        <f t="shared" si="788"/>
        <v>0.44958425417388936</v>
      </c>
      <c r="S162" s="172">
        <f t="shared" si="788"/>
        <v>0.47800592087811128</v>
      </c>
      <c r="T162" s="172">
        <f t="shared" si="788"/>
        <v>0.50715685503899854</v>
      </c>
      <c r="U162" s="172">
        <f t="shared" si="788"/>
        <v>0.49297572624286534</v>
      </c>
      <c r="V162" s="172">
        <f t="shared" si="788"/>
        <v>0.45862160589220602</v>
      </c>
      <c r="W162" s="172">
        <f t="shared" si="788"/>
        <v>0.45393147854248123</v>
      </c>
      <c r="X162" s="173">
        <f t="shared" si="788"/>
        <v>0.42327210993671677</v>
      </c>
      <c r="Y162" s="172">
        <f t="shared" si="788"/>
        <v>0.42411907420934808</v>
      </c>
      <c r="Z162" s="172">
        <f t="shared" si="788"/>
        <v>0.42612980699444042</v>
      </c>
      <c r="AA162" s="172">
        <f t="shared" si="788"/>
        <v>0.48474577461105889</v>
      </c>
      <c r="AB162" s="172">
        <f t="shared" si="775"/>
        <v>0.41334396934654272</v>
      </c>
      <c r="AC162" s="172">
        <f t="shared" si="775"/>
        <v>0.41438664813953491</v>
      </c>
      <c r="AD162" s="172">
        <f t="shared" si="775"/>
        <v>0.42225259068049642</v>
      </c>
      <c r="AE162" s="172">
        <f t="shared" si="775"/>
        <v>0.45167241573324829</v>
      </c>
      <c r="AF162" s="172">
        <f t="shared" si="775"/>
        <v>0.48548575907020375</v>
      </c>
      <c r="AG162" s="172">
        <f t="shared" si="775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si="789" ref="AJ162:BD162">(AI71+AI155+AJ99-AJ71-AJ155)/(AI71+AI155+AJ99-AJ155)</f>
        <v>0.4467552376280885</v>
      </c>
      <c r="AK162" s="172">
        <f t="shared" si="789"/>
        <v>0.44622057579211449</v>
      </c>
      <c r="AL162" s="172">
        <f t="shared" si="789"/>
        <v>0.47967756696011643</v>
      </c>
      <c r="AM162" s="172">
        <f t="shared" si="789"/>
        <v>0.50360111948175279</v>
      </c>
      <c r="AN162" s="172">
        <f t="shared" si="789"/>
        <v>0.45913692054741223</v>
      </c>
      <c r="AO162" s="172">
        <f t="shared" si="789"/>
        <v>0.43846872241353263</v>
      </c>
      <c r="AP162" s="172">
        <f t="shared" si="789"/>
        <v>0.46741293410979035</v>
      </c>
      <c r="AQ162" s="172">
        <f t="shared" si="789"/>
        <v>0.46095013411815045</v>
      </c>
      <c r="AR162" s="172">
        <f t="shared" si="789"/>
        <v>0.54445359761383549</v>
      </c>
      <c r="AS162" s="172">
        <f t="shared" si="789"/>
        <v>0.51120411400584087</v>
      </c>
      <c r="AT162" s="172">
        <f t="shared" si="789"/>
        <v>0.50238241081862667</v>
      </c>
      <c r="AU162" s="172">
        <f t="shared" si="789"/>
        <v>0.061804834210602323</v>
      </c>
      <c r="AV162" s="172">
        <f t="shared" si="789"/>
        <v>-0.051601421339450025</v>
      </c>
      <c r="AW162" s="172">
        <f t="shared" si="789"/>
        <v>0.10975847433335466</v>
      </c>
      <c r="AX162" s="172">
        <f t="shared" si="789"/>
        <v>0.40990731448320183</v>
      </c>
      <c r="AY162" s="172">
        <f t="shared" si="789"/>
        <v>0.3766578463915774</v>
      </c>
      <c r="AZ162" s="172">
        <f t="shared" si="789"/>
        <v>0.46309937513795157</v>
      </c>
      <c r="BA162" s="172">
        <f t="shared" si="789"/>
        <v>0.46908217384805767</v>
      </c>
      <c r="BB162" s="172">
        <f t="shared" si="789"/>
        <v>0.4571931730369988</v>
      </c>
      <c r="BC162" s="172">
        <f t="shared" si="789"/>
        <v>0.41941246291386092</v>
      </c>
      <c r="BD162" s="172">
        <f t="shared" si="789"/>
        <v>0.51858583461903374</v>
      </c>
      <c r="BE162" s="172">
        <f t="shared" si="777"/>
        <v>0.48597212804846113</v>
      </c>
      <c r="BF162" s="172">
        <f t="shared" si="778"/>
        <v>0.50192302306775116</v>
      </c>
      <c r="BG162" s="172">
        <f>(BF71+BF155+BG99-BG71-BG155)/(BF71+BF155+BG99-BG155)</f>
        <v>0.44565769569134328</v>
      </c>
      <c r="BH162" s="172">
        <f>(BG71+BG155+BH99-BH71-BH155)/(BG71+BG155+BH99-BH155)</f>
        <v>0.44989260094904593</v>
      </c>
      <c r="BI162" s="106"/>
      <c r="BJ162" s="172">
        <f t="shared" si="780"/>
        <v>-0.10362866781440122</v>
      </c>
      <c r="BK162" s="172">
        <f t="shared" si="780"/>
        <v>-0.099056344443289646</v>
      </c>
      <c r="BL162" s="172">
        <f t="shared" si="780"/>
        <v>-0.079053248017361466</v>
      </c>
      <c r="BM162" s="172">
        <f t="shared" si="780"/>
        <v>-0.092786872351624472</v>
      </c>
      <c r="BN162" s="172">
        <f t="shared" si="780"/>
        <v>-0.071615142839103307</v>
      </c>
      <c r="BO162" s="172">
        <f t="shared" si="780"/>
        <v>-0.074173182924069492</v>
      </c>
      <c r="BP162" s="172">
        <f t="shared" si="780"/>
        <v>-0.10558320415863098</v>
      </c>
      <c r="BQ162" s="172">
        <f t="shared" si="780"/>
        <v>-0.02402273195225102</v>
      </c>
      <c r="BR162" s="402">
        <f t="shared" si="780"/>
        <v>-0.095034709895551572</v>
      </c>
      <c r="BS162" s="172">
        <f t="shared" si="780"/>
        <v>-0.14920584127682107</v>
      </c>
      <c r="BT162" s="172">
        <f t="shared" si="781"/>
        <v>-0.0989760125499764</v>
      </c>
      <c r="BU162" s="172">
        <f t="shared" si="781"/>
        <v>-0.030980313672117787</v>
      </c>
      <c r="BV162" s="172">
        <f t="shared" si="781"/>
        <v>-0.04745995097001493</v>
      </c>
      <c r="BW162" s="172">
        <f t="shared" si="781"/>
        <v>-0.047316718776819866</v>
      </c>
      <c r="BX162" s="242">
        <f t="shared" si="781"/>
        <v>-0.027331663493392944</v>
      </c>
      <c r="BY162" s="242">
        <f t="shared" si="781"/>
        <v>-0.02633350514486299</v>
      </c>
      <c r="BZ162" s="242">
        <f t="shared" si="781"/>
        <v>-0.021671095968794796</v>
      </c>
      <c r="CA162" s="242">
        <f t="shared" si="781"/>
        <v>-0.017511205740270208</v>
      </c>
      <c r="CB162" s="269">
        <f t="shared" si="781"/>
        <v>-0.0020732372172155289</v>
      </c>
      <c r="CC162" s="271">
        <f t="shared" si="781"/>
        <v>-0.024272283172196929</v>
      </c>
      <c r="CD162" s="381">
        <f t="shared" si="782"/>
        <v>0.02348312769137173</v>
      </c>
      <c r="CE162" s="271">
        <f t="shared" si="782"/>
        <v>0.022101501582766414</v>
      </c>
      <c r="CF162" s="271">
        <f t="shared" si="782"/>
        <v>0.053547759965676012</v>
      </c>
      <c r="CG162" s="271">
        <f t="shared" si="782"/>
        <v>0.018855344870693902</v>
      </c>
      <c r="CH162" s="271">
        <f t="shared" si="782"/>
        <v>0.045792951200869514</v>
      </c>
      <c r="CI162" s="271">
        <f t="shared" si="782"/>
        <v>0.024082074273997722</v>
      </c>
      <c r="CJ162" s="271">
        <f t="shared" si="782"/>
        <v>0.045160343429293925</v>
      </c>
      <c r="CK162" s="271">
        <f t="shared" si="782"/>
        <v>0.0092777183849021561</v>
      </c>
      <c r="CL162" s="271">
        <f t="shared" si="782"/>
        <v>0.058967838543631745</v>
      </c>
      <c r="CM162" s="271">
        <f t="shared" si="782"/>
        <v>0.035739593503245737</v>
      </c>
      <c r="CN162" s="271">
        <f t="shared" si="783"/>
        <v>0.045834042143636178</v>
      </c>
      <c r="CO162" s="271">
        <f t="shared" si="783"/>
        <v>-0.36785436115968195</v>
      </c>
      <c r="CP162" s="381">
        <f t="shared" si="783"/>
        <v>-0.4983566589675385</v>
      </c>
      <c r="CQ162" s="381">
        <f t="shared" si="783"/>
        <v>-0.33646210145875982</v>
      </c>
      <c r="CR162" s="381">
        <f t="shared" si="783"/>
        <v>-0.069770252476914596</v>
      </c>
      <c r="CS162" s="381">
        <f t="shared" si="783"/>
        <v>-0.12694327309017539</v>
      </c>
      <c r="CT162" s="381">
        <f t="shared" si="783"/>
        <v>0.0039624545905393438</v>
      </c>
      <c r="CU162" s="381">
        <f t="shared" si="783"/>
        <v>0.030613451434525041</v>
      </c>
      <c r="CV162" s="381">
        <f t="shared" si="783"/>
        <v>-0.010219761072791544</v>
      </c>
      <c r="CW162" s="381">
        <f t="shared" si="783"/>
        <v>-0.041537671204289528</v>
      </c>
      <c r="CX162" s="381">
        <f t="shared" si="783"/>
        <v>-0.025867762994801757</v>
      </c>
      <c r="CY162" s="381">
        <f t="shared" si="783"/>
        <v>-0.025231985957379743</v>
      </c>
      <c r="CZ162" s="381">
        <f t="shared" si="783"/>
        <v>-0.00045938775087550621</v>
      </c>
      <c r="DA162" s="381">
        <f t="shared" si="783"/>
        <v>0.38385286148074094</v>
      </c>
      <c r="DB162" s="381">
        <f t="shared" si="783"/>
        <v>0.50149402228849593</v>
      </c>
      <c r="DC162" s="265"/>
      <c r="DD162" s="108">
        <f t="shared" si="790" ref="DD162">SUM(DD157:DD161)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DD172"/>
  <sheetViews>
    <sheetView zoomScale="99" zoomScaleNormal="99" workbookViewId="0" topLeftCell="A1">
      <pane xSplit="2" ySplit="8" topLeftCell="C9" activePane="bottomRight" state="frozen"/>
      <selection pane="topLeft" activeCell="A1" sqref="A1"/>
      <selection pane="bottomLeft" activeCell="F3" sqref="F3"/>
      <selection pane="topRight" activeCell="F3" sqref="F3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0" width="18.2857142857143" customWidth="1"/>
    <col min="61" max="69" width="13.7142857142857" customWidth="1"/>
    <col min="70" max="70" width="13.7142857142857" style="360" customWidth="1"/>
    <col min="71" max="81" width="13.7142857142857" customWidth="1"/>
    <col min="82" max="82" width="13.7142857142857" style="360" customWidth="1"/>
    <col min="83" max="93" width="13.7142857142857" customWidth="1"/>
    <col min="94" max="94" width="13.7142857142857" style="360" customWidth="1"/>
    <col min="95" max="103" width="13.7142857142857" customWidth="1"/>
    <col min="104" max="106" width="17.2857142857143" customWidth="1"/>
    <col min="107" max="107" width="4.28571428571429" customWidth="1"/>
    <col min="108" max="108" width="13.7142857142857" hidden="1" customWidth="1"/>
  </cols>
  <sheetData>
    <row r="1" spans="2:107" ht="16.5" thickTop="1" thickBot="1">
      <c r="B1" s="456" t="s">
        <v>76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</row>
    <row r="2" spans="2:62 108:108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D2" s="7"/>
    </row>
    <row r="3" spans="2:62 108:108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D3" s="6"/>
    </row>
    <row r="4" spans="2:62 108:108" ht="27.6" customHeight="1">
      <c r="B4" s="3" t="s">
        <v>80</v>
      </c>
      <c r="C4" s="11" t="s">
        <v>692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D4" s="6"/>
    </row>
    <row r="5" spans="2:62 105:108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A5" s="437"/>
      <c r="DD5" s="6"/>
    </row>
    <row r="6" spans="2:108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4">
        <v>2020</v>
      </c>
      <c r="BJ6" s="465"/>
      <c r="BK6" s="465"/>
      <c r="BL6" s="465"/>
      <c r="BM6" s="465"/>
      <c r="BN6" s="465"/>
      <c r="BO6" s="465"/>
      <c r="BP6" s="465"/>
      <c r="BQ6" s="465"/>
      <c r="BR6" s="466"/>
      <c r="BS6" s="460">
        <v>2021</v>
      </c>
      <c r="BT6" s="458"/>
      <c r="BU6" s="458"/>
      <c r="BV6" s="458"/>
      <c r="BW6" s="458"/>
      <c r="BX6" s="458"/>
      <c r="BY6" s="458"/>
      <c r="BZ6" s="458"/>
      <c r="CA6" s="458"/>
      <c r="CB6" s="458"/>
      <c r="CC6" s="458"/>
      <c r="CD6" s="459"/>
      <c r="CE6" s="460">
        <v>2022</v>
      </c>
      <c r="CF6" s="458"/>
      <c r="CG6" s="458"/>
      <c r="CH6" s="458"/>
      <c r="CI6" s="458"/>
      <c r="CJ6" s="458"/>
      <c r="CK6" s="458"/>
      <c r="CL6" s="458"/>
      <c r="CM6" s="458"/>
      <c r="CN6" s="458"/>
      <c r="CO6" s="458"/>
      <c r="CP6" s="459"/>
      <c r="CQ6" s="469">
        <v>2023</v>
      </c>
      <c r="CR6" s="470"/>
      <c r="CS6" s="470"/>
      <c r="CT6" s="470"/>
      <c r="CU6" s="470"/>
      <c r="CV6" s="470"/>
      <c r="CW6" s="470"/>
      <c r="CX6" s="470"/>
      <c r="CY6" s="470"/>
      <c r="CZ6" s="470"/>
      <c r="DA6" s="445"/>
      <c r="DB6" s="441"/>
      <c r="DD6" s="17">
        <v>4</v>
      </c>
    </row>
    <row r="7" spans="1:108" s="2" customFormat="1" ht="15.75" thickBot="1">
      <c r="A7" s="138"/>
      <c r="B7" s="20"/>
      <c r="C7" s="460">
        <v>2019</v>
      </c>
      <c r="D7" s="458"/>
      <c r="E7" s="458"/>
      <c r="F7" s="458"/>
      <c r="G7" s="458"/>
      <c r="H7" s="458"/>
      <c r="I7" s="458"/>
      <c r="J7" s="458"/>
      <c r="K7" s="458"/>
      <c r="L7" s="459"/>
      <c r="M7" s="460">
        <v>2020</v>
      </c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9"/>
      <c r="Y7" s="458">
        <v>2021</v>
      </c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9"/>
      <c r="AK7" s="460">
        <v>2022</v>
      </c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9"/>
      <c r="AW7" s="460">
        <v>2023</v>
      </c>
      <c r="AX7" s="458"/>
      <c r="AY7" s="458"/>
      <c r="AZ7" s="458"/>
      <c r="BA7" s="458"/>
      <c r="BB7" s="458"/>
      <c r="BC7" s="458"/>
      <c r="BD7" s="458"/>
      <c r="BE7" s="458"/>
      <c r="BF7" s="458"/>
      <c r="BG7" s="458"/>
      <c r="BH7" s="459"/>
      <c r="BI7" s="460" t="s">
        <v>81</v>
      </c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58"/>
      <c r="CS7" s="458"/>
      <c r="CT7" s="458"/>
      <c r="CU7" s="458"/>
      <c r="CV7" s="458"/>
      <c r="CW7" s="458"/>
      <c r="CX7" s="458"/>
      <c r="CY7" s="458"/>
      <c r="CZ7" s="458"/>
      <c r="DA7" s="442"/>
      <c r="DB7" s="443"/>
      <c r="DC7" s="312"/>
      <c r="DD7" s="262" t="s">
        <v>82</v>
      </c>
    </row>
    <row r="8" spans="2:108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2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177</v>
      </c>
      <c r="CE8" s="403" t="s">
        <v>118</v>
      </c>
      <c r="CF8" s="313" t="s">
        <v>119</v>
      </c>
      <c r="CG8" s="313" t="s">
        <v>120</v>
      </c>
      <c r="CH8" s="328" t="s">
        <v>121</v>
      </c>
      <c r="CI8" s="328" t="s">
        <v>122</v>
      </c>
      <c r="CJ8" s="328" t="s">
        <v>123</v>
      </c>
      <c r="CK8" s="328" t="s">
        <v>124</v>
      </c>
      <c r="CL8" s="328" t="s">
        <v>125</v>
      </c>
      <c r="CM8" s="328" t="s">
        <v>125</v>
      </c>
      <c r="CN8" s="328" t="s">
        <v>126</v>
      </c>
      <c r="CO8" s="328" t="s">
        <v>127</v>
      </c>
      <c r="CP8" s="382" t="s">
        <v>128</v>
      </c>
      <c r="CQ8" s="328" t="s">
        <v>129</v>
      </c>
      <c r="CR8" s="328" t="s">
        <v>130</v>
      </c>
      <c r="CS8" s="328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9" t="s">
        <v>137</v>
      </c>
      <c r="CZ8" s="429" t="s">
        <v>138</v>
      </c>
      <c r="DA8" s="429" t="s">
        <v>690</v>
      </c>
      <c r="DB8" s="438" t="s">
        <v>691</v>
      </c>
      <c r="DC8" s="328"/>
      <c r="DD8" s="263">
        <v>45290</v>
      </c>
    </row>
    <row r="9" spans="1:108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9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362"/>
      <c r="DB9" s="362"/>
      <c r="DC9" s="264"/>
      <c r="DD9" s="50"/>
    </row>
    <row r="10" spans="1:108" s="52" customFormat="1" ht="15">
      <c r="A10" s="139"/>
      <c r="B10" s="53" t="s">
        <v>139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>
        <v>12179</v>
      </c>
      <c r="BH10" s="100">
        <v>12213</v>
      </c>
      <c r="BI10" s="57">
        <f t="shared" si="0" ref="BI10:BR14">O10-C10</f>
        <v>315</v>
      </c>
      <c r="BJ10" s="58">
        <f t="shared" si="0"/>
        <v>301</v>
      </c>
      <c r="BK10" s="58">
        <f t="shared" si="0"/>
        <v>312</v>
      </c>
      <c r="BL10" s="58">
        <f t="shared" si="0"/>
        <v>302</v>
      </c>
      <c r="BM10" s="58">
        <f t="shared" si="0"/>
        <v>284</v>
      </c>
      <c r="BN10" s="58">
        <f t="shared" si="0"/>
        <v>271</v>
      </c>
      <c r="BO10" s="58">
        <f t="shared" si="0"/>
        <v>233</v>
      </c>
      <c r="BP10" s="58">
        <f t="shared" si="0"/>
        <v>230</v>
      </c>
      <c r="BQ10" s="58">
        <f t="shared" si="0"/>
        <v>176</v>
      </c>
      <c r="BR10" s="383">
        <f t="shared" si="0"/>
        <v>92</v>
      </c>
      <c r="BS10" s="101">
        <f t="shared" si="1" ref="BS10:CB14">Y10-M10</f>
        <v>51</v>
      </c>
      <c r="BT10" s="58">
        <f t="shared" si="1"/>
        <v>34</v>
      </c>
      <c r="BU10" s="58">
        <f t="shared" si="1"/>
        <v>18</v>
      </c>
      <c r="BV10" s="58">
        <f t="shared" si="1"/>
        <v>16</v>
      </c>
      <c r="BW10" s="58">
        <f t="shared" si="1"/>
        <v>-25</v>
      </c>
      <c r="BX10" s="223">
        <f t="shared" si="1"/>
        <v>-48</v>
      </c>
      <c r="BY10" s="223">
        <f t="shared" si="1"/>
        <v>-53</v>
      </c>
      <c r="BZ10" s="223">
        <f t="shared" si="1"/>
        <v>-17</v>
      </c>
      <c r="CA10" s="249">
        <f t="shared" si="1"/>
        <v>-37</v>
      </c>
      <c r="CB10" s="249">
        <f t="shared" si="1"/>
        <v>-31</v>
      </c>
      <c r="CC10" s="249">
        <f t="shared" si="2" ref="CC10:CL14">AI10-W10</f>
        <v>-19</v>
      </c>
      <c r="CD10" s="363">
        <f t="shared" si="2"/>
        <v>2</v>
      </c>
      <c r="CE10" s="196">
        <f t="shared" si="2"/>
        <v>36</v>
      </c>
      <c r="CF10" s="249">
        <f t="shared" si="2"/>
        <v>8</v>
      </c>
      <c r="CG10" s="249">
        <f t="shared" si="2"/>
        <v>5</v>
      </c>
      <c r="CH10" s="249">
        <f t="shared" si="2"/>
        <v>17</v>
      </c>
      <c r="CI10" s="249">
        <f t="shared" si="2"/>
        <v>44</v>
      </c>
      <c r="CJ10" s="249">
        <f t="shared" si="2"/>
        <v>71</v>
      </c>
      <c r="CK10" s="249">
        <f t="shared" si="2"/>
        <v>95</v>
      </c>
      <c r="CL10" s="249">
        <f t="shared" si="2"/>
        <v>49</v>
      </c>
      <c r="CM10" s="249">
        <f t="shared" si="3" ref="CM10:DB14">AS10-AG10</f>
        <v>75</v>
      </c>
      <c r="CN10" s="249">
        <f t="shared" si="3"/>
        <v>98</v>
      </c>
      <c r="CO10" s="249">
        <f t="shared" si="3"/>
        <v>83</v>
      </c>
      <c r="CP10" s="363">
        <f t="shared" si="3"/>
        <v>103</v>
      </c>
      <c r="CQ10" s="363">
        <f t="shared" si="3"/>
        <v>96</v>
      </c>
      <c r="CR10" s="363">
        <f t="shared" si="3"/>
        <v>103</v>
      </c>
      <c r="CS10" s="363">
        <f t="shared" si="3"/>
        <v>102</v>
      </c>
      <c r="CT10" s="363">
        <f t="shared" si="3"/>
        <v>130</v>
      </c>
      <c r="CU10" s="363">
        <f t="shared" si="3"/>
        <v>115</v>
      </c>
      <c r="CV10" s="363">
        <f t="shared" si="3"/>
        <v>113</v>
      </c>
      <c r="CW10" s="363">
        <f t="shared" si="3"/>
        <v>118</v>
      </c>
      <c r="CX10" s="363">
        <f t="shared" si="3"/>
        <v>132</v>
      </c>
      <c r="CY10" s="363">
        <f t="shared" si="3"/>
        <v>139</v>
      </c>
      <c r="CZ10" s="363">
        <f t="shared" si="3"/>
        <v>105</v>
      </c>
      <c r="DA10" s="363">
        <f t="shared" si="3"/>
        <v>132</v>
      </c>
      <c r="DB10" s="363">
        <f t="shared" si="3"/>
        <v>154</v>
      </c>
      <c r="DC10" s="264"/>
      <c r="DD10" s="57">
        <f>IF(ISERROR(GETPIVOTDATA("VALUE",'CSS WK pvt'!$I$2,"DT_FILE",DD$8,"CD_CO",DD$6,"TRIM_CAT",TRIM(B10),"TRIM_LINE",A9))=TRUE,0,GETPIVOTDATA("VALUE",'CSS WK pvt'!$I$2,"DT_FILE",DD$8,"CD_CO",DD$6,"TRIM_CAT",TRIM(B10),"TRIM_LINE",A9))</f>
        <v>12213</v>
      </c>
    </row>
    <row r="11" spans="1:108" s="52" customFormat="1" ht="15">
      <c r="A11" s="139"/>
      <c r="B11" s="53" t="s">
        <v>140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>
        <v>157</v>
      </c>
      <c r="BH11" s="100">
        <v>158</v>
      </c>
      <c r="BI11" s="57">
        <f t="shared" si="0"/>
        <v>1</v>
      </c>
      <c r="BJ11" s="58">
        <f t="shared" si="0"/>
        <v>3</v>
      </c>
      <c r="BK11" s="58">
        <f t="shared" si="0"/>
        <v>6</v>
      </c>
      <c r="BL11" s="58">
        <f t="shared" si="0"/>
        <v>8</v>
      </c>
      <c r="BM11" s="58">
        <f t="shared" si="0"/>
        <v>14</v>
      </c>
      <c r="BN11" s="58">
        <f t="shared" si="0"/>
        <v>17</v>
      </c>
      <c r="BO11" s="58">
        <f t="shared" si="0"/>
        <v>13</v>
      </c>
      <c r="BP11" s="58">
        <f t="shared" si="0"/>
        <v>3</v>
      </c>
      <c r="BQ11" s="58">
        <f t="shared" si="0"/>
        <v>6</v>
      </c>
      <c r="BR11" s="383">
        <f t="shared" si="0"/>
        <v>18</v>
      </c>
      <c r="BS11" s="101">
        <f t="shared" si="1"/>
        <v>20</v>
      </c>
      <c r="BT11" s="58">
        <f t="shared" si="1"/>
        <v>27</v>
      </c>
      <c r="BU11" s="58">
        <f t="shared" si="1"/>
        <v>30</v>
      </c>
      <c r="BV11" s="58">
        <f t="shared" si="1"/>
        <v>41</v>
      </c>
      <c r="BW11" s="58">
        <f t="shared" si="1"/>
        <v>40</v>
      </c>
      <c r="BX11" s="223">
        <f t="shared" si="1"/>
        <v>37</v>
      </c>
      <c r="BY11" s="223">
        <f t="shared" si="1"/>
        <v>30</v>
      </c>
      <c r="BZ11" s="223">
        <f t="shared" si="1"/>
        <v>25</v>
      </c>
      <c r="CA11" s="249">
        <f t="shared" si="1"/>
        <v>21</v>
      </c>
      <c r="CB11" s="249">
        <f t="shared" si="1"/>
        <v>21</v>
      </c>
      <c r="CC11" s="249">
        <f t="shared" si="2"/>
        <v>11</v>
      </c>
      <c r="CD11" s="363">
        <f t="shared" si="2"/>
        <v>-7</v>
      </c>
      <c r="CE11" s="196">
        <f t="shared" si="2"/>
        <v>-6</v>
      </c>
      <c r="CF11" s="249">
        <f t="shared" si="2"/>
        <v>-10</v>
      </c>
      <c r="CG11" s="249">
        <f t="shared" si="2"/>
        <v>-15</v>
      </c>
      <c r="CH11" s="249">
        <f t="shared" si="2"/>
        <v>-29</v>
      </c>
      <c r="CI11" s="249">
        <f t="shared" si="2"/>
        <v>-28</v>
      </c>
      <c r="CJ11" s="249">
        <f t="shared" si="2"/>
        <v>-24</v>
      </c>
      <c r="CK11" s="249">
        <f t="shared" si="2"/>
        <v>-31</v>
      </c>
      <c r="CL11" s="249">
        <f t="shared" si="2"/>
        <v>-32</v>
      </c>
      <c r="CM11" s="249">
        <f t="shared" si="3"/>
        <v>-18</v>
      </c>
      <c r="CN11" s="249">
        <f t="shared" si="3"/>
        <v>-10</v>
      </c>
      <c r="CO11" s="249">
        <f t="shared" si="3"/>
        <v>-8</v>
      </c>
      <c r="CP11" s="363">
        <f t="shared" si="3"/>
        <v>-9</v>
      </c>
      <c r="CQ11" s="363">
        <f t="shared" si="3"/>
        <v>-8</v>
      </c>
      <c r="CR11" s="363">
        <f t="shared" si="3"/>
        <v>-7</v>
      </c>
      <c r="CS11" s="363">
        <f t="shared" si="3"/>
        <v>-1</v>
      </c>
      <c r="CT11" s="363">
        <f t="shared" si="3"/>
        <v>-8</v>
      </c>
      <c r="CU11" s="363">
        <f t="shared" si="3"/>
        <v>-3</v>
      </c>
      <c r="CV11" s="363">
        <f t="shared" si="3"/>
        <v>-2</v>
      </c>
      <c r="CW11" s="363">
        <f t="shared" si="3"/>
        <v>9</v>
      </c>
      <c r="CX11" s="363">
        <f t="shared" si="3"/>
        <v>17</v>
      </c>
      <c r="CY11" s="363">
        <f t="shared" si="3"/>
        <v>8</v>
      </c>
      <c r="CZ11" s="363">
        <f t="shared" si="3"/>
        <v>8</v>
      </c>
      <c r="DA11" s="363">
        <f t="shared" si="3"/>
        <v>12</v>
      </c>
      <c r="DB11" s="363">
        <f t="shared" si="3"/>
        <v>20</v>
      </c>
      <c r="DC11" s="264"/>
      <c r="DD11" s="57">
        <f>IF(ISERROR(GETPIVOTDATA("VALUE",'CSS WK pvt'!$I$2,"DT_FILE",DD$8,"CD_CO",DD$6,"TRIM_CAT",TRIM(B11),"TRIM_LINE",A9))=TRUE,0,GETPIVOTDATA("VALUE",'CSS WK pvt'!$I$2,"DT_FILE",DD$8,"CD_CO",DD$6,"TRIM_CAT",TRIM(B11),"TRIM_LINE",A9))</f>
        <v>158</v>
      </c>
    </row>
    <row r="12" spans="1:108" s="52" customFormat="1" ht="15">
      <c r="A12" s="139"/>
      <c r="B12" s="53" t="s">
        <v>141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>
        <v>1603</v>
      </c>
      <c r="BH12" s="100">
        <v>1608</v>
      </c>
      <c r="BI12" s="57">
        <f t="shared" si="0"/>
        <v>68</v>
      </c>
      <c r="BJ12" s="58">
        <f t="shared" si="0"/>
        <v>62</v>
      </c>
      <c r="BK12" s="58">
        <f t="shared" si="0"/>
        <v>68</v>
      </c>
      <c r="BL12" s="58">
        <f t="shared" si="0"/>
        <v>67</v>
      </c>
      <c r="BM12" s="58">
        <f t="shared" si="0"/>
        <v>65</v>
      </c>
      <c r="BN12" s="58">
        <f t="shared" si="0"/>
        <v>58</v>
      </c>
      <c r="BO12" s="58">
        <f t="shared" si="0"/>
        <v>50</v>
      </c>
      <c r="BP12" s="58">
        <f t="shared" si="0"/>
        <v>48</v>
      </c>
      <c r="BQ12" s="58">
        <f t="shared" si="0"/>
        <v>40</v>
      </c>
      <c r="BR12" s="383">
        <f t="shared" si="0"/>
        <v>31</v>
      </c>
      <c r="BS12" s="101">
        <f t="shared" si="1"/>
        <v>25</v>
      </c>
      <c r="BT12" s="58">
        <f t="shared" si="1"/>
        <v>17</v>
      </c>
      <c r="BU12" s="58">
        <f t="shared" si="1"/>
        <v>25</v>
      </c>
      <c r="BV12" s="58">
        <f t="shared" si="1"/>
        <v>23</v>
      </c>
      <c r="BW12" s="58">
        <f t="shared" si="1"/>
        <v>16</v>
      </c>
      <c r="BX12" s="223">
        <f t="shared" si="1"/>
        <v>19</v>
      </c>
      <c r="BY12" s="223">
        <f t="shared" si="1"/>
        <v>18</v>
      </c>
      <c r="BZ12" s="223">
        <f t="shared" si="1"/>
        <v>23</v>
      </c>
      <c r="CA12" s="249">
        <f t="shared" si="1"/>
        <v>20</v>
      </c>
      <c r="CB12" s="249">
        <f t="shared" si="1"/>
        <v>17</v>
      </c>
      <c r="CC12" s="249">
        <f t="shared" si="2"/>
        <v>14</v>
      </c>
      <c r="CD12" s="363">
        <f t="shared" si="2"/>
        <v>12</v>
      </c>
      <c r="CE12" s="196">
        <f t="shared" si="2"/>
        <v>16</v>
      </c>
      <c r="CF12" s="249">
        <f t="shared" si="2"/>
        <v>9</v>
      </c>
      <c r="CG12" s="249">
        <f t="shared" si="2"/>
        <v>4</v>
      </c>
      <c r="CH12" s="249">
        <f t="shared" si="2"/>
        <v>1</v>
      </c>
      <c r="CI12" s="249">
        <f t="shared" si="2"/>
        <v>-2</v>
      </c>
      <c r="CJ12" s="249">
        <f t="shared" si="2"/>
        <v>-10</v>
      </c>
      <c r="CK12" s="249">
        <f t="shared" si="2"/>
        <v>-12</v>
      </c>
      <c r="CL12" s="249">
        <f t="shared" si="2"/>
        <v>-11</v>
      </c>
      <c r="CM12" s="249">
        <f t="shared" si="3"/>
        <v>-8</v>
      </c>
      <c r="CN12" s="249">
        <f t="shared" si="3"/>
        <v>-1</v>
      </c>
      <c r="CO12" s="249">
        <f t="shared" si="3"/>
        <v>3</v>
      </c>
      <c r="CP12" s="363">
        <f t="shared" si="3"/>
        <v>-3</v>
      </c>
      <c r="CQ12" s="363">
        <f t="shared" si="3"/>
        <v>-4</v>
      </c>
      <c r="CR12" s="363">
        <f t="shared" si="3"/>
        <v>-1</v>
      </c>
      <c r="CS12" s="363">
        <f t="shared" si="3"/>
        <v>-2</v>
      </c>
      <c r="CT12" s="363">
        <f t="shared" si="3"/>
        <v>4</v>
      </c>
      <c r="CU12" s="363">
        <f t="shared" si="3"/>
        <v>0</v>
      </c>
      <c r="CV12" s="363">
        <f t="shared" si="3"/>
        <v>0</v>
      </c>
      <c r="CW12" s="363">
        <f t="shared" si="3"/>
        <v>9</v>
      </c>
      <c r="CX12" s="363">
        <f t="shared" si="3"/>
        <v>10</v>
      </c>
      <c r="CY12" s="363">
        <f t="shared" si="3"/>
        <v>11</v>
      </c>
      <c r="CZ12" s="363">
        <f t="shared" si="3"/>
        <v>5</v>
      </c>
      <c r="DA12" s="363">
        <f t="shared" si="3"/>
        <v>-4</v>
      </c>
      <c r="DB12" s="363">
        <f t="shared" si="3"/>
        <v>8</v>
      </c>
      <c r="DC12" s="264"/>
      <c r="DD12" s="57">
        <f>IF(ISERROR(GETPIVOTDATA("VALUE",'CSS WK pvt'!$I$2,"DT_FILE",DD$8,"CD_CO",DD$6,"TRIM_CAT",TRIM(B12),"TRIM_LINE",A9))=TRUE,0,GETPIVOTDATA("VALUE",'CSS WK pvt'!$I$2,"DT_FILE",DD$8,"CD_CO",DD$6,"TRIM_CAT",TRIM(B12),"TRIM_LINE",A9))</f>
        <v>1608</v>
      </c>
    </row>
    <row r="13" spans="1:108" s="52" customFormat="1" ht="15">
      <c r="A13" s="139"/>
      <c r="B13" s="53" t="s">
        <v>142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>
        <v>74</v>
      </c>
      <c r="BH13" s="100">
        <v>74</v>
      </c>
      <c r="BI13" s="57">
        <f t="shared" si="0"/>
        <v>1</v>
      </c>
      <c r="BJ13" s="58">
        <f t="shared" si="0"/>
        <v>1</v>
      </c>
      <c r="BK13" s="58">
        <f t="shared" si="0"/>
        <v>2</v>
      </c>
      <c r="BL13" s="58">
        <f t="shared" si="0"/>
        <v>1</v>
      </c>
      <c r="BM13" s="58">
        <f t="shared" si="0"/>
        <v>1</v>
      </c>
      <c r="BN13" s="58">
        <f t="shared" si="0"/>
        <v>0</v>
      </c>
      <c r="BO13" s="58">
        <f t="shared" si="0"/>
        <v>0</v>
      </c>
      <c r="BP13" s="58">
        <f t="shared" si="0"/>
        <v>0</v>
      </c>
      <c r="BQ13" s="58">
        <f t="shared" si="0"/>
        <v>0</v>
      </c>
      <c r="BR13" s="383">
        <f t="shared" si="0"/>
        <v>-1</v>
      </c>
      <c r="BS13" s="101">
        <f t="shared" si="1"/>
        <v>0</v>
      </c>
      <c r="BT13" s="58">
        <f t="shared" si="1"/>
        <v>-1</v>
      </c>
      <c r="BU13" s="58">
        <f t="shared" si="1"/>
        <v>-1</v>
      </c>
      <c r="BV13" s="58">
        <f t="shared" si="1"/>
        <v>-1</v>
      </c>
      <c r="BW13" s="58">
        <f t="shared" si="1"/>
        <v>-2</v>
      </c>
      <c r="BX13" s="223">
        <f t="shared" si="1"/>
        <v>-1</v>
      </c>
      <c r="BY13" s="223">
        <f t="shared" si="1"/>
        <v>-2</v>
      </c>
      <c r="BZ13" s="223">
        <f t="shared" si="1"/>
        <v>0</v>
      </c>
      <c r="CA13" s="249">
        <f t="shared" si="1"/>
        <v>-2</v>
      </c>
      <c r="CB13" s="249">
        <f t="shared" si="1"/>
        <v>-1</v>
      </c>
      <c r="CC13" s="249">
        <f t="shared" si="2"/>
        <v>-2</v>
      </c>
      <c r="CD13" s="363">
        <f t="shared" si="2"/>
        <v>-1</v>
      </c>
      <c r="CE13" s="196">
        <f t="shared" si="2"/>
        <v>-1</v>
      </c>
      <c r="CF13" s="249">
        <f t="shared" si="2"/>
        <v>-1</v>
      </c>
      <c r="CG13" s="249">
        <f t="shared" si="2"/>
        <v>-1</v>
      </c>
      <c r="CH13" s="249">
        <f t="shared" si="2"/>
        <v>-1</v>
      </c>
      <c r="CI13" s="249">
        <f t="shared" si="2"/>
        <v>-1</v>
      </c>
      <c r="CJ13" s="249">
        <f t="shared" si="2"/>
        <v>-2</v>
      </c>
      <c r="CK13" s="249">
        <f t="shared" si="2"/>
        <v>-1</v>
      </c>
      <c r="CL13" s="249">
        <f t="shared" si="2"/>
        <v>-3</v>
      </c>
      <c r="CM13" s="249">
        <f t="shared" si="3"/>
        <v>0</v>
      </c>
      <c r="CN13" s="249">
        <f t="shared" si="3"/>
        <v>-1</v>
      </c>
      <c r="CO13" s="249">
        <f t="shared" si="3"/>
        <v>0</v>
      </c>
      <c r="CP13" s="363">
        <f t="shared" si="3"/>
        <v>0</v>
      </c>
      <c r="CQ13" s="363">
        <f t="shared" si="3"/>
        <v>0</v>
      </c>
      <c r="CR13" s="363">
        <f t="shared" si="3"/>
        <v>1</v>
      </c>
      <c r="CS13" s="363">
        <f t="shared" si="3"/>
        <v>0</v>
      </c>
      <c r="CT13" s="363">
        <f t="shared" si="3"/>
        <v>0</v>
      </c>
      <c r="CU13" s="363">
        <f t="shared" si="3"/>
        <v>0</v>
      </c>
      <c r="CV13" s="363">
        <f t="shared" si="3"/>
        <v>1</v>
      </c>
      <c r="CW13" s="363">
        <f t="shared" si="3"/>
        <v>1</v>
      </c>
      <c r="CX13" s="363">
        <f t="shared" si="3"/>
        <v>0</v>
      </c>
      <c r="CY13" s="363">
        <f t="shared" si="3"/>
        <v>-1</v>
      </c>
      <c r="CZ13" s="363">
        <f t="shared" si="3"/>
        <v>-1</v>
      </c>
      <c r="DA13" s="363">
        <f t="shared" si="3"/>
        <v>-3</v>
      </c>
      <c r="DB13" s="363">
        <f t="shared" si="3"/>
        <v>-3</v>
      </c>
      <c r="DC13" s="264"/>
      <c r="DD13" s="57">
        <f>IF(ISERROR(GETPIVOTDATA("VALUE",'CSS WK pvt'!$I$2,"DT_FILE",DD$8,"CD_CO",DD$6,"TRIM_CAT",TRIM(B13),"TRIM_LINE",A9))=TRUE,0,GETPIVOTDATA("VALUE",'CSS WK pvt'!$I$2,"DT_FILE",DD$8,"CD_CO",DD$6,"TRIM_CAT",TRIM(B13),"TRIM_LINE",A9))</f>
        <v>74</v>
      </c>
    </row>
    <row r="14" spans="1:108" s="52" customFormat="1" ht="15">
      <c r="A14" s="139"/>
      <c r="B14" s="53" t="s">
        <v>143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>
        <v>10</v>
      </c>
      <c r="BH14" s="100">
        <v>10</v>
      </c>
      <c r="BI14" s="57">
        <f t="shared" si="0"/>
        <v>0</v>
      </c>
      <c r="BJ14" s="58">
        <f t="shared" si="0"/>
        <v>0</v>
      </c>
      <c r="BK14" s="58">
        <f t="shared" si="0"/>
        <v>0</v>
      </c>
      <c r="BL14" s="58">
        <f t="shared" si="0"/>
        <v>0</v>
      </c>
      <c r="BM14" s="58">
        <f t="shared" si="0"/>
        <v>0</v>
      </c>
      <c r="BN14" s="58">
        <f t="shared" si="0"/>
        <v>0</v>
      </c>
      <c r="BO14" s="58">
        <f t="shared" si="0"/>
        <v>0</v>
      </c>
      <c r="BP14" s="58">
        <f t="shared" si="0"/>
        <v>0</v>
      </c>
      <c r="BQ14" s="58">
        <f t="shared" si="0"/>
        <v>0</v>
      </c>
      <c r="BR14" s="383">
        <f t="shared" si="0"/>
        <v>0</v>
      </c>
      <c r="BS14" s="101">
        <f t="shared" si="1"/>
        <v>0</v>
      </c>
      <c r="BT14" s="58">
        <f t="shared" si="1"/>
        <v>0</v>
      </c>
      <c r="BU14" s="58">
        <f t="shared" si="1"/>
        <v>0</v>
      </c>
      <c r="BV14" s="58">
        <f t="shared" si="1"/>
        <v>0</v>
      </c>
      <c r="BW14" s="58">
        <f t="shared" si="1"/>
        <v>0</v>
      </c>
      <c r="BX14" s="223">
        <f t="shared" si="1"/>
        <v>0</v>
      </c>
      <c r="BY14" s="223">
        <f t="shared" si="1"/>
        <v>0</v>
      </c>
      <c r="BZ14" s="223">
        <f t="shared" si="1"/>
        <v>0</v>
      </c>
      <c r="CA14" s="249">
        <f t="shared" si="1"/>
        <v>0</v>
      </c>
      <c r="CB14" s="249">
        <f t="shared" si="1"/>
        <v>0</v>
      </c>
      <c r="CC14" s="249">
        <f t="shared" si="2"/>
        <v>0</v>
      </c>
      <c r="CD14" s="363">
        <f t="shared" si="2"/>
        <v>0</v>
      </c>
      <c r="CE14" s="196">
        <f t="shared" si="2"/>
        <v>0</v>
      </c>
      <c r="CF14" s="249">
        <f t="shared" si="2"/>
        <v>0</v>
      </c>
      <c r="CG14" s="249">
        <f t="shared" si="2"/>
        <v>0</v>
      </c>
      <c r="CH14" s="249">
        <f t="shared" si="2"/>
        <v>0</v>
      </c>
      <c r="CI14" s="249">
        <f t="shared" si="2"/>
        <v>0</v>
      </c>
      <c r="CJ14" s="249">
        <f t="shared" si="2"/>
        <v>0</v>
      </c>
      <c r="CK14" s="249">
        <f t="shared" si="2"/>
        <v>0</v>
      </c>
      <c r="CL14" s="249">
        <f t="shared" si="2"/>
        <v>0</v>
      </c>
      <c r="CM14" s="249">
        <f t="shared" si="3"/>
        <v>0</v>
      </c>
      <c r="CN14" s="249">
        <f t="shared" si="3"/>
        <v>0</v>
      </c>
      <c r="CO14" s="249">
        <f t="shared" si="3"/>
        <v>0</v>
      </c>
      <c r="CP14" s="363">
        <f t="shared" si="3"/>
        <v>0</v>
      </c>
      <c r="CQ14" s="363">
        <f t="shared" si="3"/>
        <v>0</v>
      </c>
      <c r="CR14" s="363">
        <f t="shared" si="3"/>
        <v>0</v>
      </c>
      <c r="CS14" s="363">
        <f t="shared" si="3"/>
        <v>0</v>
      </c>
      <c r="CT14" s="363">
        <f t="shared" si="3"/>
        <v>0</v>
      </c>
      <c r="CU14" s="363">
        <f t="shared" si="3"/>
        <v>0</v>
      </c>
      <c r="CV14" s="363">
        <f t="shared" si="3"/>
        <v>0</v>
      </c>
      <c r="CW14" s="363">
        <f t="shared" si="3"/>
        <v>0</v>
      </c>
      <c r="CX14" s="363">
        <f t="shared" si="3"/>
        <v>0</v>
      </c>
      <c r="CY14" s="363">
        <f t="shared" si="3"/>
        <v>-1</v>
      </c>
      <c r="CZ14" s="363">
        <f t="shared" si="3"/>
        <v>-1</v>
      </c>
      <c r="DA14" s="363">
        <f t="shared" si="3"/>
        <v>-1</v>
      </c>
      <c r="DB14" s="363">
        <f t="shared" si="3"/>
        <v>-1</v>
      </c>
      <c r="DC14" s="264"/>
      <c r="DD14" s="57">
        <f>IF(ISERROR(GETPIVOTDATA("VALUE",'CSS WK pvt'!$I$2,"DT_FILE",DD$8,"CD_CO",DD$6,"TRIM_CAT",TRIM(B14),"TRIM_LINE",A9))=TRUE,0,GETPIVOTDATA("VALUE",'CSS WK pvt'!$I$2,"DT_FILE",DD$8,"CD_CO",DD$6,"TRIM_CAT",TRIM(B14),"TRIM_LINE",A9))</f>
        <v>10</v>
      </c>
    </row>
    <row r="15" spans="1:108" s="66" customFormat="1" ht="15.75" thickBot="1">
      <c r="A15" s="140"/>
      <c r="B15" s="60" t="s">
        <v>144</v>
      </c>
      <c r="C15" s="61">
        <f t="shared" si="4" ref="C15:Q15">SUM(C10:C14)</f>
        <v>13366</v>
      </c>
      <c r="D15" s="62">
        <f t="shared" si="4"/>
        <v>13382</v>
      </c>
      <c r="E15" s="62">
        <f t="shared" si="4"/>
        <v>13408</v>
      </c>
      <c r="F15" s="62">
        <f t="shared" si="4"/>
        <v>13437</v>
      </c>
      <c r="G15" s="62">
        <f t="shared" si="4"/>
        <v>13473</v>
      </c>
      <c r="H15" s="62">
        <f t="shared" si="4"/>
        <v>13481</v>
      </c>
      <c r="I15" s="62">
        <f t="shared" si="4"/>
        <v>13513</v>
      </c>
      <c r="J15" s="62">
        <f t="shared" si="4"/>
        <v>13517</v>
      </c>
      <c r="K15" s="62">
        <f t="shared" si="4"/>
        <v>13583</v>
      </c>
      <c r="L15" s="63">
        <f t="shared" si="4"/>
        <v>13648</v>
      </c>
      <c r="M15" s="62">
        <f t="shared" si="4"/>
        <v>13676</v>
      </c>
      <c r="N15" s="62">
        <f t="shared" si="4"/>
        <v>13728</v>
      </c>
      <c r="O15" s="62">
        <f t="shared" si="4"/>
        <v>13751</v>
      </c>
      <c r="P15" s="62">
        <f t="shared" si="4"/>
        <v>13749</v>
      </c>
      <c r="Q15" s="62">
        <f t="shared" si="4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90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>
        <v>14023</v>
      </c>
      <c r="BH15" s="290">
        <v>14063</v>
      </c>
      <c r="BI15" s="64">
        <f t="shared" si="5" ref="BI15:BM15">SUM(BI10:BI14)</f>
        <v>385</v>
      </c>
      <c r="BJ15" s="65">
        <f t="shared" si="5"/>
        <v>367</v>
      </c>
      <c r="BK15" s="65">
        <f t="shared" si="5"/>
        <v>388</v>
      </c>
      <c r="BL15" s="65">
        <f t="shared" si="5"/>
        <v>378</v>
      </c>
      <c r="BM15" s="65">
        <f t="shared" si="5"/>
        <v>364</v>
      </c>
      <c r="BN15" s="65">
        <f t="shared" si="6" ref="BN15:BV15">SUM(BN10:BN14)</f>
        <v>346</v>
      </c>
      <c r="BO15" s="65">
        <f t="shared" si="6"/>
        <v>296</v>
      </c>
      <c r="BP15" s="65">
        <f t="shared" si="6"/>
        <v>281</v>
      </c>
      <c r="BQ15" s="65">
        <f t="shared" si="6"/>
        <v>222</v>
      </c>
      <c r="BR15" s="384">
        <f t="shared" si="6"/>
        <v>140</v>
      </c>
      <c r="BS15" s="407">
        <f t="shared" si="6"/>
        <v>96</v>
      </c>
      <c r="BT15" s="65">
        <f t="shared" si="6"/>
        <v>77</v>
      </c>
      <c r="BU15" s="65">
        <f t="shared" si="6"/>
        <v>72</v>
      </c>
      <c r="BV15" s="65">
        <f t="shared" si="6"/>
        <v>79</v>
      </c>
      <c r="BW15" s="65">
        <f t="shared" si="7" ref="BW15:BX15">SUM(BW10:BW14)</f>
        <v>29</v>
      </c>
      <c r="BX15" s="224">
        <f t="shared" si="7"/>
        <v>7</v>
      </c>
      <c r="BY15" s="224">
        <f t="shared" si="8" ref="BY15">SUM(BY10:BY14)</f>
        <v>-7</v>
      </c>
      <c r="BZ15" s="224">
        <f t="shared" si="9" ref="BZ15:CA15">SUM(BZ10:BZ14)</f>
        <v>31</v>
      </c>
      <c r="CA15" s="250">
        <f t="shared" si="9"/>
        <v>2</v>
      </c>
      <c r="CB15" s="250">
        <f t="shared" si="10" ref="CB15:CC15">SUM(CB10:CB14)</f>
        <v>6</v>
      </c>
      <c r="CC15" s="250">
        <f t="shared" si="10"/>
        <v>4</v>
      </c>
      <c r="CD15" s="364">
        <f t="shared" si="11" ref="CD15:CE15">SUM(CD10:CD14)</f>
        <v>6</v>
      </c>
      <c r="CE15" s="333">
        <f t="shared" si="11"/>
        <v>45</v>
      </c>
      <c r="CF15" s="250">
        <f t="shared" si="12" ref="CF15">SUM(CF10:CF14)</f>
        <v>6</v>
      </c>
      <c r="CG15" s="250">
        <f t="shared" si="13" ref="CG15">SUM(CG10:CG14)</f>
        <v>-7</v>
      </c>
      <c r="CH15" s="250">
        <f t="shared" si="14" ref="CH15">SUM(CH10:CH14)</f>
        <v>-12</v>
      </c>
      <c r="CI15" s="250">
        <f t="shared" si="15" ref="CI15">SUM(CI10:CI14)</f>
        <v>13</v>
      </c>
      <c r="CJ15" s="250">
        <f t="shared" si="16" ref="CJ15">SUM(CJ10:CJ14)</f>
        <v>35</v>
      </c>
      <c r="CK15" s="250">
        <f t="shared" si="17" ref="CK15">SUM(CK10:CK14)</f>
        <v>51</v>
      </c>
      <c r="CL15" s="250">
        <f t="shared" si="18" ref="CL15">SUM(CL10:CL14)</f>
        <v>3</v>
      </c>
      <c r="CM15" s="250">
        <f t="shared" si="19" ref="CM15">SUM(CM10:CM14)</f>
        <v>49</v>
      </c>
      <c r="CN15" s="250">
        <f t="shared" si="20" ref="CN15">SUM(CN10:CN14)</f>
        <v>86</v>
      </c>
      <c r="CO15" s="250">
        <f t="shared" si="21" ref="CO15">SUM(CO10:CO14)</f>
        <v>78</v>
      </c>
      <c r="CP15" s="364">
        <f t="shared" si="22" ref="CP15">SUM(CP10:CP14)</f>
        <v>91</v>
      </c>
      <c r="CQ15" s="364">
        <f t="shared" si="23" ref="CQ15">SUM(CQ10:CQ14)</f>
        <v>84</v>
      </c>
      <c r="CR15" s="364">
        <f t="shared" si="24" ref="CR15">SUM(CR10:CR14)</f>
        <v>96</v>
      </c>
      <c r="CS15" s="364">
        <f t="shared" si="25" ref="CS15">SUM(CS10:CS14)</f>
        <v>99</v>
      </c>
      <c r="CT15" s="364">
        <f t="shared" si="26" ref="CT15">SUM(CT10:CT14)</f>
        <v>126</v>
      </c>
      <c r="CU15" s="364">
        <f t="shared" si="27" ref="CU15">SUM(CU10:CU14)</f>
        <v>112</v>
      </c>
      <c r="CV15" s="364">
        <f t="shared" si="28" ref="CV15">SUM(CV10:CV14)</f>
        <v>112</v>
      </c>
      <c r="CW15" s="364">
        <f t="shared" si="29" ref="CW15">SUM(CW10:CW14)</f>
        <v>137</v>
      </c>
      <c r="CX15" s="364">
        <f t="shared" si="30" ref="CX15">SUM(CX10:CX14)</f>
        <v>159</v>
      </c>
      <c r="CY15" s="364">
        <f t="shared" si="31" ref="CY15:CZ15">SUM(CY10:CY14)</f>
        <v>156</v>
      </c>
      <c r="CZ15" s="364">
        <f t="shared" si="31"/>
        <v>116</v>
      </c>
      <c r="DA15" s="364">
        <f t="shared" si="32" ref="DA15:DB15">SUM(DA10:DA14)</f>
        <v>136</v>
      </c>
      <c r="DB15" s="364">
        <f t="shared" si="32"/>
        <v>178</v>
      </c>
      <c r="DC15" s="265"/>
      <c r="DD15" s="64">
        <f>SUM(DD10:DD14)</f>
        <v>14063</v>
      </c>
    </row>
    <row r="16" spans="1:108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51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365"/>
      <c r="DC16" s="264"/>
      <c r="DD16" s="71"/>
    </row>
    <row r="17" spans="1:108" s="52" customFormat="1" ht="15">
      <c r="A17" s="139"/>
      <c r="B17" s="53" t="s">
        <v>139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2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>
        <v>1174</v>
      </c>
      <c r="BH17" s="292">
        <v>1075</v>
      </c>
      <c r="BI17" s="76">
        <f t="shared" si="33" ref="BI17:BR21">O17-C17</f>
        <v>331</v>
      </c>
      <c r="BJ17" s="77">
        <f t="shared" si="33"/>
        <v>447</v>
      </c>
      <c r="BK17" s="77">
        <f t="shared" si="33"/>
        <v>413</v>
      </c>
      <c r="BL17" s="77">
        <f t="shared" si="33"/>
        <v>621</v>
      </c>
      <c r="BM17" s="77">
        <f t="shared" si="33"/>
        <v>540</v>
      </c>
      <c r="BN17" s="77">
        <f t="shared" si="33"/>
        <v>468</v>
      </c>
      <c r="BO17" s="77">
        <f t="shared" si="33"/>
        <v>348</v>
      </c>
      <c r="BP17" s="77">
        <f t="shared" si="33"/>
        <v>306</v>
      </c>
      <c r="BQ17" s="77">
        <f t="shared" si="33"/>
        <v>317</v>
      </c>
      <c r="BR17" s="386">
        <f t="shared" si="33"/>
        <v>193</v>
      </c>
      <c r="BS17" s="409">
        <f t="shared" si="34" ref="BS17:CB21">Y17-M17</f>
        <v>167</v>
      </c>
      <c r="BT17" s="77">
        <f t="shared" si="34"/>
        <v>231</v>
      </c>
      <c r="BU17" s="77">
        <f t="shared" si="34"/>
        <v>-44</v>
      </c>
      <c r="BV17" s="77">
        <f t="shared" si="34"/>
        <v>-254</v>
      </c>
      <c r="BW17" s="77">
        <f t="shared" si="34"/>
        <v>-334</v>
      </c>
      <c r="BX17" s="226">
        <f t="shared" si="34"/>
        <v>-310</v>
      </c>
      <c r="BY17" s="226">
        <f t="shared" si="34"/>
        <v>-429</v>
      </c>
      <c r="BZ17" s="226">
        <f t="shared" si="34"/>
        <v>-260</v>
      </c>
      <c r="CA17" s="252">
        <f t="shared" si="34"/>
        <v>-278</v>
      </c>
      <c r="CB17" s="252">
        <f t="shared" si="34"/>
        <v>-225</v>
      </c>
      <c r="CC17" s="252">
        <f t="shared" si="35" ref="CC17:CL21">AI17-W17</f>
        <v>-538</v>
      </c>
      <c r="CD17" s="366">
        <f t="shared" si="35"/>
        <v>-327</v>
      </c>
      <c r="CE17" s="335">
        <f t="shared" si="35"/>
        <v>-166</v>
      </c>
      <c r="CF17" s="252">
        <f t="shared" si="35"/>
        <v>-260</v>
      </c>
      <c r="CG17" s="252">
        <f t="shared" si="35"/>
        <v>-116</v>
      </c>
      <c r="CH17" s="252">
        <f t="shared" si="35"/>
        <v>-343</v>
      </c>
      <c r="CI17" s="252">
        <f t="shared" si="35"/>
        <v>-190</v>
      </c>
      <c r="CJ17" s="252">
        <f t="shared" si="35"/>
        <v>-172</v>
      </c>
      <c r="CK17" s="252">
        <f t="shared" si="35"/>
        <v>-30</v>
      </c>
      <c r="CL17" s="252">
        <f t="shared" si="35"/>
        <v>-134</v>
      </c>
      <c r="CM17" s="252">
        <f t="shared" si="36" ref="CM17:DB21">AS17-AG17</f>
        <v>-43</v>
      </c>
      <c r="CN17" s="252">
        <f t="shared" si="36"/>
        <v>-220</v>
      </c>
      <c r="CO17" s="252">
        <f t="shared" si="36"/>
        <v>-35</v>
      </c>
      <c r="CP17" s="366">
        <f t="shared" si="36"/>
        <v>-167</v>
      </c>
      <c r="CQ17" s="366">
        <f t="shared" si="36"/>
        <v>-275</v>
      </c>
      <c r="CR17" s="366">
        <f t="shared" si="36"/>
        <v>95</v>
      </c>
      <c r="CS17" s="366">
        <f t="shared" si="36"/>
        <v>-50</v>
      </c>
      <c r="CT17" s="366">
        <f t="shared" si="36"/>
        <v>60</v>
      </c>
      <c r="CU17" s="366">
        <f t="shared" si="36"/>
        <v>150</v>
      </c>
      <c r="CV17" s="366">
        <f t="shared" si="36"/>
        <v>83</v>
      </c>
      <c r="CW17" s="366">
        <f t="shared" si="36"/>
        <v>-188</v>
      </c>
      <c r="CX17" s="366">
        <f t="shared" si="36"/>
        <v>99</v>
      </c>
      <c r="CY17" s="366">
        <f t="shared" si="36"/>
        <v>39</v>
      </c>
      <c r="CZ17" s="366">
        <f t="shared" si="36"/>
        <v>-146</v>
      </c>
      <c r="DA17" s="366">
        <f t="shared" si="36"/>
        <v>8</v>
      </c>
      <c r="DB17" s="366">
        <f t="shared" si="36"/>
        <v>26</v>
      </c>
      <c r="DC17" s="264"/>
      <c r="DD17" s="57">
        <f>IF(ISERROR(GETPIVOTDATA("VALUE",'CSS WK pvt'!$I$2,"DT_FILE",DD$8,"CD_CO",DD$6,"TRIM_CAT",TRIM(B17),"TRIM_LINE",A16))=TRUE,0,GETPIVOTDATA("VALUE",'CSS WK pvt'!$I$2,"DT_FILE",DD$8,"CD_CO",DD$6,"TRIM_CAT",TRIM(B17),"TRIM_LINE",A16))</f>
        <v>1075</v>
      </c>
    </row>
    <row r="18" spans="1:108" s="52" customFormat="1" ht="15">
      <c r="A18" s="139"/>
      <c r="B18" s="53" t="s">
        <v>140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2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>
        <v>46</v>
      </c>
      <c r="BH18" s="292">
        <v>45</v>
      </c>
      <c r="BI18" s="76">
        <f t="shared" si="33"/>
        <v>8</v>
      </c>
      <c r="BJ18" s="77">
        <f t="shared" si="33"/>
        <v>4</v>
      </c>
      <c r="BK18" s="77">
        <f t="shared" si="33"/>
        <v>3</v>
      </c>
      <c r="BL18" s="77">
        <f t="shared" si="33"/>
        <v>7</v>
      </c>
      <c r="BM18" s="77">
        <f t="shared" si="33"/>
        <v>11</v>
      </c>
      <c r="BN18" s="77">
        <f t="shared" si="33"/>
        <v>6</v>
      </c>
      <c r="BO18" s="77">
        <f t="shared" si="33"/>
        <v>6</v>
      </c>
      <c r="BP18" s="77">
        <f t="shared" si="33"/>
        <v>0</v>
      </c>
      <c r="BQ18" s="77">
        <f t="shared" si="33"/>
        <v>0</v>
      </c>
      <c r="BR18" s="386">
        <f t="shared" si="33"/>
        <v>2</v>
      </c>
      <c r="BS18" s="409">
        <f t="shared" si="34"/>
        <v>4</v>
      </c>
      <c r="BT18" s="77">
        <f t="shared" si="34"/>
        <v>15</v>
      </c>
      <c r="BU18" s="77">
        <f t="shared" si="34"/>
        <v>8</v>
      </c>
      <c r="BV18" s="77">
        <f t="shared" si="34"/>
        <v>14</v>
      </c>
      <c r="BW18" s="77">
        <f t="shared" si="34"/>
        <v>8</v>
      </c>
      <c r="BX18" s="226">
        <f t="shared" si="34"/>
        <v>6</v>
      </c>
      <c r="BY18" s="226">
        <f t="shared" si="34"/>
        <v>5</v>
      </c>
      <c r="BZ18" s="226">
        <f t="shared" si="34"/>
        <v>3</v>
      </c>
      <c r="CA18" s="252">
        <f t="shared" si="34"/>
        <v>10</v>
      </c>
      <c r="CB18" s="252">
        <f t="shared" si="34"/>
        <v>7</v>
      </c>
      <c r="CC18" s="252">
        <f t="shared" si="35"/>
        <v>-17</v>
      </c>
      <c r="CD18" s="366">
        <f t="shared" si="35"/>
        <v>-9</v>
      </c>
      <c r="CE18" s="335">
        <f t="shared" si="35"/>
        <v>-2</v>
      </c>
      <c r="CF18" s="252">
        <f t="shared" si="35"/>
        <v>-17</v>
      </c>
      <c r="CG18" s="252">
        <f t="shared" si="35"/>
        <v>-14</v>
      </c>
      <c r="CH18" s="252">
        <f t="shared" si="35"/>
        <v>-13</v>
      </c>
      <c r="CI18" s="252">
        <f t="shared" si="35"/>
        <v>-15</v>
      </c>
      <c r="CJ18" s="252">
        <f t="shared" si="35"/>
        <v>-7</v>
      </c>
      <c r="CK18" s="252">
        <f t="shared" si="35"/>
        <v>-14</v>
      </c>
      <c r="CL18" s="252">
        <f t="shared" si="35"/>
        <v>-19</v>
      </c>
      <c r="CM18" s="252">
        <f t="shared" si="36"/>
        <v>-13</v>
      </c>
      <c r="CN18" s="252">
        <f t="shared" si="36"/>
        <v>-14</v>
      </c>
      <c r="CO18" s="252">
        <f t="shared" si="36"/>
        <v>3</v>
      </c>
      <c r="CP18" s="366">
        <f t="shared" si="36"/>
        <v>5</v>
      </c>
      <c r="CQ18" s="366">
        <f t="shared" si="36"/>
        <v>-2</v>
      </c>
      <c r="CR18" s="366">
        <f t="shared" si="36"/>
        <v>9</v>
      </c>
      <c r="CS18" s="366">
        <f t="shared" si="36"/>
        <v>-2</v>
      </c>
      <c r="CT18" s="366">
        <f t="shared" si="36"/>
        <v>-11</v>
      </c>
      <c r="CU18" s="366">
        <f t="shared" si="36"/>
        <v>-5</v>
      </c>
      <c r="CV18" s="366">
        <f t="shared" si="36"/>
        <v>-7</v>
      </c>
      <c r="CW18" s="366">
        <f t="shared" si="36"/>
        <v>-8</v>
      </c>
      <c r="CX18" s="366">
        <f t="shared" si="36"/>
        <v>4</v>
      </c>
      <c r="CY18" s="366">
        <f t="shared" si="36"/>
        <v>0</v>
      </c>
      <c r="CZ18" s="366">
        <f t="shared" si="36"/>
        <v>8</v>
      </c>
      <c r="DA18" s="366">
        <f t="shared" si="36"/>
        <v>13</v>
      </c>
      <c r="DB18" s="366">
        <f t="shared" si="36"/>
        <v>7</v>
      </c>
      <c r="DC18" s="264"/>
      <c r="DD18" s="57">
        <f>IF(ISERROR(GETPIVOTDATA("VALUE",'CSS WK pvt'!$I$2,"DT_FILE",DD$8,"CD_CO",DD$6,"TRIM_CAT",TRIM(B18),"TRIM_LINE",A16))=TRUE,0,GETPIVOTDATA("VALUE",'CSS WK pvt'!$I$2,"DT_FILE",DD$8,"CD_CO",DD$6,"TRIM_CAT",TRIM(B18),"TRIM_LINE",A16))</f>
        <v>45</v>
      </c>
    </row>
    <row r="19" spans="1:108" s="52" customFormat="1" ht="15">
      <c r="A19" s="139"/>
      <c r="B19" s="53" t="s">
        <v>141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2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>
        <v>261</v>
      </c>
      <c r="BH19" s="292">
        <v>266</v>
      </c>
      <c r="BI19" s="76">
        <f t="shared" si="33"/>
        <v>-6</v>
      </c>
      <c r="BJ19" s="77">
        <f t="shared" si="33"/>
        <v>135</v>
      </c>
      <c r="BK19" s="77">
        <f t="shared" si="33"/>
        <v>180</v>
      </c>
      <c r="BL19" s="77">
        <f t="shared" si="33"/>
        <v>-49</v>
      </c>
      <c r="BM19" s="77">
        <f t="shared" si="33"/>
        <v>50</v>
      </c>
      <c r="BN19" s="77">
        <f t="shared" si="33"/>
        <v>-68</v>
      </c>
      <c r="BO19" s="77">
        <f t="shared" si="33"/>
        <v>30</v>
      </c>
      <c r="BP19" s="77">
        <f t="shared" si="33"/>
        <v>29</v>
      </c>
      <c r="BQ19" s="77">
        <f t="shared" si="33"/>
        <v>43</v>
      </c>
      <c r="BR19" s="386">
        <f t="shared" si="33"/>
        <v>15</v>
      </c>
      <c r="BS19" s="409">
        <f t="shared" si="34"/>
        <v>-79</v>
      </c>
      <c r="BT19" s="77">
        <f t="shared" si="34"/>
        <v>-114</v>
      </c>
      <c r="BU19" s="77">
        <f t="shared" si="34"/>
        <v>-72</v>
      </c>
      <c r="BV19" s="77">
        <f t="shared" si="34"/>
        <v>-211</v>
      </c>
      <c r="BW19" s="77">
        <f t="shared" si="34"/>
        <v>-204</v>
      </c>
      <c r="BX19" s="226">
        <f t="shared" si="34"/>
        <v>-32</v>
      </c>
      <c r="BY19" s="226">
        <f t="shared" si="34"/>
        <v>-90</v>
      </c>
      <c r="BZ19" s="226">
        <f t="shared" si="34"/>
        <v>-19</v>
      </c>
      <c r="CA19" s="252">
        <f t="shared" si="34"/>
        <v>4</v>
      </c>
      <c r="CB19" s="252">
        <f t="shared" si="34"/>
        <v>-3</v>
      </c>
      <c r="CC19" s="252">
        <f t="shared" si="35"/>
        <v>-57</v>
      </c>
      <c r="CD19" s="366">
        <f t="shared" si="35"/>
        <v>-26</v>
      </c>
      <c r="CE19" s="335">
        <f t="shared" si="35"/>
        <v>142</v>
      </c>
      <c r="CF19" s="252">
        <f t="shared" si="35"/>
        <v>151</v>
      </c>
      <c r="CG19" s="252">
        <f t="shared" si="35"/>
        <v>86</v>
      </c>
      <c r="CH19" s="252">
        <f t="shared" si="35"/>
        <v>-20</v>
      </c>
      <c r="CI19" s="252">
        <f t="shared" si="35"/>
        <v>1</v>
      </c>
      <c r="CJ19" s="252">
        <f t="shared" si="35"/>
        <v>73</v>
      </c>
      <c r="CK19" s="252">
        <f t="shared" si="35"/>
        <v>136</v>
      </c>
      <c r="CL19" s="252">
        <f t="shared" si="35"/>
        <v>71</v>
      </c>
      <c r="CM19" s="252">
        <f t="shared" si="36"/>
        <v>87</v>
      </c>
      <c r="CN19" s="252">
        <f t="shared" si="36"/>
        <v>56</v>
      </c>
      <c r="CO19" s="252">
        <f t="shared" si="36"/>
        <v>61</v>
      </c>
      <c r="CP19" s="366">
        <f t="shared" si="36"/>
        <v>32</v>
      </c>
      <c r="CQ19" s="366">
        <f t="shared" si="36"/>
        <v>-109</v>
      </c>
      <c r="CR19" s="366">
        <f t="shared" si="36"/>
        <v>-45</v>
      </c>
      <c r="CS19" s="366">
        <f t="shared" si="36"/>
        <v>-12</v>
      </c>
      <c r="CT19" s="366">
        <f t="shared" si="36"/>
        <v>108</v>
      </c>
      <c r="CU19" s="366">
        <f t="shared" si="36"/>
        <v>93</v>
      </c>
      <c r="CV19" s="366">
        <f t="shared" si="36"/>
        <v>-51</v>
      </c>
      <c r="CW19" s="366">
        <f t="shared" si="36"/>
        <v>-175</v>
      </c>
      <c r="CX19" s="366">
        <f t="shared" si="36"/>
        <v>8</v>
      </c>
      <c r="CY19" s="366">
        <f t="shared" si="36"/>
        <v>14</v>
      </c>
      <c r="CZ19" s="366">
        <f t="shared" si="36"/>
        <v>-54</v>
      </c>
      <c r="DA19" s="366">
        <f t="shared" si="36"/>
        <v>-94</v>
      </c>
      <c r="DB19" s="366">
        <f t="shared" si="36"/>
        <v>-36</v>
      </c>
      <c r="DC19" s="264"/>
      <c r="DD19" s="57">
        <f>IF(ISERROR(GETPIVOTDATA("VALUE",'CSS WK pvt'!$I$2,"DT_FILE",DD$8,"CD_CO",DD$6,"TRIM_CAT",TRIM(B19),"TRIM_LINE",A16))=TRUE,0,GETPIVOTDATA("VALUE",'CSS WK pvt'!$I$2,"DT_FILE",DD$8,"CD_CO",DD$6,"TRIM_CAT",TRIM(B19),"TRIM_LINE",A16))</f>
        <v>266</v>
      </c>
    </row>
    <row r="20" spans="1:108" s="52" customFormat="1" ht="15">
      <c r="A20" s="139"/>
      <c r="B20" s="53" t="s">
        <v>142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2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>
        <v>17</v>
      </c>
      <c r="BH20" s="292">
        <v>25</v>
      </c>
      <c r="BI20" s="76">
        <f t="shared" si="33"/>
        <v>12</v>
      </c>
      <c r="BJ20" s="77">
        <f t="shared" si="33"/>
        <v>14</v>
      </c>
      <c r="BK20" s="77">
        <f t="shared" si="33"/>
        <v>9</v>
      </c>
      <c r="BL20" s="77">
        <f t="shared" si="33"/>
        <v>4</v>
      </c>
      <c r="BM20" s="77">
        <f t="shared" si="33"/>
        <v>7</v>
      </c>
      <c r="BN20" s="77">
        <f t="shared" si="33"/>
        <v>-2</v>
      </c>
      <c r="BO20" s="77">
        <f t="shared" si="33"/>
        <v>0</v>
      </c>
      <c r="BP20" s="77">
        <f t="shared" si="33"/>
        <v>5</v>
      </c>
      <c r="BQ20" s="77">
        <f t="shared" si="33"/>
        <v>1</v>
      </c>
      <c r="BR20" s="386">
        <f t="shared" si="33"/>
        <v>2</v>
      </c>
      <c r="BS20" s="409">
        <f t="shared" si="34"/>
        <v>-4</v>
      </c>
      <c r="BT20" s="77">
        <f t="shared" si="34"/>
        <v>-18</v>
      </c>
      <c r="BU20" s="77">
        <f t="shared" si="34"/>
        <v>-19</v>
      </c>
      <c r="BV20" s="77">
        <f t="shared" si="34"/>
        <v>-16</v>
      </c>
      <c r="BW20" s="77">
        <f t="shared" si="34"/>
        <v>-19</v>
      </c>
      <c r="BX20" s="226">
        <f t="shared" si="34"/>
        <v>-4</v>
      </c>
      <c r="BY20" s="226">
        <f t="shared" si="34"/>
        <v>-10</v>
      </c>
      <c r="BZ20" s="226">
        <f t="shared" si="34"/>
        <v>-8</v>
      </c>
      <c r="CA20" s="252">
        <f t="shared" si="34"/>
        <v>-1</v>
      </c>
      <c r="CB20" s="252">
        <f t="shared" si="34"/>
        <v>9</v>
      </c>
      <c r="CC20" s="252">
        <f t="shared" si="35"/>
        <v>-11</v>
      </c>
      <c r="CD20" s="366">
        <f t="shared" si="35"/>
        <v>-3</v>
      </c>
      <c r="CE20" s="335">
        <f t="shared" si="35"/>
        <v>11</v>
      </c>
      <c r="CF20" s="252">
        <f t="shared" si="35"/>
        <v>20</v>
      </c>
      <c r="CG20" s="252">
        <f t="shared" si="35"/>
        <v>7</v>
      </c>
      <c r="CH20" s="252">
        <f t="shared" si="35"/>
        <v>-5</v>
      </c>
      <c r="CI20" s="252">
        <f t="shared" si="35"/>
        <v>6</v>
      </c>
      <c r="CJ20" s="252">
        <f t="shared" si="35"/>
        <v>-4</v>
      </c>
      <c r="CK20" s="252">
        <f t="shared" si="35"/>
        <v>6</v>
      </c>
      <c r="CL20" s="252">
        <f t="shared" si="35"/>
        <v>4</v>
      </c>
      <c r="CM20" s="252">
        <f t="shared" si="36"/>
        <v>-6</v>
      </c>
      <c r="CN20" s="252">
        <f t="shared" si="36"/>
        <v>-2</v>
      </c>
      <c r="CO20" s="252">
        <f t="shared" si="36"/>
        <v>9</v>
      </c>
      <c r="CP20" s="366">
        <f t="shared" si="36"/>
        <v>4</v>
      </c>
      <c r="CQ20" s="366">
        <f t="shared" si="36"/>
        <v>-16</v>
      </c>
      <c r="CR20" s="366">
        <f t="shared" si="36"/>
        <v>-6</v>
      </c>
      <c r="CS20" s="366">
        <f t="shared" si="36"/>
        <v>-3</v>
      </c>
      <c r="CT20" s="366">
        <f t="shared" si="36"/>
        <v>3</v>
      </c>
      <c r="CU20" s="366">
        <f t="shared" si="36"/>
        <v>0</v>
      </c>
      <c r="CV20" s="366">
        <f t="shared" si="36"/>
        <v>8</v>
      </c>
      <c r="CW20" s="366">
        <f t="shared" si="36"/>
        <v>-7</v>
      </c>
      <c r="CX20" s="366">
        <f t="shared" si="36"/>
        <v>-1</v>
      </c>
      <c r="CY20" s="366">
        <f t="shared" si="36"/>
        <v>11</v>
      </c>
      <c r="CZ20" s="366">
        <f t="shared" si="36"/>
        <v>-10</v>
      </c>
      <c r="DA20" s="366">
        <f t="shared" si="36"/>
        <v>-6</v>
      </c>
      <c r="DB20" s="366">
        <f t="shared" si="36"/>
        <v>2</v>
      </c>
      <c r="DC20" s="264"/>
      <c r="DD20" s="57">
        <f>IF(ISERROR(GETPIVOTDATA("VALUE",'CSS WK pvt'!$I$2,"DT_FILE",DD$8,"CD_CO",DD$6,"TRIM_CAT",TRIM(B20),"TRIM_LINE",A16))=TRUE,0,GETPIVOTDATA("VALUE",'CSS WK pvt'!$I$2,"DT_FILE",DD$8,"CD_CO",DD$6,"TRIM_CAT",TRIM(B20),"TRIM_LINE",A16))</f>
        <v>25</v>
      </c>
    </row>
    <row r="21" spans="1:108" s="52" customFormat="1" ht="15">
      <c r="A21" s="139"/>
      <c r="B21" s="53" t="s">
        <v>143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2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>
        <v>2</v>
      </c>
      <c r="BH21" s="292">
        <v>2</v>
      </c>
      <c r="BI21" s="76">
        <f t="shared" si="33"/>
        <v>1</v>
      </c>
      <c r="BJ21" s="77">
        <f t="shared" si="33"/>
        <v>0</v>
      </c>
      <c r="BK21" s="77">
        <f t="shared" si="33"/>
        <v>5</v>
      </c>
      <c r="BL21" s="77">
        <f t="shared" si="33"/>
        <v>-2</v>
      </c>
      <c r="BM21" s="77">
        <f t="shared" si="33"/>
        <v>-3</v>
      </c>
      <c r="BN21" s="77">
        <f t="shared" si="33"/>
        <v>1</v>
      </c>
      <c r="BO21" s="77">
        <f t="shared" si="33"/>
        <v>1</v>
      </c>
      <c r="BP21" s="77">
        <f t="shared" si="33"/>
        <v>1</v>
      </c>
      <c r="BQ21" s="77">
        <f t="shared" si="33"/>
        <v>0</v>
      </c>
      <c r="BR21" s="386">
        <f t="shared" si="33"/>
        <v>2</v>
      </c>
      <c r="BS21" s="409">
        <f t="shared" si="34"/>
        <v>-1</v>
      </c>
      <c r="BT21" s="77">
        <f t="shared" si="34"/>
        <v>-1</v>
      </c>
      <c r="BU21" s="77">
        <f t="shared" si="34"/>
        <v>-1</v>
      </c>
      <c r="BV21" s="77">
        <f t="shared" si="34"/>
        <v>0</v>
      </c>
      <c r="BW21" s="77">
        <f t="shared" si="34"/>
        <v>-3</v>
      </c>
      <c r="BX21" s="226">
        <f t="shared" si="34"/>
        <v>-1</v>
      </c>
      <c r="BY21" s="226">
        <f t="shared" si="34"/>
        <v>2</v>
      </c>
      <c r="BZ21" s="226">
        <f t="shared" si="34"/>
        <v>2</v>
      </c>
      <c r="CA21" s="252">
        <f t="shared" si="34"/>
        <v>-1</v>
      </c>
      <c r="CB21" s="252">
        <f t="shared" si="34"/>
        <v>1</v>
      </c>
      <c r="CC21" s="252">
        <f t="shared" si="35"/>
        <v>1</v>
      </c>
      <c r="CD21" s="366">
        <f t="shared" si="35"/>
        <v>0</v>
      </c>
      <c r="CE21" s="335">
        <f t="shared" si="35"/>
        <v>5</v>
      </c>
      <c r="CF21" s="252">
        <f t="shared" si="35"/>
        <v>1</v>
      </c>
      <c r="CG21" s="252">
        <f t="shared" si="35"/>
        <v>3</v>
      </c>
      <c r="CH21" s="252">
        <f t="shared" si="35"/>
        <v>-1</v>
      </c>
      <c r="CI21" s="252">
        <f t="shared" si="35"/>
        <v>2</v>
      </c>
      <c r="CJ21" s="252">
        <f t="shared" si="35"/>
        <v>2</v>
      </c>
      <c r="CK21" s="252">
        <f t="shared" si="35"/>
        <v>-1</v>
      </c>
      <c r="CL21" s="252">
        <f t="shared" si="35"/>
        <v>-2</v>
      </c>
      <c r="CM21" s="252">
        <f t="shared" si="36"/>
        <v>2</v>
      </c>
      <c r="CN21" s="252">
        <f t="shared" si="36"/>
        <v>-1</v>
      </c>
      <c r="CO21" s="252">
        <f t="shared" si="36"/>
        <v>-1</v>
      </c>
      <c r="CP21" s="366">
        <f t="shared" si="36"/>
        <v>1</v>
      </c>
      <c r="CQ21" s="366">
        <f t="shared" si="36"/>
        <v>-2</v>
      </c>
      <c r="CR21" s="366">
        <f t="shared" si="36"/>
        <v>-2</v>
      </c>
      <c r="CS21" s="366">
        <f t="shared" si="36"/>
        <v>0</v>
      </c>
      <c r="CT21" s="366">
        <f t="shared" si="36"/>
        <v>2</v>
      </c>
      <c r="CU21" s="366">
        <f t="shared" si="36"/>
        <v>0</v>
      </c>
      <c r="CV21" s="366">
        <f t="shared" si="36"/>
        <v>3</v>
      </c>
      <c r="CW21" s="366">
        <f t="shared" si="36"/>
        <v>2</v>
      </c>
      <c r="CX21" s="366">
        <f t="shared" si="36"/>
        <v>2</v>
      </c>
      <c r="CY21" s="366">
        <f t="shared" si="36"/>
        <v>-1</v>
      </c>
      <c r="CZ21" s="366">
        <f t="shared" si="36"/>
        <v>-1</v>
      </c>
      <c r="DA21" s="366">
        <f t="shared" si="36"/>
        <v>-1</v>
      </c>
      <c r="DB21" s="366">
        <f t="shared" si="36"/>
        <v>-2</v>
      </c>
      <c r="DC21" s="264"/>
      <c r="DD21" s="57">
        <f>IF(ISERROR(GETPIVOTDATA("VALUE",'CSS WK pvt'!$I$2,"DT_FILE",DD$8,"CD_CO",DD$6,"TRIM_CAT",TRIM(B21),"TRIM_LINE",A16))=TRUE,0,GETPIVOTDATA("VALUE",'CSS WK pvt'!$I$2,"DT_FILE",DD$8,"CD_CO",DD$6,"TRIM_CAT",TRIM(B21),"TRIM_LINE",A16))</f>
        <v>2</v>
      </c>
    </row>
    <row r="22" spans="1:108" s="66" customFormat="1" ht="15">
      <c r="A22" s="141"/>
      <c r="B22" s="53" t="s">
        <v>144</v>
      </c>
      <c r="C22" s="129">
        <f t="shared" si="37" ref="C22:Q22">SUM(C17:C21)</f>
        <v>1274</v>
      </c>
      <c r="D22" s="130">
        <f t="shared" si="37"/>
        <v>1416</v>
      </c>
      <c r="E22" s="130">
        <f t="shared" si="37"/>
        <v>1337</v>
      </c>
      <c r="F22" s="130">
        <f t="shared" si="37"/>
        <v>1164</v>
      </c>
      <c r="G22" s="130">
        <f t="shared" si="37"/>
        <v>1287</v>
      </c>
      <c r="H22" s="130">
        <f t="shared" si="37"/>
        <v>1096</v>
      </c>
      <c r="I22" s="130">
        <f t="shared" si="37"/>
        <v>1211</v>
      </c>
      <c r="J22" s="130">
        <f t="shared" si="37"/>
        <v>1449</v>
      </c>
      <c r="K22" s="130">
        <f t="shared" si="37"/>
        <v>1804</v>
      </c>
      <c r="L22" s="131">
        <f t="shared" si="37"/>
        <v>1692</v>
      </c>
      <c r="M22" s="130">
        <f t="shared" si="37"/>
        <v>1571</v>
      </c>
      <c r="N22" s="130">
        <f t="shared" si="37"/>
        <v>1480</v>
      </c>
      <c r="O22" s="130">
        <f t="shared" si="37"/>
        <v>1620</v>
      </c>
      <c r="P22" s="130">
        <f t="shared" si="37"/>
        <v>2016</v>
      </c>
      <c r="Q22" s="130">
        <f t="shared" si="37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3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>
        <v>1500</v>
      </c>
      <c r="BH22" s="293">
        <v>1413</v>
      </c>
      <c r="BI22" s="78">
        <f t="shared" si="38" ref="BI22:BM22">SUM(BI17:BI21)</f>
        <v>346</v>
      </c>
      <c r="BJ22" s="132">
        <f t="shared" si="38"/>
        <v>600</v>
      </c>
      <c r="BK22" s="132">
        <f t="shared" si="38"/>
        <v>610</v>
      </c>
      <c r="BL22" s="132">
        <f t="shared" si="38"/>
        <v>581</v>
      </c>
      <c r="BM22" s="132">
        <f t="shared" si="38"/>
        <v>605</v>
      </c>
      <c r="BN22" s="132">
        <f t="shared" si="39" ref="BN22:BV22">SUM(BN17:BN21)</f>
        <v>405</v>
      </c>
      <c r="BO22" s="132">
        <f t="shared" si="39"/>
        <v>385</v>
      </c>
      <c r="BP22" s="132">
        <f t="shared" si="39"/>
        <v>341</v>
      </c>
      <c r="BQ22" s="132">
        <f t="shared" si="39"/>
        <v>361</v>
      </c>
      <c r="BR22" s="387">
        <f t="shared" si="39"/>
        <v>214</v>
      </c>
      <c r="BS22" s="410">
        <f t="shared" si="39"/>
        <v>87</v>
      </c>
      <c r="BT22" s="132">
        <f t="shared" si="39"/>
        <v>113</v>
      </c>
      <c r="BU22" s="132">
        <f t="shared" si="39"/>
        <v>-128</v>
      </c>
      <c r="BV22" s="132">
        <f t="shared" si="39"/>
        <v>-467</v>
      </c>
      <c r="BW22" s="132">
        <f t="shared" si="40" ref="BW22:BX22">SUM(BW17:BW21)</f>
        <v>-552</v>
      </c>
      <c r="BX22" s="227">
        <f t="shared" si="40"/>
        <v>-341</v>
      </c>
      <c r="BY22" s="227">
        <f t="shared" si="41" ref="BY22">SUM(BY17:BY21)</f>
        <v>-522</v>
      </c>
      <c r="BZ22" s="227">
        <f t="shared" si="42" ref="BZ22:CA22">SUM(BZ17:BZ21)</f>
        <v>-282</v>
      </c>
      <c r="CA22" s="253">
        <f t="shared" si="42"/>
        <v>-266</v>
      </c>
      <c r="CB22" s="253">
        <f t="shared" si="43" ref="CB22:CC22">SUM(CB17:CB21)</f>
        <v>-211</v>
      </c>
      <c r="CC22" s="253">
        <f t="shared" si="43"/>
        <v>-622</v>
      </c>
      <c r="CD22" s="367">
        <f t="shared" si="44" ref="CD22:CE22">SUM(CD17:CD21)</f>
        <v>-365</v>
      </c>
      <c r="CE22" s="336">
        <f t="shared" si="44"/>
        <v>-10</v>
      </c>
      <c r="CF22" s="253">
        <f t="shared" si="45" ref="CF22">SUM(CF17:CF21)</f>
        <v>-105</v>
      </c>
      <c r="CG22" s="253">
        <f t="shared" si="46" ref="CG22">SUM(CG17:CG21)</f>
        <v>-34</v>
      </c>
      <c r="CH22" s="253">
        <f t="shared" si="47" ref="CH22">SUM(CH17:CH21)</f>
        <v>-382</v>
      </c>
      <c r="CI22" s="253">
        <f t="shared" si="48" ref="CI22">SUM(CI17:CI21)</f>
        <v>-196</v>
      </c>
      <c r="CJ22" s="253">
        <f t="shared" si="49" ref="CJ22">SUM(CJ17:CJ21)</f>
        <v>-108</v>
      </c>
      <c r="CK22" s="253">
        <f t="shared" si="50" ref="CK22">SUM(CK17:CK21)</f>
        <v>97</v>
      </c>
      <c r="CL22" s="253">
        <f t="shared" si="51" ref="CL22">SUM(CL17:CL21)</f>
        <v>-80</v>
      </c>
      <c r="CM22" s="253">
        <f t="shared" si="52" ref="CM22">SUM(CM17:CM21)</f>
        <v>27</v>
      </c>
      <c r="CN22" s="253">
        <f t="shared" si="53" ref="CN22">SUM(CN17:CN21)</f>
        <v>-181</v>
      </c>
      <c r="CO22" s="253">
        <f t="shared" si="54" ref="CO22">SUM(CO17:CO21)</f>
        <v>37</v>
      </c>
      <c r="CP22" s="367">
        <f t="shared" si="55" ref="CP22">SUM(CP17:CP21)</f>
        <v>-125</v>
      </c>
      <c r="CQ22" s="367">
        <f t="shared" si="56" ref="CQ22">SUM(CQ17:CQ21)</f>
        <v>-404</v>
      </c>
      <c r="CR22" s="367">
        <f t="shared" si="57" ref="CR22">SUM(CR17:CR21)</f>
        <v>51</v>
      </c>
      <c r="CS22" s="367">
        <f t="shared" si="58" ref="CS22">SUM(CS17:CS21)</f>
        <v>-67</v>
      </c>
      <c r="CT22" s="367">
        <f t="shared" si="59" ref="CT22">SUM(CT17:CT21)</f>
        <v>162</v>
      </c>
      <c r="CU22" s="367">
        <f t="shared" si="60" ref="CU22">SUM(CU17:CU21)</f>
        <v>238</v>
      </c>
      <c r="CV22" s="367">
        <f t="shared" si="61" ref="CV22">SUM(CV17:CV21)</f>
        <v>36</v>
      </c>
      <c r="CW22" s="367">
        <f t="shared" si="62" ref="CW22">SUM(CW17:CW21)</f>
        <v>-376</v>
      </c>
      <c r="CX22" s="367">
        <f t="shared" si="63" ref="CX22">SUM(CX17:CX21)</f>
        <v>112</v>
      </c>
      <c r="CY22" s="367">
        <f t="shared" si="64" ref="CY22:CZ22">SUM(CY17:CY21)</f>
        <v>63</v>
      </c>
      <c r="CZ22" s="367">
        <f t="shared" si="64"/>
        <v>-203</v>
      </c>
      <c r="DA22" s="367">
        <f t="shared" si="65" ref="DA22:DB22">SUM(DA17:DA21)</f>
        <v>-80</v>
      </c>
      <c r="DB22" s="367">
        <f t="shared" si="65"/>
        <v>-3</v>
      </c>
      <c r="DC22" s="265"/>
      <c r="DD22" s="78">
        <f>SUM(DD17:DD21)</f>
        <v>1413</v>
      </c>
    </row>
    <row r="23" spans="1:108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54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264"/>
      <c r="DD23" s="83"/>
    </row>
    <row r="24" spans="1:108" s="52" customFormat="1" ht="15">
      <c r="A24" s="137"/>
      <c r="B24" s="53" t="s">
        <v>139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2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>
        <v>718</v>
      </c>
      <c r="BH24" s="292">
        <v>637</v>
      </c>
      <c r="BI24" s="76">
        <f t="shared" si="66" ref="BI24:BR28">O24-C24</f>
        <v>157</v>
      </c>
      <c r="BJ24" s="77">
        <f t="shared" si="66"/>
        <v>85</v>
      </c>
      <c r="BK24" s="77">
        <f t="shared" si="66"/>
        <v>41</v>
      </c>
      <c r="BL24" s="77">
        <f t="shared" si="66"/>
        <v>193</v>
      </c>
      <c r="BM24" s="77">
        <f t="shared" si="66"/>
        <v>159</v>
      </c>
      <c r="BN24" s="77">
        <f t="shared" si="66"/>
        <v>150</v>
      </c>
      <c r="BO24" s="77">
        <f t="shared" si="66"/>
        <v>-32</v>
      </c>
      <c r="BP24" s="77">
        <f t="shared" si="66"/>
        <v>-18</v>
      </c>
      <c r="BQ24" s="77">
        <f t="shared" si="66"/>
        <v>-54</v>
      </c>
      <c r="BR24" s="386">
        <f t="shared" si="66"/>
        <v>-85</v>
      </c>
      <c r="BS24" s="409">
        <f t="shared" si="67" ref="BS24:CB28">Y24-M24</f>
        <v>-67</v>
      </c>
      <c r="BT24" s="77">
        <f t="shared" si="67"/>
        <v>-78</v>
      </c>
      <c r="BU24" s="77">
        <f t="shared" si="67"/>
        <v>-195</v>
      </c>
      <c r="BV24" s="77">
        <f t="shared" si="67"/>
        <v>-149</v>
      </c>
      <c r="BW24" s="77">
        <f t="shared" si="67"/>
        <v>-158</v>
      </c>
      <c r="BX24" s="226">
        <f t="shared" si="67"/>
        <v>-86</v>
      </c>
      <c r="BY24" s="226">
        <f t="shared" si="67"/>
        <v>-186</v>
      </c>
      <c r="BZ24" s="226">
        <f t="shared" si="67"/>
        <v>-38</v>
      </c>
      <c r="CA24" s="252">
        <f t="shared" si="67"/>
        <v>-21</v>
      </c>
      <c r="CB24" s="252">
        <f t="shared" si="67"/>
        <v>42</v>
      </c>
      <c r="CC24" s="252">
        <f t="shared" si="68" ref="CC24:CL28">AI24-W24</f>
        <v>-293</v>
      </c>
      <c r="CD24" s="366">
        <f t="shared" si="68"/>
        <v>-123</v>
      </c>
      <c r="CE24" s="335">
        <f t="shared" si="68"/>
        <v>81</v>
      </c>
      <c r="CF24" s="252">
        <f t="shared" si="68"/>
        <v>-46</v>
      </c>
      <c r="CG24" s="252">
        <f t="shared" si="68"/>
        <v>87</v>
      </c>
      <c r="CH24" s="252">
        <f t="shared" si="68"/>
        <v>-203</v>
      </c>
      <c r="CI24" s="252">
        <f t="shared" si="68"/>
        <v>-11</v>
      </c>
      <c r="CJ24" s="252">
        <f t="shared" si="68"/>
        <v>-6</v>
      </c>
      <c r="CK24" s="252">
        <f t="shared" si="68"/>
        <v>123</v>
      </c>
      <c r="CL24" s="252">
        <f t="shared" si="68"/>
        <v>-65</v>
      </c>
      <c r="CM24" s="252">
        <f t="shared" si="69" ref="CM24:DB28">AS24-AG24</f>
        <v>36</v>
      </c>
      <c r="CN24" s="252">
        <f t="shared" si="69"/>
        <v>-116</v>
      </c>
      <c r="CO24" s="252">
        <f t="shared" si="69"/>
        <v>60</v>
      </c>
      <c r="CP24" s="366">
        <f t="shared" si="69"/>
        <v>-57</v>
      </c>
      <c r="CQ24" s="366">
        <f t="shared" si="69"/>
        <v>-147</v>
      </c>
      <c r="CR24" s="366">
        <f t="shared" si="69"/>
        <v>175</v>
      </c>
      <c r="CS24" s="366">
        <f t="shared" si="69"/>
        <v>-6</v>
      </c>
      <c r="CT24" s="366">
        <f t="shared" si="69"/>
        <v>174</v>
      </c>
      <c r="CU24" s="366">
        <f t="shared" si="69"/>
        <v>157</v>
      </c>
      <c r="CV24" s="366">
        <f t="shared" si="69"/>
        <v>43</v>
      </c>
      <c r="CW24" s="366">
        <f t="shared" si="69"/>
        <v>-216</v>
      </c>
      <c r="CX24" s="366">
        <f t="shared" si="69"/>
        <v>116</v>
      </c>
      <c r="CY24" s="366">
        <f t="shared" si="69"/>
        <v>63</v>
      </c>
      <c r="CZ24" s="366">
        <f t="shared" si="69"/>
        <v>-161</v>
      </c>
      <c r="DA24" s="366">
        <f t="shared" si="69"/>
        <v>11</v>
      </c>
      <c r="DB24" s="366">
        <f t="shared" si="69"/>
        <v>58</v>
      </c>
      <c r="DC24" s="264"/>
      <c r="DD24" s="57">
        <f>IF(ISERROR(GETPIVOTDATA("VALUE",'CSS WK pvt'!$I$2,"DT_FILE",DD$8,"CD_CO",DD$6,"TRIM_CAT",TRIM(B24),"TRIM_LINE",A23))=TRUE,0,GETPIVOTDATA("VALUE",'CSS WK pvt'!$I$2,"DT_FILE",DD$8,"CD_CO",DD$6,"TRIM_CAT",TRIM(B24),"TRIM_LINE",A23))</f>
        <v>637</v>
      </c>
    </row>
    <row r="25" spans="1:108" s="52" customFormat="1" ht="15">
      <c r="A25" s="137"/>
      <c r="B25" s="53" t="s">
        <v>140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2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>
        <v>14</v>
      </c>
      <c r="BH25" s="292">
        <v>14</v>
      </c>
      <c r="BI25" s="76">
        <f t="shared" si="66"/>
        <v>9</v>
      </c>
      <c r="BJ25" s="77">
        <f t="shared" si="66"/>
        <v>3</v>
      </c>
      <c r="BK25" s="77">
        <f t="shared" si="66"/>
        <v>1</v>
      </c>
      <c r="BL25" s="77">
        <f t="shared" si="66"/>
        <v>0</v>
      </c>
      <c r="BM25" s="77">
        <f t="shared" si="66"/>
        <v>-1</v>
      </c>
      <c r="BN25" s="77">
        <f t="shared" si="66"/>
        <v>-8</v>
      </c>
      <c r="BO25" s="77">
        <f t="shared" si="66"/>
        <v>-9</v>
      </c>
      <c r="BP25" s="77">
        <f t="shared" si="66"/>
        <v>-2</v>
      </c>
      <c r="BQ25" s="77">
        <f t="shared" si="66"/>
        <v>-6</v>
      </c>
      <c r="BR25" s="386">
        <f t="shared" si="66"/>
        <v>-4</v>
      </c>
      <c r="BS25" s="409">
        <f t="shared" si="67"/>
        <v>0</v>
      </c>
      <c r="BT25" s="77">
        <f t="shared" si="67"/>
        <v>5</v>
      </c>
      <c r="BU25" s="77">
        <f t="shared" si="67"/>
        <v>-7</v>
      </c>
      <c r="BV25" s="77">
        <f t="shared" si="67"/>
        <v>0</v>
      </c>
      <c r="BW25" s="77">
        <f t="shared" si="67"/>
        <v>-5</v>
      </c>
      <c r="BX25" s="226">
        <f t="shared" si="67"/>
        <v>-3</v>
      </c>
      <c r="BY25" s="226">
        <f t="shared" si="67"/>
        <v>5</v>
      </c>
      <c r="BZ25" s="226">
        <f t="shared" si="67"/>
        <v>-5</v>
      </c>
      <c r="CA25" s="252">
        <f t="shared" si="67"/>
        <v>6</v>
      </c>
      <c r="CB25" s="252">
        <f t="shared" si="67"/>
        <v>0</v>
      </c>
      <c r="CC25" s="252">
        <f t="shared" si="68"/>
        <v>-10</v>
      </c>
      <c r="CD25" s="366">
        <f t="shared" si="68"/>
        <v>1</v>
      </c>
      <c r="CE25" s="335">
        <f t="shared" si="68"/>
        <v>0</v>
      </c>
      <c r="CF25" s="252">
        <f t="shared" si="68"/>
        <v>-9</v>
      </c>
      <c r="CG25" s="252">
        <f t="shared" si="68"/>
        <v>2</v>
      </c>
      <c r="CH25" s="252">
        <f t="shared" si="68"/>
        <v>2</v>
      </c>
      <c r="CI25" s="252">
        <f t="shared" si="68"/>
        <v>-3</v>
      </c>
      <c r="CJ25" s="252">
        <f t="shared" si="68"/>
        <v>4</v>
      </c>
      <c r="CK25" s="252">
        <f t="shared" si="68"/>
        <v>-4</v>
      </c>
      <c r="CL25" s="252">
        <f t="shared" si="68"/>
        <v>4</v>
      </c>
      <c r="CM25" s="252">
        <f t="shared" si="69"/>
        <v>5</v>
      </c>
      <c r="CN25" s="252">
        <f t="shared" si="69"/>
        <v>1</v>
      </c>
      <c r="CO25" s="252">
        <f t="shared" si="69"/>
        <v>3</v>
      </c>
      <c r="CP25" s="366">
        <f t="shared" si="69"/>
        <v>10</v>
      </c>
      <c r="CQ25" s="366">
        <f t="shared" si="69"/>
        <v>3</v>
      </c>
      <c r="CR25" s="366">
        <f t="shared" si="69"/>
        <v>12</v>
      </c>
      <c r="CS25" s="366">
        <f t="shared" si="69"/>
        <v>-3</v>
      </c>
      <c r="CT25" s="366">
        <f t="shared" si="69"/>
        <v>-6</v>
      </c>
      <c r="CU25" s="366">
        <f t="shared" si="69"/>
        <v>5</v>
      </c>
      <c r="CV25" s="366">
        <f t="shared" si="69"/>
        <v>1</v>
      </c>
      <c r="CW25" s="366">
        <f t="shared" si="69"/>
        <v>-3</v>
      </c>
      <c r="CX25" s="366">
        <f t="shared" si="69"/>
        <v>-1</v>
      </c>
      <c r="CY25" s="366">
        <f t="shared" si="69"/>
        <v>-4</v>
      </c>
      <c r="CZ25" s="366">
        <f t="shared" si="69"/>
        <v>-2</v>
      </c>
      <c r="DA25" s="366">
        <f t="shared" si="69"/>
        <v>6</v>
      </c>
      <c r="DB25" s="366">
        <f t="shared" si="69"/>
        <v>-2</v>
      </c>
      <c r="DC25" s="264"/>
      <c r="DD25" s="57">
        <f>IF(ISERROR(GETPIVOTDATA("VALUE",'CSS WK pvt'!$I$2,"DT_FILE",DD$8,"CD_CO",DD$6,"TRIM_CAT",TRIM(B25),"TRIM_LINE",A23))=TRUE,0,GETPIVOTDATA("VALUE",'CSS WK pvt'!$I$2,"DT_FILE",DD$8,"CD_CO",DD$6,"TRIM_CAT",TRIM(B25),"TRIM_LINE",A23))</f>
        <v>14</v>
      </c>
    </row>
    <row r="26" spans="1:108" s="52" customFormat="1" ht="15">
      <c r="A26" s="137"/>
      <c r="B26" s="53" t="s">
        <v>141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2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>
        <v>185</v>
      </c>
      <c r="BH26" s="292">
        <v>188</v>
      </c>
      <c r="BI26" s="76">
        <f t="shared" si="66"/>
        <v>3</v>
      </c>
      <c r="BJ26" s="77">
        <f t="shared" si="66"/>
        <v>55</v>
      </c>
      <c r="BK26" s="77">
        <f t="shared" si="66"/>
        <v>108</v>
      </c>
      <c r="BL26" s="77">
        <f t="shared" si="66"/>
        <v>-99</v>
      </c>
      <c r="BM26" s="77">
        <f t="shared" si="66"/>
        <v>18</v>
      </c>
      <c r="BN26" s="77">
        <f t="shared" si="66"/>
        <v>-70</v>
      </c>
      <c r="BO26" s="77">
        <f t="shared" si="66"/>
        <v>3</v>
      </c>
      <c r="BP26" s="77">
        <f t="shared" si="66"/>
        <v>2</v>
      </c>
      <c r="BQ26" s="77">
        <f t="shared" si="66"/>
        <v>18</v>
      </c>
      <c r="BR26" s="386">
        <f t="shared" si="66"/>
        <v>8</v>
      </c>
      <c r="BS26" s="409">
        <f t="shared" si="67"/>
        <v>-89</v>
      </c>
      <c r="BT26" s="77">
        <f t="shared" si="67"/>
        <v>-129</v>
      </c>
      <c r="BU26" s="77">
        <f t="shared" si="67"/>
        <v>-85</v>
      </c>
      <c r="BV26" s="77">
        <f t="shared" si="67"/>
        <v>-156</v>
      </c>
      <c r="BW26" s="77">
        <f t="shared" si="67"/>
        <v>-136</v>
      </c>
      <c r="BX26" s="226">
        <f t="shared" si="67"/>
        <v>15</v>
      </c>
      <c r="BY26" s="226">
        <f t="shared" si="67"/>
        <v>-54</v>
      </c>
      <c r="BZ26" s="226">
        <f t="shared" si="67"/>
        <v>8</v>
      </c>
      <c r="CA26" s="252">
        <f t="shared" si="67"/>
        <v>25</v>
      </c>
      <c r="CB26" s="252">
        <f t="shared" si="67"/>
        <v>23</v>
      </c>
      <c r="CC26" s="252">
        <f t="shared" si="68"/>
        <v>-41</v>
      </c>
      <c r="CD26" s="366">
        <f t="shared" si="68"/>
        <v>-49</v>
      </c>
      <c r="CE26" s="335">
        <f t="shared" si="68"/>
        <v>139</v>
      </c>
      <c r="CF26" s="252">
        <f t="shared" si="68"/>
        <v>158</v>
      </c>
      <c r="CG26" s="252">
        <f t="shared" si="68"/>
        <v>77</v>
      </c>
      <c r="CH26" s="252">
        <f t="shared" si="68"/>
        <v>-14</v>
      </c>
      <c r="CI26" s="252">
        <f t="shared" si="68"/>
        <v>-2</v>
      </c>
      <c r="CJ26" s="252">
        <f t="shared" si="68"/>
        <v>78</v>
      </c>
      <c r="CK26" s="252">
        <f t="shared" si="68"/>
        <v>55</v>
      </c>
      <c r="CL26" s="252">
        <f t="shared" si="68"/>
        <v>67</v>
      </c>
      <c r="CM26" s="252">
        <f t="shared" si="69"/>
        <v>73</v>
      </c>
      <c r="CN26" s="252">
        <f t="shared" si="69"/>
        <v>37</v>
      </c>
      <c r="CO26" s="252">
        <f t="shared" si="69"/>
        <v>-16</v>
      </c>
      <c r="CP26" s="366">
        <f t="shared" si="69"/>
        <v>14</v>
      </c>
      <c r="CQ26" s="366">
        <f t="shared" si="69"/>
        <v>-92</v>
      </c>
      <c r="CR26" s="366">
        <f t="shared" si="69"/>
        <v>-50</v>
      </c>
      <c r="CS26" s="366">
        <f t="shared" si="69"/>
        <v>27</v>
      </c>
      <c r="CT26" s="366">
        <f t="shared" si="69"/>
        <v>112</v>
      </c>
      <c r="CU26" s="366">
        <f t="shared" si="69"/>
        <v>100</v>
      </c>
      <c r="CV26" s="366">
        <f t="shared" si="69"/>
        <v>-59</v>
      </c>
      <c r="CW26" s="366">
        <f t="shared" si="69"/>
        <v>-94</v>
      </c>
      <c r="CX26" s="366">
        <f t="shared" si="69"/>
        <v>11</v>
      </c>
      <c r="CY26" s="366">
        <f t="shared" si="69"/>
        <v>22</v>
      </c>
      <c r="CZ26" s="366">
        <f t="shared" si="69"/>
        <v>-92</v>
      </c>
      <c r="DA26" s="366">
        <f t="shared" si="69"/>
        <v>-27</v>
      </c>
      <c r="DB26" s="366">
        <f t="shared" si="69"/>
        <v>1</v>
      </c>
      <c r="DC26" s="264"/>
      <c r="DD26" s="57">
        <f>IF(ISERROR(GETPIVOTDATA("VALUE",'CSS WK pvt'!$I$2,"DT_FILE",DD$8,"CD_CO",DD$6,"TRIM_CAT",TRIM(B26),"TRIM_LINE",A23))=TRUE,0,GETPIVOTDATA("VALUE",'CSS WK pvt'!$I$2,"DT_FILE",DD$8,"CD_CO",DD$6,"TRIM_CAT",TRIM(B26),"TRIM_LINE",A23))</f>
        <v>188</v>
      </c>
    </row>
    <row r="27" spans="1:108" s="52" customFormat="1" ht="15">
      <c r="A27" s="137"/>
      <c r="B27" s="53" t="s">
        <v>142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2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>
        <v>13</v>
      </c>
      <c r="BH27" s="292">
        <v>19</v>
      </c>
      <c r="BI27" s="76">
        <f t="shared" si="66"/>
        <v>13</v>
      </c>
      <c r="BJ27" s="77">
        <f t="shared" si="66"/>
        <v>0</v>
      </c>
      <c r="BK27" s="77">
        <f t="shared" si="66"/>
        <v>5</v>
      </c>
      <c r="BL27" s="77">
        <f t="shared" si="66"/>
        <v>4</v>
      </c>
      <c r="BM27" s="77">
        <f t="shared" si="66"/>
        <v>5</v>
      </c>
      <c r="BN27" s="77">
        <f t="shared" si="66"/>
        <v>-3</v>
      </c>
      <c r="BO27" s="77">
        <f t="shared" si="66"/>
        <v>-2</v>
      </c>
      <c r="BP27" s="77">
        <f t="shared" si="66"/>
        <v>0</v>
      </c>
      <c r="BQ27" s="77">
        <f t="shared" si="66"/>
        <v>0</v>
      </c>
      <c r="BR27" s="386">
        <f t="shared" si="66"/>
        <v>-1</v>
      </c>
      <c r="BS27" s="409">
        <f t="shared" si="67"/>
        <v>-4</v>
      </c>
      <c r="BT27" s="77">
        <f t="shared" si="67"/>
        <v>-15</v>
      </c>
      <c r="BU27" s="77">
        <f t="shared" si="67"/>
        <v>-17</v>
      </c>
      <c r="BV27" s="77">
        <f t="shared" si="67"/>
        <v>-3</v>
      </c>
      <c r="BW27" s="77">
        <f t="shared" si="67"/>
        <v>-14</v>
      </c>
      <c r="BX27" s="226">
        <f t="shared" si="67"/>
        <v>-3</v>
      </c>
      <c r="BY27" s="226">
        <f t="shared" si="67"/>
        <v>-6</v>
      </c>
      <c r="BZ27" s="226">
        <f t="shared" si="67"/>
        <v>-4</v>
      </c>
      <c r="CA27" s="252">
        <f t="shared" si="67"/>
        <v>2</v>
      </c>
      <c r="CB27" s="252">
        <f t="shared" si="67"/>
        <v>14</v>
      </c>
      <c r="CC27" s="252">
        <f t="shared" si="68"/>
        <v>-7</v>
      </c>
      <c r="CD27" s="366">
        <f t="shared" si="68"/>
        <v>-2</v>
      </c>
      <c r="CE27" s="335">
        <f t="shared" si="68"/>
        <v>12</v>
      </c>
      <c r="CF27" s="252">
        <f t="shared" si="68"/>
        <v>17</v>
      </c>
      <c r="CG27" s="252">
        <f t="shared" si="68"/>
        <v>5</v>
      </c>
      <c r="CH27" s="252">
        <f t="shared" si="68"/>
        <v>-6</v>
      </c>
      <c r="CI27" s="252">
        <f t="shared" si="68"/>
        <v>6</v>
      </c>
      <c r="CJ27" s="252">
        <f t="shared" si="68"/>
        <v>-5</v>
      </c>
      <c r="CK27" s="252">
        <f t="shared" si="68"/>
        <v>5</v>
      </c>
      <c r="CL27" s="252">
        <f t="shared" si="68"/>
        <v>4</v>
      </c>
      <c r="CM27" s="252">
        <f t="shared" si="69"/>
        <v>-8</v>
      </c>
      <c r="CN27" s="252">
        <f t="shared" si="69"/>
        <v>-4</v>
      </c>
      <c r="CO27" s="252">
        <f t="shared" si="69"/>
        <v>9</v>
      </c>
      <c r="CP27" s="366">
        <f t="shared" si="69"/>
        <v>5</v>
      </c>
      <c r="CQ27" s="366">
        <f t="shared" si="69"/>
        <v>-16</v>
      </c>
      <c r="CR27" s="366">
        <f t="shared" si="69"/>
        <v>-5</v>
      </c>
      <c r="CS27" s="366">
        <f t="shared" si="69"/>
        <v>-1</v>
      </c>
      <c r="CT27" s="366">
        <f t="shared" si="69"/>
        <v>6</v>
      </c>
      <c r="CU27" s="366">
        <f t="shared" si="69"/>
        <v>-1</v>
      </c>
      <c r="CV27" s="366">
        <f t="shared" si="69"/>
        <v>8</v>
      </c>
      <c r="CW27" s="366">
        <f t="shared" si="69"/>
        <v>-8</v>
      </c>
      <c r="CX27" s="366">
        <f t="shared" si="69"/>
        <v>-4</v>
      </c>
      <c r="CY27" s="366">
        <f t="shared" si="69"/>
        <v>13</v>
      </c>
      <c r="CZ27" s="366">
        <f t="shared" si="69"/>
        <v>-9</v>
      </c>
      <c r="DA27" s="366">
        <f t="shared" si="69"/>
        <v>-9</v>
      </c>
      <c r="DB27" s="366">
        <f t="shared" si="69"/>
        <v>1</v>
      </c>
      <c r="DC27" s="264"/>
      <c r="DD27" s="57">
        <f>IF(ISERROR(GETPIVOTDATA("VALUE",'CSS WK pvt'!$I$2,"DT_FILE",DD$8,"CD_CO",DD$6,"TRIM_CAT",TRIM(B27),"TRIM_LINE",A23))=TRUE,0,GETPIVOTDATA("VALUE",'CSS WK pvt'!$I$2,"DT_FILE",DD$8,"CD_CO",DD$6,"TRIM_CAT",TRIM(B27),"TRIM_LINE",A23))</f>
        <v>19</v>
      </c>
    </row>
    <row r="28" spans="1:108" s="52" customFormat="1" ht="15">
      <c r="A28" s="137"/>
      <c r="B28" s="53" t="s">
        <v>143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2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>
        <v>1</v>
      </c>
      <c r="BH28" s="292">
        <v>1</v>
      </c>
      <c r="BI28" s="76">
        <f t="shared" si="66"/>
        <v>-1</v>
      </c>
      <c r="BJ28" s="77">
        <f t="shared" si="66"/>
        <v>-2</v>
      </c>
      <c r="BK28" s="77">
        <f t="shared" si="66"/>
        <v>3</v>
      </c>
      <c r="BL28" s="77">
        <f t="shared" si="66"/>
        <v>-2</v>
      </c>
      <c r="BM28" s="77">
        <f t="shared" si="66"/>
        <v>-3</v>
      </c>
      <c r="BN28" s="77">
        <f t="shared" si="66"/>
        <v>1</v>
      </c>
      <c r="BO28" s="77">
        <f t="shared" si="66"/>
        <v>1</v>
      </c>
      <c r="BP28" s="77">
        <f t="shared" si="66"/>
        <v>-1</v>
      </c>
      <c r="BQ28" s="77">
        <f t="shared" si="66"/>
        <v>-1</v>
      </c>
      <c r="BR28" s="386">
        <f t="shared" si="66"/>
        <v>1</v>
      </c>
      <c r="BS28" s="409">
        <f t="shared" si="67"/>
        <v>-1</v>
      </c>
      <c r="BT28" s="77">
        <f t="shared" si="67"/>
        <v>-1</v>
      </c>
      <c r="BU28" s="77">
        <f t="shared" si="67"/>
        <v>0</v>
      </c>
      <c r="BV28" s="77">
        <f t="shared" si="67"/>
        <v>2</v>
      </c>
      <c r="BW28" s="77">
        <f t="shared" si="67"/>
        <v>-2</v>
      </c>
      <c r="BX28" s="226">
        <f t="shared" si="67"/>
        <v>-2</v>
      </c>
      <c r="BY28" s="226">
        <f t="shared" si="67"/>
        <v>2</v>
      </c>
      <c r="BZ28" s="226">
        <f t="shared" si="67"/>
        <v>1</v>
      </c>
      <c r="CA28" s="252">
        <f t="shared" si="67"/>
        <v>-2</v>
      </c>
      <c r="CB28" s="252">
        <f t="shared" si="67"/>
        <v>0</v>
      </c>
      <c r="CC28" s="252">
        <f t="shared" si="68"/>
        <v>-1</v>
      </c>
      <c r="CD28" s="366">
        <f t="shared" si="68"/>
        <v>-1</v>
      </c>
      <c r="CE28" s="335">
        <f t="shared" si="68"/>
        <v>4</v>
      </c>
      <c r="CF28" s="252">
        <f t="shared" si="68"/>
        <v>-1</v>
      </c>
      <c r="CG28" s="252">
        <f t="shared" si="68"/>
        <v>2</v>
      </c>
      <c r="CH28" s="252">
        <f t="shared" si="68"/>
        <v>-3</v>
      </c>
      <c r="CI28" s="252">
        <f t="shared" si="68"/>
        <v>1</v>
      </c>
      <c r="CJ28" s="252">
        <f t="shared" si="68"/>
        <v>0</v>
      </c>
      <c r="CK28" s="252">
        <f t="shared" si="68"/>
        <v>-2</v>
      </c>
      <c r="CL28" s="252">
        <f t="shared" si="68"/>
        <v>-2</v>
      </c>
      <c r="CM28" s="252">
        <f t="shared" si="69"/>
        <v>0</v>
      </c>
      <c r="CN28" s="252">
        <f t="shared" si="69"/>
        <v>1</v>
      </c>
      <c r="CO28" s="252">
        <f t="shared" si="69"/>
        <v>1</v>
      </c>
      <c r="CP28" s="366">
        <f t="shared" si="69"/>
        <v>2</v>
      </c>
      <c r="CQ28" s="366">
        <f t="shared" si="69"/>
        <v>-2</v>
      </c>
      <c r="CR28" s="366">
        <f t="shared" si="69"/>
        <v>-1</v>
      </c>
      <c r="CS28" s="366">
        <f t="shared" si="69"/>
        <v>-1</v>
      </c>
      <c r="CT28" s="366">
        <f t="shared" si="69"/>
        <v>2</v>
      </c>
      <c r="CU28" s="366">
        <f t="shared" si="69"/>
        <v>-1</v>
      </c>
      <c r="CV28" s="366">
        <f t="shared" si="69"/>
        <v>4</v>
      </c>
      <c r="CW28" s="366">
        <f t="shared" si="69"/>
        <v>2</v>
      </c>
      <c r="CX28" s="366">
        <f t="shared" si="69"/>
        <v>1</v>
      </c>
      <c r="CY28" s="366">
        <f t="shared" si="69"/>
        <v>0</v>
      </c>
      <c r="CZ28" s="366">
        <f t="shared" si="69"/>
        <v>-2</v>
      </c>
      <c r="DA28" s="366">
        <f t="shared" si="69"/>
        <v>-1</v>
      </c>
      <c r="DB28" s="366">
        <f t="shared" si="69"/>
        <v>-2</v>
      </c>
      <c r="DC28" s="264"/>
      <c r="DD28" s="57">
        <f>IF(ISERROR(GETPIVOTDATA("VALUE",'CSS WK pvt'!$I$2,"DT_FILE",DD$8,"CD_CO",DD$6,"TRIM_CAT",TRIM(B28),"TRIM_LINE",A23))=TRUE,0,GETPIVOTDATA("VALUE",'CSS WK pvt'!$I$2,"DT_FILE",DD$8,"CD_CO",DD$6,"TRIM_CAT",TRIM(B28),"TRIM_LINE",A23))</f>
        <v>1</v>
      </c>
    </row>
    <row r="29" spans="1:108" s="66" customFormat="1" ht="15">
      <c r="A29" s="141"/>
      <c r="B29" s="53" t="s">
        <v>144</v>
      </c>
      <c r="C29" s="129">
        <f t="shared" si="70" ref="C29:Q29">SUM(C24:C28)</f>
        <v>770</v>
      </c>
      <c r="D29" s="130">
        <f t="shared" si="70"/>
        <v>894</v>
      </c>
      <c r="E29" s="130">
        <f t="shared" si="70"/>
        <v>781</v>
      </c>
      <c r="F29" s="130">
        <f t="shared" si="70"/>
        <v>659</v>
      </c>
      <c r="G29" s="130">
        <f t="shared" si="70"/>
        <v>792</v>
      </c>
      <c r="H29" s="130">
        <f t="shared" si="70"/>
        <v>612</v>
      </c>
      <c r="I29" s="130">
        <f t="shared" si="70"/>
        <v>778</v>
      </c>
      <c r="J29" s="130">
        <f t="shared" si="70"/>
        <v>940</v>
      </c>
      <c r="K29" s="130">
        <f t="shared" si="70"/>
        <v>1289</v>
      </c>
      <c r="L29" s="131">
        <f t="shared" si="70"/>
        <v>1084</v>
      </c>
      <c r="M29" s="130">
        <f t="shared" si="70"/>
        <v>942</v>
      </c>
      <c r="N29" s="130">
        <f t="shared" si="70"/>
        <v>966</v>
      </c>
      <c r="O29" s="130">
        <f t="shared" si="70"/>
        <v>951</v>
      </c>
      <c r="P29" s="130">
        <f t="shared" si="70"/>
        <v>1035</v>
      </c>
      <c r="Q29" s="130">
        <f t="shared" si="70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3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>
        <v>931</v>
      </c>
      <c r="BH29" s="293">
        <v>859</v>
      </c>
      <c r="BI29" s="78">
        <f t="shared" si="71" ref="BI29:BM29">SUM(BI24:BI28)</f>
        <v>181</v>
      </c>
      <c r="BJ29" s="132">
        <f t="shared" si="71"/>
        <v>141</v>
      </c>
      <c r="BK29" s="132">
        <f t="shared" si="71"/>
        <v>158</v>
      </c>
      <c r="BL29" s="132">
        <f t="shared" si="71"/>
        <v>96</v>
      </c>
      <c r="BM29" s="132">
        <f t="shared" si="71"/>
        <v>178</v>
      </c>
      <c r="BN29" s="132">
        <f t="shared" si="72" ref="BN29:BV29">SUM(BN24:BN28)</f>
        <v>70</v>
      </c>
      <c r="BO29" s="132">
        <f t="shared" si="72"/>
        <v>-39</v>
      </c>
      <c r="BP29" s="132">
        <f t="shared" si="72"/>
        <v>-19</v>
      </c>
      <c r="BQ29" s="132">
        <f t="shared" si="72"/>
        <v>-43</v>
      </c>
      <c r="BR29" s="387">
        <f t="shared" si="72"/>
        <v>-81</v>
      </c>
      <c r="BS29" s="410">
        <f t="shared" si="72"/>
        <v>-161</v>
      </c>
      <c r="BT29" s="132">
        <f t="shared" si="72"/>
        <v>-218</v>
      </c>
      <c r="BU29" s="132">
        <f t="shared" si="72"/>
        <v>-304</v>
      </c>
      <c r="BV29" s="132">
        <f t="shared" si="72"/>
        <v>-306</v>
      </c>
      <c r="BW29" s="132">
        <f t="shared" si="73" ref="BW29:BX29">SUM(BW24:BW28)</f>
        <v>-315</v>
      </c>
      <c r="BX29" s="227">
        <f t="shared" si="73"/>
        <v>-79</v>
      </c>
      <c r="BY29" s="227">
        <f t="shared" si="74" ref="BY29">SUM(BY24:BY28)</f>
        <v>-239</v>
      </c>
      <c r="BZ29" s="227">
        <f t="shared" si="75" ref="BZ29:CA29">SUM(BZ24:BZ28)</f>
        <v>-38</v>
      </c>
      <c r="CA29" s="253">
        <f t="shared" si="75"/>
        <v>10</v>
      </c>
      <c r="CB29" s="253">
        <f t="shared" si="76" ref="CB29:CC29">SUM(CB24:CB28)</f>
        <v>79</v>
      </c>
      <c r="CC29" s="253">
        <f t="shared" si="76"/>
        <v>-352</v>
      </c>
      <c r="CD29" s="367">
        <f t="shared" si="77" ref="CD29:CE29">SUM(CD24:CD28)</f>
        <v>-174</v>
      </c>
      <c r="CE29" s="336">
        <f t="shared" si="77"/>
        <v>236</v>
      </c>
      <c r="CF29" s="253">
        <f t="shared" si="78" ref="CF29">SUM(CF24:CF28)</f>
        <v>119</v>
      </c>
      <c r="CG29" s="253">
        <f t="shared" si="79" ref="CG29">SUM(CG24:CG28)</f>
        <v>173</v>
      </c>
      <c r="CH29" s="253">
        <f t="shared" si="80" ref="CH29">SUM(CH24:CH28)</f>
        <v>-224</v>
      </c>
      <c r="CI29" s="253">
        <f t="shared" si="81" ref="CI29">SUM(CI24:CI28)</f>
        <v>-9</v>
      </c>
      <c r="CJ29" s="253">
        <f t="shared" si="82" ref="CJ29">SUM(CJ24:CJ28)</f>
        <v>71</v>
      </c>
      <c r="CK29" s="253">
        <f t="shared" si="83" ref="CK29">SUM(CK24:CK28)</f>
        <v>177</v>
      </c>
      <c r="CL29" s="253">
        <f t="shared" si="84" ref="CL29">SUM(CL24:CL28)</f>
        <v>8</v>
      </c>
      <c r="CM29" s="253">
        <f t="shared" si="85" ref="CM29">SUM(CM24:CM28)</f>
        <v>106</v>
      </c>
      <c r="CN29" s="253">
        <f t="shared" si="86" ref="CN29">SUM(CN24:CN28)</f>
        <v>-81</v>
      </c>
      <c r="CO29" s="253">
        <f t="shared" si="87" ref="CO29">SUM(CO24:CO28)</f>
        <v>57</v>
      </c>
      <c r="CP29" s="367">
        <f t="shared" si="88" ref="CP29">SUM(CP24:CP28)</f>
        <v>-26</v>
      </c>
      <c r="CQ29" s="367">
        <f t="shared" si="89" ref="CQ29">SUM(CQ24:CQ28)</f>
        <v>-254</v>
      </c>
      <c r="CR29" s="367">
        <f t="shared" si="90" ref="CR29">SUM(CR24:CR28)</f>
        <v>131</v>
      </c>
      <c r="CS29" s="367">
        <f t="shared" si="91" ref="CS29">SUM(CS24:CS28)</f>
        <v>16</v>
      </c>
      <c r="CT29" s="367">
        <f t="shared" si="92" ref="CT29">SUM(CT24:CT28)</f>
        <v>288</v>
      </c>
      <c r="CU29" s="367">
        <f t="shared" si="93" ref="CU29">SUM(CU24:CU28)</f>
        <v>260</v>
      </c>
      <c r="CV29" s="367">
        <f t="shared" si="94" ref="CV29">SUM(CV24:CV28)</f>
        <v>-3</v>
      </c>
      <c r="CW29" s="367">
        <f t="shared" si="95" ref="CW29">SUM(CW24:CW28)</f>
        <v>-319</v>
      </c>
      <c r="CX29" s="367">
        <f t="shared" si="96" ref="CX29">SUM(CX24:CX28)</f>
        <v>123</v>
      </c>
      <c r="CY29" s="367">
        <f t="shared" si="97" ref="CY29:CZ29">SUM(CY24:CY28)</f>
        <v>94</v>
      </c>
      <c r="CZ29" s="367">
        <f t="shared" si="97"/>
        <v>-266</v>
      </c>
      <c r="DA29" s="367">
        <f t="shared" si="98" ref="DA29:DB29">SUM(DA24:DA28)</f>
        <v>-20</v>
      </c>
      <c r="DB29" s="367">
        <f t="shared" si="98"/>
        <v>56</v>
      </c>
      <c r="DC29" s="265"/>
      <c r="DD29" s="78">
        <f>SUM(DD24:DD28)</f>
        <v>859</v>
      </c>
    </row>
    <row r="30" spans="1:108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54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264"/>
      <c r="DD30" s="83"/>
    </row>
    <row r="31" spans="1:108" s="52" customFormat="1" ht="15">
      <c r="A31" s="139"/>
      <c r="B31" s="53" t="s">
        <v>139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2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>
        <v>203</v>
      </c>
      <c r="BH31" s="292">
        <v>190</v>
      </c>
      <c r="BI31" s="76">
        <f t="shared" si="99" ref="BI31:BR35">O31-C31</f>
        <v>98</v>
      </c>
      <c r="BJ31" s="77">
        <f t="shared" si="99"/>
        <v>197</v>
      </c>
      <c r="BK31" s="77">
        <f t="shared" si="99"/>
        <v>96</v>
      </c>
      <c r="BL31" s="77">
        <f t="shared" si="99"/>
        <v>89</v>
      </c>
      <c r="BM31" s="77">
        <f t="shared" si="99"/>
        <v>56</v>
      </c>
      <c r="BN31" s="77">
        <f t="shared" si="99"/>
        <v>-25</v>
      </c>
      <c r="BO31" s="77">
        <f t="shared" si="99"/>
        <v>57</v>
      </c>
      <c r="BP31" s="77">
        <f t="shared" si="99"/>
        <v>18</v>
      </c>
      <c r="BQ31" s="77">
        <f t="shared" si="99"/>
        <v>106</v>
      </c>
      <c r="BR31" s="386">
        <f t="shared" si="99"/>
        <v>-32</v>
      </c>
      <c r="BS31" s="409">
        <f t="shared" si="100" ref="BS31:CB35">Y31-M31</f>
        <v>-53</v>
      </c>
      <c r="BT31" s="77">
        <f t="shared" si="100"/>
        <v>64</v>
      </c>
      <c r="BU31" s="77">
        <f t="shared" si="100"/>
        <v>-77</v>
      </c>
      <c r="BV31" s="77">
        <f t="shared" si="100"/>
        <v>-170</v>
      </c>
      <c r="BW31" s="77">
        <f t="shared" si="100"/>
        <v>-125</v>
      </c>
      <c r="BX31" s="226">
        <f t="shared" si="100"/>
        <v>-73</v>
      </c>
      <c r="BY31" s="226">
        <f t="shared" si="100"/>
        <v>-73</v>
      </c>
      <c r="BZ31" s="226">
        <f t="shared" si="100"/>
        <v>-42</v>
      </c>
      <c r="CA31" s="252">
        <f t="shared" si="100"/>
        <v>-50</v>
      </c>
      <c r="CB31" s="252">
        <f t="shared" si="100"/>
        <v>-82</v>
      </c>
      <c r="CC31" s="252">
        <f t="shared" si="101" ref="CC31:CL35">AI31-W31</f>
        <v>-69</v>
      </c>
      <c r="CD31" s="366">
        <f t="shared" si="101"/>
        <v>-20</v>
      </c>
      <c r="CE31" s="335">
        <f t="shared" si="101"/>
        <v>-35</v>
      </c>
      <c r="CF31" s="252">
        <f t="shared" si="101"/>
        <v>-32</v>
      </c>
      <c r="CG31" s="252">
        <f t="shared" si="101"/>
        <v>-4</v>
      </c>
      <c r="CH31" s="252">
        <f t="shared" si="101"/>
        <v>32</v>
      </c>
      <c r="CI31" s="252">
        <f t="shared" si="101"/>
        <v>-11</v>
      </c>
      <c r="CJ31" s="252">
        <f t="shared" si="101"/>
        <v>-9</v>
      </c>
      <c r="CK31" s="252">
        <f t="shared" si="101"/>
        <v>-24</v>
      </c>
      <c r="CL31" s="252">
        <f t="shared" si="101"/>
        <v>21</v>
      </c>
      <c r="CM31" s="252">
        <f t="shared" si="102" ref="CM31:DB35">AS31-AG31</f>
        <v>-22</v>
      </c>
      <c r="CN31" s="252">
        <f t="shared" si="102"/>
        <v>-33</v>
      </c>
      <c r="CO31" s="252">
        <f t="shared" si="102"/>
        <v>-22</v>
      </c>
      <c r="CP31" s="366">
        <f t="shared" si="102"/>
        <v>-2</v>
      </c>
      <c r="CQ31" s="366">
        <f t="shared" si="102"/>
        <v>-36</v>
      </c>
      <c r="CR31" s="366">
        <f t="shared" si="102"/>
        <v>3</v>
      </c>
      <c r="CS31" s="366">
        <f t="shared" si="102"/>
        <v>33</v>
      </c>
      <c r="CT31" s="366">
        <f t="shared" si="102"/>
        <v>-60</v>
      </c>
      <c r="CU31" s="366">
        <f t="shared" si="102"/>
        <v>21</v>
      </c>
      <c r="CV31" s="366">
        <f t="shared" si="102"/>
        <v>51</v>
      </c>
      <c r="CW31" s="366">
        <f t="shared" si="102"/>
        <v>42</v>
      </c>
      <c r="CX31" s="366">
        <f t="shared" si="102"/>
        <v>23</v>
      </c>
      <c r="CY31" s="366">
        <f t="shared" si="102"/>
        <v>14</v>
      </c>
      <c r="CZ31" s="366">
        <f t="shared" si="102"/>
        <v>56</v>
      </c>
      <c r="DA31" s="366">
        <f t="shared" si="102"/>
        <v>6</v>
      </c>
      <c r="DB31" s="366">
        <f t="shared" si="102"/>
        <v>-19</v>
      </c>
      <c r="DC31" s="264"/>
      <c r="DD31" s="57">
        <f>IF(ISERROR(GETPIVOTDATA("VALUE",'CSS WK pvt'!$I$2,"DT_FILE",DD$8,"CD_CO",DD$6,"TRIM_CAT",TRIM(B31),"TRIM_LINE",A30))=TRUE,0,GETPIVOTDATA("VALUE",'CSS WK pvt'!$I$2,"DT_FILE",DD$8,"CD_CO",DD$6,"TRIM_CAT",TRIM(B31),"TRIM_LINE",A30))</f>
        <v>190</v>
      </c>
    </row>
    <row r="32" spans="1:108" s="52" customFormat="1" ht="15">
      <c r="A32" s="139"/>
      <c r="B32" s="53" t="s">
        <v>140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2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>
        <v>7</v>
      </c>
      <c r="BH32" s="292">
        <v>7</v>
      </c>
      <c r="BI32" s="76">
        <f t="shared" si="99"/>
        <v>-4</v>
      </c>
      <c r="BJ32" s="77">
        <f t="shared" si="99"/>
        <v>3</v>
      </c>
      <c r="BK32" s="77">
        <f t="shared" si="99"/>
        <v>-1</v>
      </c>
      <c r="BL32" s="77">
        <f t="shared" si="99"/>
        <v>0</v>
      </c>
      <c r="BM32" s="77">
        <f t="shared" si="99"/>
        <v>2</v>
      </c>
      <c r="BN32" s="77">
        <f t="shared" si="99"/>
        <v>-1</v>
      </c>
      <c r="BO32" s="77">
        <f t="shared" si="99"/>
        <v>0</v>
      </c>
      <c r="BP32" s="77">
        <f t="shared" si="99"/>
        <v>-7</v>
      </c>
      <c r="BQ32" s="77">
        <f t="shared" si="99"/>
        <v>-1</v>
      </c>
      <c r="BR32" s="386">
        <f t="shared" si="99"/>
        <v>-2</v>
      </c>
      <c r="BS32" s="409">
        <f t="shared" si="100"/>
        <v>-2</v>
      </c>
      <c r="BT32" s="77">
        <f t="shared" si="100"/>
        <v>-5</v>
      </c>
      <c r="BU32" s="77">
        <f t="shared" si="100"/>
        <v>2</v>
      </c>
      <c r="BV32" s="77">
        <f t="shared" si="100"/>
        <v>-2</v>
      </c>
      <c r="BW32" s="77">
        <f t="shared" si="100"/>
        <v>-1</v>
      </c>
      <c r="BX32" s="226">
        <f t="shared" si="100"/>
        <v>-4</v>
      </c>
      <c r="BY32" s="226">
        <f t="shared" si="100"/>
        <v>-4</v>
      </c>
      <c r="BZ32" s="226">
        <f t="shared" si="100"/>
        <v>1</v>
      </c>
      <c r="CA32" s="252">
        <f t="shared" si="100"/>
        <v>0</v>
      </c>
      <c r="CB32" s="252">
        <f t="shared" si="100"/>
        <v>3</v>
      </c>
      <c r="CC32" s="252">
        <f t="shared" si="101"/>
        <v>-1</v>
      </c>
      <c r="CD32" s="366">
        <f t="shared" si="101"/>
        <v>-5</v>
      </c>
      <c r="CE32" s="335">
        <f t="shared" si="101"/>
        <v>0</v>
      </c>
      <c r="CF32" s="252">
        <f t="shared" si="101"/>
        <v>1</v>
      </c>
      <c r="CG32" s="252">
        <f t="shared" si="101"/>
        <v>-3</v>
      </c>
      <c r="CH32" s="252">
        <f t="shared" si="101"/>
        <v>-2</v>
      </c>
      <c r="CI32" s="252">
        <f t="shared" si="101"/>
        <v>1</v>
      </c>
      <c r="CJ32" s="252">
        <f t="shared" si="101"/>
        <v>1</v>
      </c>
      <c r="CK32" s="252">
        <f t="shared" si="101"/>
        <v>3</v>
      </c>
      <c r="CL32" s="252">
        <f t="shared" si="101"/>
        <v>-3</v>
      </c>
      <c r="CM32" s="252">
        <f t="shared" si="102"/>
        <v>-1</v>
      </c>
      <c r="CN32" s="252">
        <f t="shared" si="102"/>
        <v>-4</v>
      </c>
      <c r="CO32" s="252">
        <f t="shared" si="102"/>
        <v>5</v>
      </c>
      <c r="CP32" s="366">
        <f t="shared" si="102"/>
        <v>5</v>
      </c>
      <c r="CQ32" s="366">
        <f t="shared" si="102"/>
        <v>3</v>
      </c>
      <c r="CR32" s="366">
        <f t="shared" si="102"/>
        <v>4</v>
      </c>
      <c r="CS32" s="366">
        <f t="shared" si="102"/>
        <v>7</v>
      </c>
      <c r="CT32" s="366">
        <f t="shared" si="102"/>
        <v>1</v>
      </c>
      <c r="CU32" s="366">
        <f t="shared" si="102"/>
        <v>0</v>
      </c>
      <c r="CV32" s="366">
        <f t="shared" si="102"/>
        <v>2</v>
      </c>
      <c r="CW32" s="366">
        <f t="shared" si="102"/>
        <v>0</v>
      </c>
      <c r="CX32" s="366">
        <f t="shared" si="102"/>
        <v>1</v>
      </c>
      <c r="CY32" s="366">
        <f t="shared" si="102"/>
        <v>2</v>
      </c>
      <c r="CZ32" s="366">
        <f t="shared" si="102"/>
        <v>4</v>
      </c>
      <c r="DA32" s="366">
        <f t="shared" si="102"/>
        <v>1</v>
      </c>
      <c r="DB32" s="366">
        <f t="shared" si="102"/>
        <v>1</v>
      </c>
      <c r="DC32" s="264"/>
      <c r="DD32" s="57">
        <f>IF(ISERROR(GETPIVOTDATA("VALUE",'CSS WK pvt'!$I$2,"DT_FILE",DD$8,"CD_CO",DD$6,"TRIM_CAT",TRIM(B32),"TRIM_LINE",A30))=TRUE,0,GETPIVOTDATA("VALUE",'CSS WK pvt'!$I$2,"DT_FILE",DD$8,"CD_CO",DD$6,"TRIM_CAT",TRIM(B32),"TRIM_LINE",A30))</f>
        <v>7</v>
      </c>
    </row>
    <row r="33" spans="1:108" s="52" customFormat="1" ht="15">
      <c r="A33" s="139"/>
      <c r="B33" s="53" t="s">
        <v>141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2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>
        <v>45</v>
      </c>
      <c r="BH33" s="292">
        <v>41</v>
      </c>
      <c r="BI33" s="76">
        <f t="shared" si="99"/>
        <v>-20</v>
      </c>
      <c r="BJ33" s="77">
        <f t="shared" si="99"/>
        <v>48</v>
      </c>
      <c r="BK33" s="77">
        <f t="shared" si="99"/>
        <v>17</v>
      </c>
      <c r="BL33" s="77">
        <f t="shared" si="99"/>
        <v>12</v>
      </c>
      <c r="BM33" s="77">
        <f t="shared" si="99"/>
        <v>0</v>
      </c>
      <c r="BN33" s="77">
        <f t="shared" si="99"/>
        <v>-31</v>
      </c>
      <c r="BO33" s="77">
        <f t="shared" si="99"/>
        <v>-9</v>
      </c>
      <c r="BP33" s="77">
        <f t="shared" si="99"/>
        <v>9</v>
      </c>
      <c r="BQ33" s="77">
        <f t="shared" si="99"/>
        <v>2</v>
      </c>
      <c r="BR33" s="386">
        <f t="shared" si="99"/>
        <v>-5</v>
      </c>
      <c r="BS33" s="409">
        <f t="shared" si="100"/>
        <v>-10</v>
      </c>
      <c r="BT33" s="77">
        <f t="shared" si="100"/>
        <v>-8</v>
      </c>
      <c r="BU33" s="77">
        <f t="shared" si="100"/>
        <v>-13</v>
      </c>
      <c r="BV33" s="77">
        <f t="shared" si="100"/>
        <v>-43</v>
      </c>
      <c r="BW33" s="77">
        <f t="shared" si="100"/>
        <v>-32</v>
      </c>
      <c r="BX33" s="226">
        <f t="shared" si="100"/>
        <v>-17</v>
      </c>
      <c r="BY33" s="226">
        <f t="shared" si="100"/>
        <v>4</v>
      </c>
      <c r="BZ33" s="226">
        <f t="shared" si="100"/>
        <v>-5</v>
      </c>
      <c r="CA33" s="252">
        <f t="shared" si="100"/>
        <v>2</v>
      </c>
      <c r="CB33" s="252">
        <f t="shared" si="100"/>
        <v>-19</v>
      </c>
      <c r="CC33" s="252">
        <f t="shared" si="101"/>
        <v>-7</v>
      </c>
      <c r="CD33" s="366">
        <f t="shared" si="101"/>
        <v>36</v>
      </c>
      <c r="CE33" s="335">
        <f t="shared" si="101"/>
        <v>6</v>
      </c>
      <c r="CF33" s="252">
        <f t="shared" si="101"/>
        <v>-1</v>
      </c>
      <c r="CG33" s="252">
        <f t="shared" si="101"/>
        <v>29</v>
      </c>
      <c r="CH33" s="252">
        <f t="shared" si="101"/>
        <v>3</v>
      </c>
      <c r="CI33" s="252">
        <f t="shared" si="101"/>
        <v>19</v>
      </c>
      <c r="CJ33" s="252">
        <f t="shared" si="101"/>
        <v>0</v>
      </c>
      <c r="CK33" s="252">
        <f t="shared" si="101"/>
        <v>81</v>
      </c>
      <c r="CL33" s="252">
        <f t="shared" si="101"/>
        <v>9</v>
      </c>
      <c r="CM33" s="252">
        <f t="shared" si="102"/>
        <v>7</v>
      </c>
      <c r="CN33" s="252">
        <f t="shared" si="102"/>
        <v>12</v>
      </c>
      <c r="CO33" s="252">
        <f t="shared" si="102"/>
        <v>74</v>
      </c>
      <c r="CP33" s="366">
        <f t="shared" si="102"/>
        <v>14</v>
      </c>
      <c r="CQ33" s="366">
        <f t="shared" si="102"/>
        <v>-8</v>
      </c>
      <c r="CR33" s="366">
        <f t="shared" si="102"/>
        <v>3</v>
      </c>
      <c r="CS33" s="366">
        <f t="shared" si="102"/>
        <v>-38</v>
      </c>
      <c r="CT33" s="366">
        <f t="shared" si="102"/>
        <v>0</v>
      </c>
      <c r="CU33" s="366">
        <f t="shared" si="102"/>
        <v>-12</v>
      </c>
      <c r="CV33" s="366">
        <f t="shared" si="102"/>
        <v>6</v>
      </c>
      <c r="CW33" s="366">
        <f t="shared" si="102"/>
        <v>-80</v>
      </c>
      <c r="CX33" s="366">
        <f t="shared" si="102"/>
        <v>-5</v>
      </c>
      <c r="CY33" s="366">
        <f t="shared" si="102"/>
        <v>-1</v>
      </c>
      <c r="CZ33" s="366">
        <f t="shared" si="102"/>
        <v>48</v>
      </c>
      <c r="DA33" s="366">
        <f t="shared" si="102"/>
        <v>-63</v>
      </c>
      <c r="DB33" s="366">
        <f t="shared" si="102"/>
        <v>-39</v>
      </c>
      <c r="DC33" s="264"/>
      <c r="DD33" s="57">
        <f>IF(ISERROR(GETPIVOTDATA("VALUE",'CSS WK pvt'!$I$2,"DT_FILE",DD$8,"CD_CO",DD$6,"TRIM_CAT",TRIM(B33),"TRIM_LINE",A30))=TRUE,0,GETPIVOTDATA("VALUE",'CSS WK pvt'!$I$2,"DT_FILE",DD$8,"CD_CO",DD$6,"TRIM_CAT",TRIM(B33),"TRIM_LINE",A30))</f>
        <v>41</v>
      </c>
    </row>
    <row r="34" spans="1:108" s="52" customFormat="1" ht="15">
      <c r="A34" s="139"/>
      <c r="B34" s="53" t="s">
        <v>142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2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>
        <v>2</v>
      </c>
      <c r="BH34" s="292">
        <v>4</v>
      </c>
      <c r="BI34" s="76">
        <f t="shared" si="99"/>
        <v>-4</v>
      </c>
      <c r="BJ34" s="77">
        <f t="shared" si="99"/>
        <v>12</v>
      </c>
      <c r="BK34" s="77">
        <f t="shared" si="99"/>
        <v>2</v>
      </c>
      <c r="BL34" s="77">
        <f t="shared" si="99"/>
        <v>-1</v>
      </c>
      <c r="BM34" s="77">
        <f t="shared" si="99"/>
        <v>-1</v>
      </c>
      <c r="BN34" s="77">
        <f t="shared" si="99"/>
        <v>0</v>
      </c>
      <c r="BO34" s="77">
        <f t="shared" si="99"/>
        <v>1</v>
      </c>
      <c r="BP34" s="77">
        <f t="shared" si="99"/>
        <v>2</v>
      </c>
      <c r="BQ34" s="77">
        <f t="shared" si="99"/>
        <v>-1</v>
      </c>
      <c r="BR34" s="386">
        <f t="shared" si="99"/>
        <v>1</v>
      </c>
      <c r="BS34" s="409">
        <f t="shared" si="100"/>
        <v>-2</v>
      </c>
      <c r="BT34" s="77">
        <f t="shared" si="100"/>
        <v>-2</v>
      </c>
      <c r="BU34" s="77">
        <f t="shared" si="100"/>
        <v>1</v>
      </c>
      <c r="BV34" s="77">
        <f t="shared" si="100"/>
        <v>-10</v>
      </c>
      <c r="BW34" s="77">
        <f t="shared" si="100"/>
        <v>-3</v>
      </c>
      <c r="BX34" s="226">
        <f t="shared" si="100"/>
        <v>1</v>
      </c>
      <c r="BY34" s="226">
        <f t="shared" si="100"/>
        <v>-1</v>
      </c>
      <c r="BZ34" s="226">
        <f t="shared" si="100"/>
        <v>-2</v>
      </c>
      <c r="CA34" s="252">
        <f t="shared" si="100"/>
        <v>0</v>
      </c>
      <c r="CB34" s="252">
        <f t="shared" si="100"/>
        <v>-1</v>
      </c>
      <c r="CC34" s="252">
        <f t="shared" si="101"/>
        <v>-1</v>
      </c>
      <c r="CD34" s="366">
        <f t="shared" si="101"/>
        <v>1</v>
      </c>
      <c r="CE34" s="335">
        <f t="shared" si="101"/>
        <v>0</v>
      </c>
      <c r="CF34" s="252">
        <f t="shared" si="101"/>
        <v>3</v>
      </c>
      <c r="CG34" s="252">
        <f t="shared" si="101"/>
        <v>3</v>
      </c>
      <c r="CH34" s="252">
        <f t="shared" si="101"/>
        <v>2</v>
      </c>
      <c r="CI34" s="252">
        <f t="shared" si="101"/>
        <v>1</v>
      </c>
      <c r="CJ34" s="252">
        <f t="shared" si="101"/>
        <v>1</v>
      </c>
      <c r="CK34" s="252">
        <f t="shared" si="101"/>
        <v>1</v>
      </c>
      <c r="CL34" s="252">
        <f t="shared" si="101"/>
        <v>-1</v>
      </c>
      <c r="CM34" s="252">
        <f t="shared" si="102"/>
        <v>0</v>
      </c>
      <c r="CN34" s="252">
        <f t="shared" si="102"/>
        <v>0</v>
      </c>
      <c r="CO34" s="252">
        <f t="shared" si="102"/>
        <v>-1</v>
      </c>
      <c r="CP34" s="366">
        <f t="shared" si="102"/>
        <v>-1</v>
      </c>
      <c r="CQ34" s="366">
        <f t="shared" si="102"/>
        <v>1</v>
      </c>
      <c r="CR34" s="366">
        <f t="shared" si="102"/>
        <v>-2</v>
      </c>
      <c r="CS34" s="366">
        <f t="shared" si="102"/>
        <v>-4</v>
      </c>
      <c r="CT34" s="366">
        <f t="shared" si="102"/>
        <v>-4</v>
      </c>
      <c r="CU34" s="366">
        <f t="shared" si="102"/>
        <v>0</v>
      </c>
      <c r="CV34" s="366">
        <f t="shared" si="102"/>
        <v>-1</v>
      </c>
      <c r="CW34" s="366">
        <f t="shared" si="102"/>
        <v>0</v>
      </c>
      <c r="CX34" s="366">
        <f t="shared" si="102"/>
        <v>2</v>
      </c>
      <c r="CY34" s="366">
        <f t="shared" si="102"/>
        <v>0</v>
      </c>
      <c r="CZ34" s="366">
        <f t="shared" si="102"/>
        <v>1</v>
      </c>
      <c r="DA34" s="366">
        <f t="shared" si="102"/>
        <v>2</v>
      </c>
      <c r="DB34" s="366">
        <f t="shared" si="102"/>
        <v>0</v>
      </c>
      <c r="DC34" s="264"/>
      <c r="DD34" s="57">
        <f>IF(ISERROR(GETPIVOTDATA("VALUE",'CSS WK pvt'!$I$2,"DT_FILE",DD$8,"CD_CO",DD$6,"TRIM_CAT",TRIM(B34),"TRIM_LINE",A30))=TRUE,0,GETPIVOTDATA("VALUE",'CSS WK pvt'!$I$2,"DT_FILE",DD$8,"CD_CO",DD$6,"TRIM_CAT",TRIM(B34),"TRIM_LINE",A30))</f>
        <v>4</v>
      </c>
    </row>
    <row r="35" spans="1:108" s="52" customFormat="1" ht="15">
      <c r="A35" s="139"/>
      <c r="B35" s="53" t="s">
        <v>143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2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>
        <v>0</v>
      </c>
      <c r="BH35" s="292">
        <v>0</v>
      </c>
      <c r="BI35" s="76">
        <f t="shared" si="99"/>
        <v>2</v>
      </c>
      <c r="BJ35" s="77">
        <f t="shared" si="99"/>
        <v>2</v>
      </c>
      <c r="BK35" s="77">
        <f t="shared" si="99"/>
        <v>2</v>
      </c>
      <c r="BL35" s="77">
        <f t="shared" si="99"/>
        <v>0</v>
      </c>
      <c r="BM35" s="77">
        <f t="shared" si="99"/>
        <v>0</v>
      </c>
      <c r="BN35" s="77">
        <f t="shared" si="99"/>
        <v>0</v>
      </c>
      <c r="BO35" s="77">
        <f t="shared" si="99"/>
        <v>0</v>
      </c>
      <c r="BP35" s="77">
        <f t="shared" si="99"/>
        <v>2</v>
      </c>
      <c r="BQ35" s="77">
        <f t="shared" si="99"/>
        <v>1</v>
      </c>
      <c r="BR35" s="386">
        <f t="shared" si="99"/>
        <v>1</v>
      </c>
      <c r="BS35" s="409">
        <f t="shared" si="100"/>
        <v>0</v>
      </c>
      <c r="BT35" s="77">
        <f t="shared" si="100"/>
        <v>0</v>
      </c>
      <c r="BU35" s="77">
        <f t="shared" si="100"/>
        <v>-1</v>
      </c>
      <c r="BV35" s="77">
        <f t="shared" si="100"/>
        <v>-2</v>
      </c>
      <c r="BW35" s="77">
        <f t="shared" si="100"/>
        <v>-1</v>
      </c>
      <c r="BX35" s="226">
        <f t="shared" si="100"/>
        <v>1</v>
      </c>
      <c r="BY35" s="226">
        <f t="shared" si="100"/>
        <v>0</v>
      </c>
      <c r="BZ35" s="226">
        <f t="shared" si="100"/>
        <v>1</v>
      </c>
      <c r="CA35" s="252">
        <f t="shared" si="100"/>
        <v>0</v>
      </c>
      <c r="CB35" s="252">
        <f t="shared" si="100"/>
        <v>0</v>
      </c>
      <c r="CC35" s="252">
        <f t="shared" si="101"/>
        <v>0</v>
      </c>
      <c r="CD35" s="366">
        <f t="shared" si="101"/>
        <v>-1</v>
      </c>
      <c r="CE35" s="335">
        <f t="shared" si="101"/>
        <v>0</v>
      </c>
      <c r="CF35" s="252">
        <f t="shared" si="101"/>
        <v>1</v>
      </c>
      <c r="CG35" s="252">
        <f t="shared" si="101"/>
        <v>-1</v>
      </c>
      <c r="CH35" s="252">
        <f t="shared" si="101"/>
        <v>0</v>
      </c>
      <c r="CI35" s="252">
        <f t="shared" si="101"/>
        <v>-1</v>
      </c>
      <c r="CJ35" s="252">
        <f t="shared" si="101"/>
        <v>0</v>
      </c>
      <c r="CK35" s="252">
        <f t="shared" si="101"/>
        <v>-1</v>
      </c>
      <c r="CL35" s="252">
        <f t="shared" si="101"/>
        <v>-1</v>
      </c>
      <c r="CM35" s="252">
        <f t="shared" si="102"/>
        <v>2</v>
      </c>
      <c r="CN35" s="252">
        <f t="shared" si="102"/>
        <v>-2</v>
      </c>
      <c r="CO35" s="252">
        <f t="shared" si="102"/>
        <v>-1</v>
      </c>
      <c r="CP35" s="366">
        <f t="shared" si="102"/>
        <v>1</v>
      </c>
      <c r="CQ35" s="366">
        <f t="shared" si="102"/>
        <v>1</v>
      </c>
      <c r="CR35" s="366">
        <f t="shared" si="102"/>
        <v>-1</v>
      </c>
      <c r="CS35" s="366">
        <f t="shared" si="102"/>
        <v>2</v>
      </c>
      <c r="CT35" s="366">
        <f t="shared" si="102"/>
        <v>0</v>
      </c>
      <c r="CU35" s="366">
        <f t="shared" si="102"/>
        <v>1</v>
      </c>
      <c r="CV35" s="366">
        <f t="shared" si="102"/>
        <v>-1</v>
      </c>
      <c r="CW35" s="366">
        <f t="shared" si="102"/>
        <v>0</v>
      </c>
      <c r="CX35" s="366">
        <f t="shared" si="102"/>
        <v>0</v>
      </c>
      <c r="CY35" s="366">
        <f t="shared" si="102"/>
        <v>-2</v>
      </c>
      <c r="CZ35" s="366">
        <f t="shared" si="102"/>
        <v>0</v>
      </c>
      <c r="DA35" s="366">
        <f t="shared" si="102"/>
        <v>0</v>
      </c>
      <c r="DB35" s="366">
        <f t="shared" si="102"/>
        <v>-1</v>
      </c>
      <c r="DC35" s="264"/>
      <c r="DD35" s="57">
        <f>IF(ISERROR(GETPIVOTDATA("VALUE",'CSS WK pvt'!$I$2,"DT_FILE",DD$8,"CD_CO",DD$6,"TRIM_CAT",TRIM(B35),"TRIM_LINE",A30))=TRUE,0,GETPIVOTDATA("VALUE",'CSS WK pvt'!$I$2,"DT_FILE",DD$8,"CD_CO",DD$6,"TRIM_CAT",TRIM(B35),"TRIM_LINE",A30))</f>
        <v>0</v>
      </c>
    </row>
    <row r="36" spans="1:108" s="66" customFormat="1" ht="15">
      <c r="A36" s="140"/>
      <c r="B36" s="53" t="s">
        <v>144</v>
      </c>
      <c r="C36" s="129">
        <f t="shared" si="103" ref="C36:Q36">SUM(C31:C35)</f>
        <v>228</v>
      </c>
      <c r="D36" s="130">
        <f t="shared" si="103"/>
        <v>204</v>
      </c>
      <c r="E36" s="130">
        <f t="shared" si="103"/>
        <v>239</v>
      </c>
      <c r="F36" s="130">
        <f t="shared" si="103"/>
        <v>201</v>
      </c>
      <c r="G36" s="130">
        <f t="shared" si="103"/>
        <v>193</v>
      </c>
      <c r="H36" s="130">
        <f t="shared" si="103"/>
        <v>251</v>
      </c>
      <c r="I36" s="130">
        <f t="shared" si="103"/>
        <v>198</v>
      </c>
      <c r="J36" s="130">
        <f t="shared" si="103"/>
        <v>265</v>
      </c>
      <c r="K36" s="130">
        <f t="shared" si="103"/>
        <v>227</v>
      </c>
      <c r="L36" s="131">
        <f t="shared" si="103"/>
        <v>309</v>
      </c>
      <c r="M36" s="130">
        <f t="shared" si="103"/>
        <v>290</v>
      </c>
      <c r="N36" s="130">
        <f t="shared" si="103"/>
        <v>193</v>
      </c>
      <c r="O36" s="130">
        <f t="shared" si="103"/>
        <v>300</v>
      </c>
      <c r="P36" s="130">
        <f t="shared" si="103"/>
        <v>466</v>
      </c>
      <c r="Q36" s="130">
        <f t="shared" si="103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3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>
        <v>257</v>
      </c>
      <c r="BH36" s="293">
        <v>242</v>
      </c>
      <c r="BI36" s="78">
        <f t="shared" si="104" ref="BI36:BM36">SUM(BI31:BI35)</f>
        <v>72</v>
      </c>
      <c r="BJ36" s="132">
        <f t="shared" si="104"/>
        <v>262</v>
      </c>
      <c r="BK36" s="132">
        <f t="shared" si="104"/>
        <v>116</v>
      </c>
      <c r="BL36" s="132">
        <f t="shared" si="104"/>
        <v>100</v>
      </c>
      <c r="BM36" s="132">
        <f t="shared" si="104"/>
        <v>57</v>
      </c>
      <c r="BN36" s="132">
        <f t="shared" si="105" ref="BN36:BV36">SUM(BN31:BN35)</f>
        <v>-57</v>
      </c>
      <c r="BO36" s="132">
        <f t="shared" si="105"/>
        <v>49</v>
      </c>
      <c r="BP36" s="132">
        <f t="shared" si="105"/>
        <v>24</v>
      </c>
      <c r="BQ36" s="132">
        <f t="shared" si="105"/>
        <v>107</v>
      </c>
      <c r="BR36" s="387">
        <f t="shared" si="105"/>
        <v>-37</v>
      </c>
      <c r="BS36" s="410">
        <f t="shared" si="105"/>
        <v>-67</v>
      </c>
      <c r="BT36" s="132">
        <f t="shared" si="105"/>
        <v>49</v>
      </c>
      <c r="BU36" s="132">
        <f t="shared" si="105"/>
        <v>-88</v>
      </c>
      <c r="BV36" s="132">
        <f t="shared" si="105"/>
        <v>-227</v>
      </c>
      <c r="BW36" s="132">
        <f t="shared" si="106" ref="BW36:BX36">SUM(BW31:BW35)</f>
        <v>-162</v>
      </c>
      <c r="BX36" s="227">
        <f t="shared" si="106"/>
        <v>-92</v>
      </c>
      <c r="BY36" s="227">
        <f t="shared" si="107" ref="BY36">SUM(BY31:BY35)</f>
        <v>-74</v>
      </c>
      <c r="BZ36" s="227">
        <f t="shared" si="108" ref="BZ36:CA36">SUM(BZ31:BZ35)</f>
        <v>-47</v>
      </c>
      <c r="CA36" s="253">
        <f t="shared" si="108"/>
        <v>-48</v>
      </c>
      <c r="CB36" s="253">
        <f t="shared" si="109" ref="CB36:CC36">SUM(CB31:CB35)</f>
        <v>-99</v>
      </c>
      <c r="CC36" s="253">
        <f t="shared" si="109"/>
        <v>-78</v>
      </c>
      <c r="CD36" s="367">
        <f t="shared" si="110" ref="CD36:CE36">SUM(CD31:CD35)</f>
        <v>11</v>
      </c>
      <c r="CE36" s="336">
        <f t="shared" si="110"/>
        <v>-29</v>
      </c>
      <c r="CF36" s="253">
        <f t="shared" si="111" ref="CF36">SUM(CF31:CF35)</f>
        <v>-28</v>
      </c>
      <c r="CG36" s="253">
        <f t="shared" si="112" ref="CG36">SUM(CG31:CG35)</f>
        <v>24</v>
      </c>
      <c r="CH36" s="253">
        <f t="shared" si="113" ref="CH36">SUM(CH31:CH35)</f>
        <v>35</v>
      </c>
      <c r="CI36" s="253">
        <f t="shared" si="114" ref="CI36">SUM(CI31:CI35)</f>
        <v>9</v>
      </c>
      <c r="CJ36" s="253">
        <f t="shared" si="115" ref="CJ36">SUM(CJ31:CJ35)</f>
        <v>-7</v>
      </c>
      <c r="CK36" s="253">
        <f t="shared" si="116" ref="CK36">SUM(CK31:CK35)</f>
        <v>60</v>
      </c>
      <c r="CL36" s="253">
        <f t="shared" si="117" ref="CL36">SUM(CL31:CL35)</f>
        <v>25</v>
      </c>
      <c r="CM36" s="253">
        <f t="shared" si="118" ref="CM36">SUM(CM31:CM35)</f>
        <v>-14</v>
      </c>
      <c r="CN36" s="253">
        <f t="shared" si="119" ref="CN36">SUM(CN31:CN35)</f>
        <v>-27</v>
      </c>
      <c r="CO36" s="253">
        <f t="shared" si="120" ref="CO36">SUM(CO31:CO35)</f>
        <v>55</v>
      </c>
      <c r="CP36" s="367">
        <f t="shared" si="121" ref="CP36">SUM(CP31:CP35)</f>
        <v>17</v>
      </c>
      <c r="CQ36" s="367">
        <f t="shared" si="122" ref="CQ36">SUM(CQ31:CQ35)</f>
        <v>-39</v>
      </c>
      <c r="CR36" s="367">
        <f t="shared" si="123" ref="CR36">SUM(CR31:CR35)</f>
        <v>7</v>
      </c>
      <c r="CS36" s="367">
        <f t="shared" si="124" ref="CS36">SUM(CS31:CS35)</f>
        <v>0</v>
      </c>
      <c r="CT36" s="367">
        <f t="shared" si="125" ref="CT36">SUM(CT31:CT35)</f>
        <v>-63</v>
      </c>
      <c r="CU36" s="367">
        <f t="shared" si="126" ref="CU36">SUM(CU31:CU35)</f>
        <v>10</v>
      </c>
      <c r="CV36" s="367">
        <f t="shared" si="127" ref="CV36">SUM(CV31:CV35)</f>
        <v>57</v>
      </c>
      <c r="CW36" s="367">
        <f t="shared" si="128" ref="CW36">SUM(CW31:CW35)</f>
        <v>-38</v>
      </c>
      <c r="CX36" s="367">
        <f t="shared" si="129" ref="CX36">SUM(CX31:CX35)</f>
        <v>21</v>
      </c>
      <c r="CY36" s="367">
        <f t="shared" si="130" ref="CY36:CZ36">SUM(CY31:CY35)</f>
        <v>13</v>
      </c>
      <c r="CZ36" s="367">
        <f t="shared" si="130"/>
        <v>109</v>
      </c>
      <c r="DA36" s="367">
        <f t="shared" si="131" ref="DA36:DB36">SUM(DA31:DA35)</f>
        <v>-54</v>
      </c>
      <c r="DB36" s="367">
        <f t="shared" si="131"/>
        <v>-58</v>
      </c>
      <c r="DC36" s="265"/>
      <c r="DD36" s="78">
        <f>SUM(DD31:DD35)</f>
        <v>242</v>
      </c>
    </row>
    <row r="37" spans="1:108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54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264"/>
      <c r="DD37" s="83"/>
    </row>
    <row r="38" spans="1:108" s="52" customFormat="1" ht="15">
      <c r="A38" s="139"/>
      <c r="B38" s="53" t="s">
        <v>139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2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>
        <v>253</v>
      </c>
      <c r="BH38" s="292">
        <v>248</v>
      </c>
      <c r="BI38" s="76">
        <f t="shared" si="132" ref="BI38:BR42">O38-C38</f>
        <v>76</v>
      </c>
      <c r="BJ38" s="77">
        <f t="shared" si="132"/>
        <v>165</v>
      </c>
      <c r="BK38" s="77">
        <f t="shared" si="132"/>
        <v>276</v>
      </c>
      <c r="BL38" s="77">
        <f t="shared" si="132"/>
        <v>339</v>
      </c>
      <c r="BM38" s="77">
        <f t="shared" si="132"/>
        <v>325</v>
      </c>
      <c r="BN38" s="77">
        <f t="shared" si="132"/>
        <v>343</v>
      </c>
      <c r="BO38" s="77">
        <f t="shared" si="132"/>
        <v>323</v>
      </c>
      <c r="BP38" s="77">
        <f t="shared" si="132"/>
        <v>306</v>
      </c>
      <c r="BQ38" s="77">
        <f t="shared" si="132"/>
        <v>265</v>
      </c>
      <c r="BR38" s="386">
        <f t="shared" si="132"/>
        <v>310</v>
      </c>
      <c r="BS38" s="409">
        <f t="shared" si="133" ref="BS38:CB42">Y38-M38</f>
        <v>287</v>
      </c>
      <c r="BT38" s="77">
        <f t="shared" si="133"/>
        <v>245</v>
      </c>
      <c r="BU38" s="77">
        <f t="shared" si="133"/>
        <v>228</v>
      </c>
      <c r="BV38" s="77">
        <f t="shared" si="133"/>
        <v>65</v>
      </c>
      <c r="BW38" s="77">
        <f t="shared" si="133"/>
        <v>-51</v>
      </c>
      <c r="BX38" s="226">
        <f t="shared" si="133"/>
        <v>-151</v>
      </c>
      <c r="BY38" s="226">
        <f t="shared" si="133"/>
        <v>-170</v>
      </c>
      <c r="BZ38" s="226">
        <f t="shared" si="133"/>
        <v>-180</v>
      </c>
      <c r="CA38" s="252">
        <f t="shared" si="133"/>
        <v>-207</v>
      </c>
      <c r="CB38" s="252">
        <f t="shared" si="133"/>
        <v>-185</v>
      </c>
      <c r="CC38" s="252">
        <f t="shared" si="134" ref="CC38:CL42">AI38-W38</f>
        <v>-176</v>
      </c>
      <c r="CD38" s="366">
        <f t="shared" si="134"/>
        <v>-184</v>
      </c>
      <c r="CE38" s="335">
        <f t="shared" si="134"/>
        <v>-212</v>
      </c>
      <c r="CF38" s="252">
        <f t="shared" si="134"/>
        <v>-182</v>
      </c>
      <c r="CG38" s="252">
        <f t="shared" si="134"/>
        <v>-199</v>
      </c>
      <c r="CH38" s="252">
        <f t="shared" si="134"/>
        <v>-172</v>
      </c>
      <c r="CI38" s="252">
        <f t="shared" si="134"/>
        <v>-168</v>
      </c>
      <c r="CJ38" s="252">
        <f t="shared" si="134"/>
        <v>-157</v>
      </c>
      <c r="CK38" s="252">
        <f t="shared" si="134"/>
        <v>-129</v>
      </c>
      <c r="CL38" s="252">
        <f t="shared" si="134"/>
        <v>-90</v>
      </c>
      <c r="CM38" s="252">
        <f t="shared" si="135" ref="CM38:DB42">AS38-AG38</f>
        <v>-57</v>
      </c>
      <c r="CN38" s="252">
        <f t="shared" si="135"/>
        <v>-71</v>
      </c>
      <c r="CO38" s="252">
        <f t="shared" si="135"/>
        <v>-73</v>
      </c>
      <c r="CP38" s="366">
        <f t="shared" si="135"/>
        <v>-108</v>
      </c>
      <c r="CQ38" s="366">
        <f t="shared" si="135"/>
        <v>-92</v>
      </c>
      <c r="CR38" s="366">
        <f t="shared" si="135"/>
        <v>-83</v>
      </c>
      <c r="CS38" s="366">
        <f t="shared" si="135"/>
        <v>-77</v>
      </c>
      <c r="CT38" s="366">
        <f t="shared" si="135"/>
        <v>-54</v>
      </c>
      <c r="CU38" s="366">
        <f t="shared" si="135"/>
        <v>-28</v>
      </c>
      <c r="CV38" s="366">
        <f t="shared" si="135"/>
        <v>-11</v>
      </c>
      <c r="CW38" s="366">
        <f t="shared" si="135"/>
        <v>-14</v>
      </c>
      <c r="CX38" s="366">
        <f t="shared" si="135"/>
        <v>-40</v>
      </c>
      <c r="CY38" s="366">
        <f t="shared" si="135"/>
        <v>-38</v>
      </c>
      <c r="CZ38" s="366">
        <f t="shared" si="135"/>
        <v>-41</v>
      </c>
      <c r="DA38" s="366">
        <f t="shared" si="135"/>
        <v>-9</v>
      </c>
      <c r="DB38" s="366">
        <f t="shared" si="135"/>
        <v>-13</v>
      </c>
      <c r="DC38" s="264"/>
      <c r="DD38" s="57">
        <f>IF(ISERROR(GETPIVOTDATA("VALUE",'CSS WK pvt'!$I$2,"DT_FILE",DD$8,"CD_CO",DD$6,"TRIM_CAT",TRIM(B38),"TRIM_LINE",A37))=TRUE,0,GETPIVOTDATA("VALUE",'CSS WK pvt'!$I$2,"DT_FILE",DD$8,"CD_CO",DD$6,"TRIM_CAT",TRIM(B38),"TRIM_LINE",A37))</f>
        <v>248</v>
      </c>
    </row>
    <row r="39" spans="1:108" s="52" customFormat="1" ht="15">
      <c r="A39" s="139"/>
      <c r="B39" s="53" t="s">
        <v>140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2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>
        <v>25</v>
      </c>
      <c r="BH39" s="292">
        <v>24</v>
      </c>
      <c r="BI39" s="76">
        <f t="shared" si="132"/>
        <v>3</v>
      </c>
      <c r="BJ39" s="77">
        <f t="shared" si="132"/>
        <v>-2</v>
      </c>
      <c r="BK39" s="77">
        <f t="shared" si="132"/>
        <v>3</v>
      </c>
      <c r="BL39" s="77">
        <f t="shared" si="132"/>
        <v>7</v>
      </c>
      <c r="BM39" s="77">
        <f t="shared" si="132"/>
        <v>10</v>
      </c>
      <c r="BN39" s="77">
        <f t="shared" si="132"/>
        <v>15</v>
      </c>
      <c r="BO39" s="77">
        <f t="shared" si="132"/>
        <v>15</v>
      </c>
      <c r="BP39" s="77">
        <f t="shared" si="132"/>
        <v>9</v>
      </c>
      <c r="BQ39" s="77">
        <f t="shared" si="132"/>
        <v>7</v>
      </c>
      <c r="BR39" s="386">
        <f t="shared" si="132"/>
        <v>8</v>
      </c>
      <c r="BS39" s="409">
        <f t="shared" si="133"/>
        <v>6</v>
      </c>
      <c r="BT39" s="77">
        <f t="shared" si="133"/>
        <v>15</v>
      </c>
      <c r="BU39" s="77">
        <f t="shared" si="133"/>
        <v>13</v>
      </c>
      <c r="BV39" s="77">
        <f t="shared" si="133"/>
        <v>16</v>
      </c>
      <c r="BW39" s="77">
        <f t="shared" si="133"/>
        <v>14</v>
      </c>
      <c r="BX39" s="226">
        <f t="shared" si="133"/>
        <v>13</v>
      </c>
      <c r="BY39" s="226">
        <f t="shared" si="133"/>
        <v>4</v>
      </c>
      <c r="BZ39" s="226">
        <f t="shared" si="133"/>
        <v>7</v>
      </c>
      <c r="CA39" s="252">
        <f t="shared" si="133"/>
        <v>4</v>
      </c>
      <c r="CB39" s="252">
        <f t="shared" si="133"/>
        <v>4</v>
      </c>
      <c r="CC39" s="252">
        <f t="shared" si="134"/>
        <v>-6</v>
      </c>
      <c r="CD39" s="366">
        <f t="shared" si="134"/>
        <v>-5</v>
      </c>
      <c r="CE39" s="335">
        <f t="shared" si="134"/>
        <v>-2</v>
      </c>
      <c r="CF39" s="252">
        <f t="shared" si="134"/>
        <v>-9</v>
      </c>
      <c r="CG39" s="252">
        <f t="shared" si="134"/>
        <v>-13</v>
      </c>
      <c r="CH39" s="252">
        <f t="shared" si="134"/>
        <v>-13</v>
      </c>
      <c r="CI39" s="252">
        <f t="shared" si="134"/>
        <v>-13</v>
      </c>
      <c r="CJ39" s="252">
        <f t="shared" si="134"/>
        <v>-12</v>
      </c>
      <c r="CK39" s="252">
        <f t="shared" si="134"/>
        <v>-13</v>
      </c>
      <c r="CL39" s="252">
        <f t="shared" si="134"/>
        <v>-20</v>
      </c>
      <c r="CM39" s="252">
        <f t="shared" si="135"/>
        <v>-17</v>
      </c>
      <c r="CN39" s="252">
        <f t="shared" si="135"/>
        <v>-11</v>
      </c>
      <c r="CO39" s="252">
        <f t="shared" si="135"/>
        <v>-5</v>
      </c>
      <c r="CP39" s="366">
        <f t="shared" si="135"/>
        <v>-10</v>
      </c>
      <c r="CQ39" s="366">
        <f t="shared" si="135"/>
        <v>-8</v>
      </c>
      <c r="CR39" s="366">
        <f t="shared" si="135"/>
        <v>-7</v>
      </c>
      <c r="CS39" s="366">
        <f t="shared" si="135"/>
        <v>-6</v>
      </c>
      <c r="CT39" s="366">
        <f t="shared" si="135"/>
        <v>-6</v>
      </c>
      <c r="CU39" s="366">
        <f t="shared" si="135"/>
        <v>-10</v>
      </c>
      <c r="CV39" s="366">
        <f t="shared" si="135"/>
        <v>-10</v>
      </c>
      <c r="CW39" s="366">
        <f t="shared" si="135"/>
        <v>-5</v>
      </c>
      <c r="CX39" s="366">
        <f t="shared" si="135"/>
        <v>4</v>
      </c>
      <c r="CY39" s="366">
        <f t="shared" si="135"/>
        <v>2</v>
      </c>
      <c r="CZ39" s="366">
        <f t="shared" si="135"/>
        <v>6</v>
      </c>
      <c r="DA39" s="366">
        <f t="shared" si="135"/>
        <v>6</v>
      </c>
      <c r="DB39" s="366">
        <f t="shared" si="135"/>
        <v>8</v>
      </c>
      <c r="DC39" s="264"/>
      <c r="DD39" s="57">
        <f>IF(ISERROR(GETPIVOTDATA("VALUE",'CSS WK pvt'!$I$2,"DT_FILE",DD$8,"CD_CO",DD$6,"TRIM_CAT",TRIM(B39),"TRIM_LINE",A37))=TRUE,0,GETPIVOTDATA("VALUE",'CSS WK pvt'!$I$2,"DT_FILE",DD$8,"CD_CO",DD$6,"TRIM_CAT",TRIM(B39),"TRIM_LINE",A37))</f>
        <v>24</v>
      </c>
    </row>
    <row r="40" spans="1:108" s="52" customFormat="1" ht="15">
      <c r="A40" s="139"/>
      <c r="B40" s="53" t="s">
        <v>141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2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>
        <v>31</v>
      </c>
      <c r="BH40" s="292">
        <v>37</v>
      </c>
      <c r="BI40" s="76">
        <f t="shared" si="132"/>
        <v>11</v>
      </c>
      <c r="BJ40" s="77">
        <f t="shared" si="132"/>
        <v>32</v>
      </c>
      <c r="BK40" s="77">
        <f t="shared" si="132"/>
        <v>55</v>
      </c>
      <c r="BL40" s="77">
        <f t="shared" si="132"/>
        <v>38</v>
      </c>
      <c r="BM40" s="77">
        <f t="shared" si="132"/>
        <v>32</v>
      </c>
      <c r="BN40" s="77">
        <f t="shared" si="132"/>
        <v>33</v>
      </c>
      <c r="BO40" s="77">
        <f t="shared" si="132"/>
        <v>36</v>
      </c>
      <c r="BP40" s="77">
        <f t="shared" si="132"/>
        <v>18</v>
      </c>
      <c r="BQ40" s="77">
        <f t="shared" si="132"/>
        <v>23</v>
      </c>
      <c r="BR40" s="386">
        <f t="shared" si="132"/>
        <v>12</v>
      </c>
      <c r="BS40" s="409">
        <f t="shared" si="133"/>
        <v>20</v>
      </c>
      <c r="BT40" s="77">
        <f t="shared" si="133"/>
        <v>23</v>
      </c>
      <c r="BU40" s="77">
        <f t="shared" si="133"/>
        <v>26</v>
      </c>
      <c r="BV40" s="77">
        <f t="shared" si="133"/>
        <v>-12</v>
      </c>
      <c r="BW40" s="77">
        <f t="shared" si="133"/>
        <v>-36</v>
      </c>
      <c r="BX40" s="226">
        <f t="shared" si="133"/>
        <v>-30</v>
      </c>
      <c r="BY40" s="226">
        <f t="shared" si="133"/>
        <v>-40</v>
      </c>
      <c r="BZ40" s="226">
        <f t="shared" si="133"/>
        <v>-22</v>
      </c>
      <c r="CA40" s="252">
        <f t="shared" si="133"/>
        <v>-23</v>
      </c>
      <c r="CB40" s="252">
        <f t="shared" si="133"/>
        <v>-7</v>
      </c>
      <c r="CC40" s="252">
        <f t="shared" si="134"/>
        <v>-9</v>
      </c>
      <c r="CD40" s="366">
        <f t="shared" si="134"/>
        <v>-13</v>
      </c>
      <c r="CE40" s="335">
        <f t="shared" si="134"/>
        <v>-3</v>
      </c>
      <c r="CF40" s="252">
        <f t="shared" si="134"/>
        <v>-6</v>
      </c>
      <c r="CG40" s="252">
        <f t="shared" si="134"/>
        <v>-20</v>
      </c>
      <c r="CH40" s="252">
        <f t="shared" si="134"/>
        <v>-9</v>
      </c>
      <c r="CI40" s="252">
        <f t="shared" si="134"/>
        <v>-16</v>
      </c>
      <c r="CJ40" s="252">
        <f t="shared" si="134"/>
        <v>-5</v>
      </c>
      <c r="CK40" s="252">
        <f t="shared" si="134"/>
        <v>0</v>
      </c>
      <c r="CL40" s="252">
        <f t="shared" si="134"/>
        <v>-5</v>
      </c>
      <c r="CM40" s="252">
        <f t="shared" si="135"/>
        <v>7</v>
      </c>
      <c r="CN40" s="252">
        <f t="shared" si="135"/>
        <v>7</v>
      </c>
      <c r="CO40" s="252">
        <f t="shared" si="135"/>
        <v>3</v>
      </c>
      <c r="CP40" s="366">
        <f t="shared" si="135"/>
        <v>4</v>
      </c>
      <c r="CQ40" s="366">
        <f t="shared" si="135"/>
        <v>-9</v>
      </c>
      <c r="CR40" s="366">
        <f t="shared" si="135"/>
        <v>2</v>
      </c>
      <c r="CS40" s="366">
        <f t="shared" si="135"/>
        <v>-1</v>
      </c>
      <c r="CT40" s="366">
        <f t="shared" si="135"/>
        <v>-4</v>
      </c>
      <c r="CU40" s="366">
        <f t="shared" si="135"/>
        <v>5</v>
      </c>
      <c r="CV40" s="366">
        <f t="shared" si="135"/>
        <v>2</v>
      </c>
      <c r="CW40" s="366">
        <f t="shared" si="135"/>
        <v>-1</v>
      </c>
      <c r="CX40" s="366">
        <f t="shared" si="135"/>
        <v>2</v>
      </c>
      <c r="CY40" s="366">
        <f t="shared" si="135"/>
        <v>-7</v>
      </c>
      <c r="CZ40" s="366">
        <f t="shared" si="135"/>
        <v>-10</v>
      </c>
      <c r="DA40" s="366">
        <f t="shared" si="135"/>
        <v>-4</v>
      </c>
      <c r="DB40" s="366">
        <f t="shared" si="135"/>
        <v>2</v>
      </c>
      <c r="DC40" s="264"/>
      <c r="DD40" s="57">
        <f>IF(ISERROR(GETPIVOTDATA("VALUE",'CSS WK pvt'!$I$2,"DT_FILE",DD$8,"CD_CO",DD$6,"TRIM_CAT",TRIM(B40),"TRIM_LINE",A37))=TRUE,0,GETPIVOTDATA("VALUE",'CSS WK pvt'!$I$2,"DT_FILE",DD$8,"CD_CO",DD$6,"TRIM_CAT",TRIM(B40),"TRIM_LINE",A37))</f>
        <v>37</v>
      </c>
    </row>
    <row r="41" spans="1:108" s="52" customFormat="1" ht="15">
      <c r="A41" s="139"/>
      <c r="B41" s="53" t="s">
        <v>142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2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>
        <v>2</v>
      </c>
      <c r="BH41" s="292">
        <v>2</v>
      </c>
      <c r="BI41" s="76">
        <f t="shared" si="132"/>
        <v>3</v>
      </c>
      <c r="BJ41" s="77">
        <f t="shared" si="132"/>
        <v>2</v>
      </c>
      <c r="BK41" s="77">
        <f t="shared" si="132"/>
        <v>2</v>
      </c>
      <c r="BL41" s="77">
        <f t="shared" si="132"/>
        <v>1</v>
      </c>
      <c r="BM41" s="77">
        <f t="shared" si="132"/>
        <v>3</v>
      </c>
      <c r="BN41" s="77">
        <f t="shared" si="132"/>
        <v>1</v>
      </c>
      <c r="BO41" s="77">
        <f t="shared" si="132"/>
        <v>1</v>
      </c>
      <c r="BP41" s="77">
        <f t="shared" si="132"/>
        <v>3</v>
      </c>
      <c r="BQ41" s="77">
        <f t="shared" si="132"/>
        <v>2</v>
      </c>
      <c r="BR41" s="386">
        <f t="shared" si="132"/>
        <v>2</v>
      </c>
      <c r="BS41" s="409">
        <f t="shared" si="133"/>
        <v>2</v>
      </c>
      <c r="BT41" s="77">
        <f t="shared" si="133"/>
        <v>-1</v>
      </c>
      <c r="BU41" s="77">
        <f t="shared" si="133"/>
        <v>-3</v>
      </c>
      <c r="BV41" s="77">
        <f t="shared" si="133"/>
        <v>-3</v>
      </c>
      <c r="BW41" s="77">
        <f t="shared" si="133"/>
        <v>-2</v>
      </c>
      <c r="BX41" s="226">
        <f t="shared" si="133"/>
        <v>-2</v>
      </c>
      <c r="BY41" s="226">
        <f t="shared" si="133"/>
        <v>-3</v>
      </c>
      <c r="BZ41" s="226">
        <f t="shared" si="133"/>
        <v>-2</v>
      </c>
      <c r="CA41" s="252">
        <f t="shared" si="133"/>
        <v>-3</v>
      </c>
      <c r="CB41" s="252">
        <f t="shared" si="133"/>
        <v>-4</v>
      </c>
      <c r="CC41" s="252">
        <f t="shared" si="134"/>
        <v>-3</v>
      </c>
      <c r="CD41" s="366">
        <f t="shared" si="134"/>
        <v>-2</v>
      </c>
      <c r="CE41" s="335">
        <f t="shared" si="134"/>
        <v>-1</v>
      </c>
      <c r="CF41" s="252">
        <f t="shared" si="134"/>
        <v>0</v>
      </c>
      <c r="CG41" s="252">
        <f t="shared" si="134"/>
        <v>-1</v>
      </c>
      <c r="CH41" s="252">
        <f t="shared" si="134"/>
        <v>-1</v>
      </c>
      <c r="CI41" s="252">
        <f t="shared" si="134"/>
        <v>-1</v>
      </c>
      <c r="CJ41" s="252">
        <f t="shared" si="134"/>
        <v>0</v>
      </c>
      <c r="CK41" s="252">
        <f t="shared" si="134"/>
        <v>0</v>
      </c>
      <c r="CL41" s="252">
        <f t="shared" si="134"/>
        <v>1</v>
      </c>
      <c r="CM41" s="252">
        <f t="shared" si="135"/>
        <v>2</v>
      </c>
      <c r="CN41" s="252">
        <f t="shared" si="135"/>
        <v>2</v>
      </c>
      <c r="CO41" s="252">
        <f t="shared" si="135"/>
        <v>1</v>
      </c>
      <c r="CP41" s="366">
        <f t="shared" si="135"/>
        <v>0</v>
      </c>
      <c r="CQ41" s="366">
        <f t="shared" si="135"/>
        <v>-1</v>
      </c>
      <c r="CR41" s="366">
        <f t="shared" si="135"/>
        <v>1</v>
      </c>
      <c r="CS41" s="366">
        <f t="shared" si="135"/>
        <v>2</v>
      </c>
      <c r="CT41" s="366">
        <f t="shared" si="135"/>
        <v>1</v>
      </c>
      <c r="CU41" s="366">
        <f t="shared" si="135"/>
        <v>1</v>
      </c>
      <c r="CV41" s="366">
        <f t="shared" si="135"/>
        <v>1</v>
      </c>
      <c r="CW41" s="366">
        <f t="shared" si="135"/>
        <v>1</v>
      </c>
      <c r="CX41" s="366">
        <f t="shared" si="135"/>
        <v>1</v>
      </c>
      <c r="CY41" s="366">
        <f t="shared" si="135"/>
        <v>-2</v>
      </c>
      <c r="CZ41" s="366">
        <f t="shared" si="135"/>
        <v>-2</v>
      </c>
      <c r="DA41" s="366">
        <f t="shared" si="135"/>
        <v>1</v>
      </c>
      <c r="DB41" s="366">
        <f t="shared" si="135"/>
        <v>1</v>
      </c>
      <c r="DC41" s="264"/>
      <c r="DD41" s="57">
        <f>IF(ISERROR(GETPIVOTDATA("VALUE",'CSS WK pvt'!$I$2,"DT_FILE",DD$8,"CD_CO",DD$6,"TRIM_CAT",TRIM(B41),"TRIM_LINE",A37))=TRUE,0,GETPIVOTDATA("VALUE",'CSS WK pvt'!$I$2,"DT_FILE",DD$8,"CD_CO",DD$6,"TRIM_CAT",TRIM(B41),"TRIM_LINE",A37))</f>
        <v>2</v>
      </c>
    </row>
    <row r="42" spans="1:108" s="52" customFormat="1" ht="15">
      <c r="A42" s="139"/>
      <c r="B42" s="53" t="s">
        <v>143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2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>
        <v>1</v>
      </c>
      <c r="BH42" s="292">
        <v>1</v>
      </c>
      <c r="BI42" s="76">
        <f t="shared" si="132"/>
        <v>0</v>
      </c>
      <c r="BJ42" s="77">
        <f t="shared" si="132"/>
        <v>0</v>
      </c>
      <c r="BK42" s="77">
        <f t="shared" si="132"/>
        <v>0</v>
      </c>
      <c r="BL42" s="77">
        <f t="shared" si="132"/>
        <v>0</v>
      </c>
      <c r="BM42" s="77">
        <f t="shared" si="132"/>
        <v>0</v>
      </c>
      <c r="BN42" s="77">
        <f t="shared" si="132"/>
        <v>0</v>
      </c>
      <c r="BO42" s="77">
        <f t="shared" si="132"/>
        <v>0</v>
      </c>
      <c r="BP42" s="77">
        <f t="shared" si="132"/>
        <v>0</v>
      </c>
      <c r="BQ42" s="77">
        <f t="shared" si="132"/>
        <v>0</v>
      </c>
      <c r="BR42" s="386">
        <f t="shared" si="132"/>
        <v>0</v>
      </c>
      <c r="BS42" s="409">
        <f t="shared" si="133"/>
        <v>0</v>
      </c>
      <c r="BT42" s="77">
        <f t="shared" si="133"/>
        <v>0</v>
      </c>
      <c r="BU42" s="77">
        <f t="shared" si="133"/>
        <v>0</v>
      </c>
      <c r="BV42" s="77">
        <f t="shared" si="133"/>
        <v>0</v>
      </c>
      <c r="BW42" s="77">
        <f t="shared" si="133"/>
        <v>0</v>
      </c>
      <c r="BX42" s="226">
        <f t="shared" si="133"/>
        <v>0</v>
      </c>
      <c r="BY42" s="226">
        <f t="shared" si="133"/>
        <v>0</v>
      </c>
      <c r="BZ42" s="226">
        <f t="shared" si="133"/>
        <v>0</v>
      </c>
      <c r="CA42" s="252">
        <f t="shared" si="133"/>
        <v>1</v>
      </c>
      <c r="CB42" s="252">
        <f t="shared" si="133"/>
        <v>1</v>
      </c>
      <c r="CC42" s="252">
        <f t="shared" si="134"/>
        <v>2</v>
      </c>
      <c r="CD42" s="366">
        <f t="shared" si="134"/>
        <v>2</v>
      </c>
      <c r="CE42" s="335">
        <f t="shared" si="134"/>
        <v>1</v>
      </c>
      <c r="CF42" s="252">
        <f t="shared" si="134"/>
        <v>1</v>
      </c>
      <c r="CG42" s="252">
        <f t="shared" si="134"/>
        <v>2</v>
      </c>
      <c r="CH42" s="252">
        <f t="shared" si="134"/>
        <v>2</v>
      </c>
      <c r="CI42" s="252">
        <f t="shared" si="134"/>
        <v>2</v>
      </c>
      <c r="CJ42" s="252">
        <f t="shared" si="134"/>
        <v>2</v>
      </c>
      <c r="CK42" s="252">
        <f t="shared" si="134"/>
        <v>2</v>
      </c>
      <c r="CL42" s="252">
        <f t="shared" si="134"/>
        <v>1</v>
      </c>
      <c r="CM42" s="252">
        <f t="shared" si="135"/>
        <v>0</v>
      </c>
      <c r="CN42" s="252">
        <f t="shared" si="135"/>
        <v>0</v>
      </c>
      <c r="CO42" s="252">
        <f t="shared" si="135"/>
        <v>-1</v>
      </c>
      <c r="CP42" s="366">
        <f t="shared" si="135"/>
        <v>-2</v>
      </c>
      <c r="CQ42" s="366">
        <f t="shared" si="135"/>
        <v>-1</v>
      </c>
      <c r="CR42" s="366">
        <f t="shared" si="135"/>
        <v>0</v>
      </c>
      <c r="CS42" s="366">
        <f t="shared" si="135"/>
        <v>-1</v>
      </c>
      <c r="CT42" s="366">
        <f t="shared" si="135"/>
        <v>0</v>
      </c>
      <c r="CU42" s="366">
        <f t="shared" si="135"/>
        <v>0</v>
      </c>
      <c r="CV42" s="366">
        <f t="shared" si="135"/>
        <v>0</v>
      </c>
      <c r="CW42" s="366">
        <f t="shared" si="135"/>
        <v>0</v>
      </c>
      <c r="CX42" s="366">
        <f t="shared" si="135"/>
        <v>1</v>
      </c>
      <c r="CY42" s="366">
        <f t="shared" si="135"/>
        <v>1</v>
      </c>
      <c r="CZ42" s="366">
        <f t="shared" si="135"/>
        <v>1</v>
      </c>
      <c r="DA42" s="366">
        <f t="shared" si="135"/>
        <v>0</v>
      </c>
      <c r="DB42" s="366">
        <f t="shared" si="135"/>
        <v>1</v>
      </c>
      <c r="DC42" s="264"/>
      <c r="DD42" s="57">
        <f>IF(ISERROR(GETPIVOTDATA("VALUE",'CSS WK pvt'!$I$2,"DT_FILE",DD$8,"CD_CO",DD$6,"TRIM_CAT",TRIM(B42),"TRIM_LINE",A37))=TRUE,0,GETPIVOTDATA("VALUE",'CSS WK pvt'!$I$2,"DT_FILE",DD$8,"CD_CO",DD$6,"TRIM_CAT",TRIM(B42),"TRIM_LINE",A37))</f>
        <v>1</v>
      </c>
    </row>
    <row r="43" spans="1:108" s="66" customFormat="1" ht="15.75" thickBot="1">
      <c r="A43" s="140"/>
      <c r="B43" s="60" t="s">
        <v>144</v>
      </c>
      <c r="C43" s="61">
        <f t="shared" si="136" ref="C43:Q43">SUM(C38:C42)</f>
        <v>276</v>
      </c>
      <c r="D43" s="62">
        <f t="shared" si="136"/>
        <v>318</v>
      </c>
      <c r="E43" s="62">
        <f t="shared" si="136"/>
        <v>317</v>
      </c>
      <c r="F43" s="62">
        <f t="shared" si="136"/>
        <v>304</v>
      </c>
      <c r="G43" s="62">
        <f t="shared" si="136"/>
        <v>302</v>
      </c>
      <c r="H43" s="62">
        <f t="shared" si="136"/>
        <v>233</v>
      </c>
      <c r="I43" s="62">
        <f t="shared" si="136"/>
        <v>235</v>
      </c>
      <c r="J43" s="62">
        <f t="shared" si="136"/>
        <v>244</v>
      </c>
      <c r="K43" s="62">
        <f t="shared" si="136"/>
        <v>288</v>
      </c>
      <c r="L43" s="63">
        <f t="shared" si="136"/>
        <v>299</v>
      </c>
      <c r="M43" s="62">
        <f t="shared" si="136"/>
        <v>339</v>
      </c>
      <c r="N43" s="62">
        <f t="shared" si="136"/>
        <v>321</v>
      </c>
      <c r="O43" s="62">
        <f t="shared" si="136"/>
        <v>369</v>
      </c>
      <c r="P43" s="62">
        <f t="shared" si="136"/>
        <v>515</v>
      </c>
      <c r="Q43" s="62">
        <f t="shared" si="136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90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>
        <v>312</v>
      </c>
      <c r="BH43" s="290">
        <v>312</v>
      </c>
      <c r="BI43" s="64">
        <f t="shared" si="137" ref="BI43:BM43">SUM(BI38:BI42)</f>
        <v>93</v>
      </c>
      <c r="BJ43" s="65">
        <f t="shared" si="137"/>
        <v>197</v>
      </c>
      <c r="BK43" s="65">
        <f t="shared" si="137"/>
        <v>336</v>
      </c>
      <c r="BL43" s="65">
        <f t="shared" si="137"/>
        <v>385</v>
      </c>
      <c r="BM43" s="65">
        <f t="shared" si="137"/>
        <v>370</v>
      </c>
      <c r="BN43" s="65">
        <f t="shared" si="138" ref="BN43:BV43">SUM(BN38:BN42)</f>
        <v>392</v>
      </c>
      <c r="BO43" s="65">
        <f t="shared" si="138"/>
        <v>375</v>
      </c>
      <c r="BP43" s="65">
        <f t="shared" si="138"/>
        <v>336</v>
      </c>
      <c r="BQ43" s="65">
        <f t="shared" si="138"/>
        <v>297</v>
      </c>
      <c r="BR43" s="384">
        <f t="shared" si="138"/>
        <v>332</v>
      </c>
      <c r="BS43" s="407">
        <f t="shared" si="138"/>
        <v>315</v>
      </c>
      <c r="BT43" s="65">
        <f t="shared" si="138"/>
        <v>282</v>
      </c>
      <c r="BU43" s="65">
        <f t="shared" si="138"/>
        <v>264</v>
      </c>
      <c r="BV43" s="65">
        <f t="shared" si="138"/>
        <v>66</v>
      </c>
      <c r="BW43" s="65">
        <f t="shared" si="139" ref="BW43:BX43">SUM(BW38:BW42)</f>
        <v>-75</v>
      </c>
      <c r="BX43" s="224">
        <f t="shared" si="139"/>
        <v>-170</v>
      </c>
      <c r="BY43" s="224">
        <f t="shared" si="140" ref="BY43">SUM(BY38:BY42)</f>
        <v>-209</v>
      </c>
      <c r="BZ43" s="224">
        <f t="shared" si="141" ref="BZ43:CA43">SUM(BZ38:BZ42)</f>
        <v>-197</v>
      </c>
      <c r="CA43" s="250">
        <f t="shared" si="141"/>
        <v>-228</v>
      </c>
      <c r="CB43" s="250">
        <f t="shared" si="142" ref="CB43:CC43">SUM(CB38:CB42)</f>
        <v>-191</v>
      </c>
      <c r="CC43" s="250">
        <f t="shared" si="142"/>
        <v>-192</v>
      </c>
      <c r="CD43" s="364">
        <f t="shared" si="143" ref="CD43:CE43">SUM(CD38:CD42)</f>
        <v>-202</v>
      </c>
      <c r="CE43" s="333">
        <f t="shared" si="143"/>
        <v>-217</v>
      </c>
      <c r="CF43" s="250">
        <f t="shared" si="144" ref="CF43">SUM(CF38:CF42)</f>
        <v>-196</v>
      </c>
      <c r="CG43" s="250">
        <f t="shared" si="145" ref="CG43">SUM(CG38:CG42)</f>
        <v>-231</v>
      </c>
      <c r="CH43" s="250">
        <f t="shared" si="146" ref="CH43">SUM(CH38:CH42)</f>
        <v>-193</v>
      </c>
      <c r="CI43" s="250">
        <f t="shared" si="147" ref="CI43">SUM(CI38:CI42)</f>
        <v>-196</v>
      </c>
      <c r="CJ43" s="250">
        <f t="shared" si="148" ref="CJ43">SUM(CJ38:CJ42)</f>
        <v>-172</v>
      </c>
      <c r="CK43" s="250">
        <f t="shared" si="149" ref="CK43">SUM(CK38:CK42)</f>
        <v>-140</v>
      </c>
      <c r="CL43" s="250">
        <f t="shared" si="150" ref="CL43">SUM(CL38:CL42)</f>
        <v>-113</v>
      </c>
      <c r="CM43" s="250">
        <f t="shared" si="151" ref="CM43">SUM(CM38:CM42)</f>
        <v>-65</v>
      </c>
      <c r="CN43" s="250">
        <f t="shared" si="152" ref="CN43">SUM(CN38:CN42)</f>
        <v>-73</v>
      </c>
      <c r="CO43" s="250">
        <f t="shared" si="153" ref="CO43">SUM(CO38:CO42)</f>
        <v>-75</v>
      </c>
      <c r="CP43" s="364">
        <f t="shared" si="154" ref="CP43">SUM(CP38:CP42)</f>
        <v>-116</v>
      </c>
      <c r="CQ43" s="364">
        <f t="shared" si="155" ref="CQ43">SUM(CQ38:CQ42)</f>
        <v>-111</v>
      </c>
      <c r="CR43" s="364">
        <f t="shared" si="156" ref="CR43">SUM(CR38:CR42)</f>
        <v>-87</v>
      </c>
      <c r="CS43" s="364">
        <f t="shared" si="157" ref="CS43">SUM(CS38:CS42)</f>
        <v>-83</v>
      </c>
      <c r="CT43" s="364">
        <f t="shared" si="158" ref="CT43">SUM(CT38:CT42)</f>
        <v>-63</v>
      </c>
      <c r="CU43" s="364">
        <f t="shared" si="159" ref="CU43">SUM(CU38:CU42)</f>
        <v>-32</v>
      </c>
      <c r="CV43" s="364">
        <f t="shared" si="160" ref="CV43">SUM(CV38:CV42)</f>
        <v>-18</v>
      </c>
      <c r="CW43" s="364">
        <f t="shared" si="161" ref="CW43">SUM(CW38:CW42)</f>
        <v>-19</v>
      </c>
      <c r="CX43" s="364">
        <f t="shared" si="162" ref="CX43">SUM(CX38:CX42)</f>
        <v>-32</v>
      </c>
      <c r="CY43" s="364">
        <f t="shared" si="163" ref="CY43:CZ43">SUM(CY38:CY42)</f>
        <v>-44</v>
      </c>
      <c r="CZ43" s="364">
        <f t="shared" si="163"/>
        <v>-46</v>
      </c>
      <c r="DA43" s="364">
        <f t="shared" si="164" ref="DA43:DB43">SUM(DA38:DA42)</f>
        <v>-6</v>
      </c>
      <c r="DB43" s="364">
        <f t="shared" si="164"/>
        <v>-1</v>
      </c>
      <c r="DC43" s="265"/>
      <c r="DD43" s="64">
        <f>SUM(DD38:DD42)</f>
        <v>312</v>
      </c>
    </row>
    <row r="44" spans="1:108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55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69"/>
      <c r="DC44" s="330"/>
      <c r="DD44" s="88"/>
    </row>
    <row r="45" spans="1:108" s="31" customFormat="1" ht="15">
      <c r="A45" s="139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6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>
        <v>231356</v>
      </c>
      <c r="BH45" s="296">
        <v>208754</v>
      </c>
      <c r="BI45" s="36">
        <f t="shared" si="165" ref="BI45:BR49">O45-C45</f>
        <v>54793.899999999994</v>
      </c>
      <c r="BJ45" s="37">
        <f t="shared" si="165"/>
        <v>86383.5</v>
      </c>
      <c r="BK45" s="37">
        <f t="shared" si="165"/>
        <v>74114.619999999995</v>
      </c>
      <c r="BL45" s="37">
        <f t="shared" si="165"/>
        <v>104512.72</v>
      </c>
      <c r="BM45" s="37">
        <f t="shared" si="165"/>
        <v>101898.14999999999</v>
      </c>
      <c r="BN45" s="37">
        <f t="shared" si="165"/>
        <v>136965.5</v>
      </c>
      <c r="BO45" s="37">
        <f t="shared" si="165"/>
        <v>152659.35000000001</v>
      </c>
      <c r="BP45" s="37">
        <f t="shared" si="165"/>
        <v>109135.48000000001</v>
      </c>
      <c r="BQ45" s="37">
        <f t="shared" si="165"/>
        <v>99035.239999999991</v>
      </c>
      <c r="BR45" s="390">
        <f t="shared" si="165"/>
        <v>58691.420000000013</v>
      </c>
      <c r="BS45" s="413">
        <f t="shared" si="166" ref="BS45:CB49">Y45-M45</f>
        <v>37784.339999999997</v>
      </c>
      <c r="BT45" s="37">
        <f t="shared" si="166"/>
        <v>85511.010000000009</v>
      </c>
      <c r="BU45" s="37">
        <f t="shared" si="166"/>
        <v>35910.309999999998</v>
      </c>
      <c r="BV45" s="37">
        <f t="shared" si="166"/>
        <v>-1100</v>
      </c>
      <c r="BW45" s="37">
        <f t="shared" si="166"/>
        <v>-44809</v>
      </c>
      <c r="BX45" s="230">
        <f t="shared" si="166"/>
        <v>-47171</v>
      </c>
      <c r="BY45" s="230">
        <f t="shared" si="166"/>
        <v>-35724</v>
      </c>
      <c r="BZ45" s="230">
        <f t="shared" si="166"/>
        <v>-40127</v>
      </c>
      <c r="CA45" s="256">
        <f t="shared" si="166"/>
        <v>-96301</v>
      </c>
      <c r="CB45" s="256">
        <f t="shared" si="166"/>
        <v>10334</v>
      </c>
      <c r="CC45" s="256">
        <f t="shared" si="167" ref="CC45:CL49">AI45-W45</f>
        <v>-56926</v>
      </c>
      <c r="CD45" s="370">
        <f t="shared" si="167"/>
        <v>-53564</v>
      </c>
      <c r="CE45" s="339">
        <f t="shared" si="167"/>
        <v>-791</v>
      </c>
      <c r="CF45" s="256">
        <f t="shared" si="167"/>
        <v>-67494</v>
      </c>
      <c r="CG45" s="256">
        <f t="shared" si="167"/>
        <v>-20105</v>
      </c>
      <c r="CH45" s="256">
        <f t="shared" si="167"/>
        <v>-106614</v>
      </c>
      <c r="CI45" s="256">
        <f t="shared" si="167"/>
        <v>-30379</v>
      </c>
      <c r="CJ45" s="256">
        <f t="shared" si="167"/>
        <v>-7582</v>
      </c>
      <c r="CK45" s="256">
        <f t="shared" si="167"/>
        <v>-3643</v>
      </c>
      <c r="CL45" s="256">
        <f t="shared" si="167"/>
        <v>-58105</v>
      </c>
      <c r="CM45" s="256">
        <f t="shared" si="168" ref="CM45:DB49">AS45-AG45</f>
        <v>-5393</v>
      </c>
      <c r="CN45" s="256">
        <f t="shared" si="168"/>
        <v>-54763</v>
      </c>
      <c r="CO45" s="256">
        <f t="shared" si="168"/>
        <v>-48346</v>
      </c>
      <c r="CP45" s="370">
        <f t="shared" si="168"/>
        <v>-4990</v>
      </c>
      <c r="CQ45" s="370">
        <f t="shared" si="168"/>
        <v>-41345</v>
      </c>
      <c r="CR45" s="370">
        <f t="shared" si="168"/>
        <v>94533</v>
      </c>
      <c r="CS45" s="370">
        <f t="shared" si="168"/>
        <v>4233</v>
      </c>
      <c r="CT45" s="370">
        <f t="shared" si="168"/>
        <v>78324</v>
      </c>
      <c r="CU45" s="370">
        <f t="shared" si="168"/>
        <v>112105</v>
      </c>
      <c r="CV45" s="370">
        <f t="shared" si="168"/>
        <v>7765</v>
      </c>
      <c r="CW45" s="370">
        <f t="shared" si="168"/>
        <v>-48362</v>
      </c>
      <c r="CX45" s="370">
        <f t="shared" si="168"/>
        <v>96111</v>
      </c>
      <c r="CY45" s="370">
        <f t="shared" si="168"/>
        <v>45649</v>
      </c>
      <c r="CZ45" s="370">
        <f t="shared" si="168"/>
        <v>-43298</v>
      </c>
      <c r="DA45" s="370">
        <f t="shared" si="168"/>
        <v>46450</v>
      </c>
      <c r="DB45" s="370">
        <f t="shared" si="168"/>
        <v>26122</v>
      </c>
      <c r="DC45" s="330"/>
      <c r="DD45" s="57">
        <f>IF(ISERROR(GETPIVOTDATA("VALUE",'CSS WK pvt'!$I$2,"DT_FILE",DD$8,"CD_CO",DD$6,"TRIM_CAT",TRIM(B45),"TRIM_LINE",A44))=TRUE,0,GETPIVOTDATA("VALUE",'CSS WK pvt'!$I$2,"DT_FILE",DD$8,"CD_CO",DD$6,"TRIM_CAT",TRIM(B45),"TRIM_LINE",A44))</f>
        <v>208754</v>
      </c>
    </row>
    <row r="46" spans="1:108" s="31" customFormat="1" ht="15">
      <c r="A46" s="139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6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>
        <v>6188</v>
      </c>
      <c r="BH46" s="296">
        <v>6162</v>
      </c>
      <c r="BI46" s="36">
        <f t="shared" si="165"/>
        <v>708.76000000000022</v>
      </c>
      <c r="BJ46" s="37">
        <f t="shared" si="165"/>
        <v>-80.850000000000364</v>
      </c>
      <c r="BK46" s="37">
        <f t="shared" si="165"/>
        <v>271.23999999999978</v>
      </c>
      <c r="BL46" s="37">
        <f t="shared" si="165"/>
        <v>558.15999999999985</v>
      </c>
      <c r="BM46" s="37">
        <f t="shared" si="165"/>
        <v>1224.29</v>
      </c>
      <c r="BN46" s="37">
        <f t="shared" si="165"/>
        <v>587.68000000000029</v>
      </c>
      <c r="BO46" s="37">
        <f t="shared" si="165"/>
        <v>2149.1300000000001</v>
      </c>
      <c r="BP46" s="37">
        <f t="shared" si="165"/>
        <v>128.43000000000029</v>
      </c>
      <c r="BQ46" s="37">
        <f t="shared" si="165"/>
        <v>420.1899999999996</v>
      </c>
      <c r="BR46" s="390">
        <f t="shared" si="165"/>
        <v>-430.22999999999956</v>
      </c>
      <c r="BS46" s="413">
        <f t="shared" si="166"/>
        <v>-797.60999999999967</v>
      </c>
      <c r="BT46" s="37">
        <f t="shared" si="166"/>
        <v>6366.54</v>
      </c>
      <c r="BU46" s="37">
        <f t="shared" si="166"/>
        <v>3338.5799999999999</v>
      </c>
      <c r="BV46" s="37">
        <f t="shared" si="166"/>
        <v>7535</v>
      </c>
      <c r="BW46" s="37">
        <f t="shared" si="166"/>
        <v>2283</v>
      </c>
      <c r="BX46" s="230">
        <f t="shared" si="166"/>
        <v>1860</v>
      </c>
      <c r="BY46" s="230">
        <f t="shared" si="166"/>
        <v>1413</v>
      </c>
      <c r="BZ46" s="230">
        <f t="shared" si="166"/>
        <v>1066</v>
      </c>
      <c r="CA46" s="256">
        <f t="shared" si="166"/>
        <v>587</v>
      </c>
      <c r="CB46" s="256">
        <f t="shared" si="166"/>
        <v>1254</v>
      </c>
      <c r="CC46" s="256">
        <f t="shared" si="167"/>
        <v>5495</v>
      </c>
      <c r="CD46" s="370">
        <f t="shared" si="167"/>
        <v>-152</v>
      </c>
      <c r="CE46" s="339">
        <f t="shared" si="167"/>
        <v>3792</v>
      </c>
      <c r="CF46" s="256">
        <f t="shared" si="167"/>
        <v>-4607</v>
      </c>
      <c r="CG46" s="256">
        <f t="shared" si="167"/>
        <v>-653</v>
      </c>
      <c r="CH46" s="256">
        <f t="shared" si="167"/>
        <v>-6708</v>
      </c>
      <c r="CI46" s="256">
        <f t="shared" si="167"/>
        <v>-1588</v>
      </c>
      <c r="CJ46" s="256">
        <f t="shared" si="167"/>
        <v>-357</v>
      </c>
      <c r="CK46" s="256">
        <f t="shared" si="167"/>
        <v>-1053</v>
      </c>
      <c r="CL46" s="256">
        <f t="shared" si="167"/>
        <v>-3138</v>
      </c>
      <c r="CM46" s="256">
        <f t="shared" si="168"/>
        <v>-1441</v>
      </c>
      <c r="CN46" s="256">
        <f t="shared" si="168"/>
        <v>-727</v>
      </c>
      <c r="CO46" s="256">
        <f t="shared" si="168"/>
        <v>-6398</v>
      </c>
      <c r="CP46" s="370">
        <f t="shared" si="168"/>
        <v>1695</v>
      </c>
      <c r="CQ46" s="370">
        <f t="shared" si="168"/>
        <v>-1303</v>
      </c>
      <c r="CR46" s="370">
        <f t="shared" si="168"/>
        <v>6678</v>
      </c>
      <c r="CS46" s="370">
        <f t="shared" si="168"/>
        <v>559</v>
      </c>
      <c r="CT46" s="370">
        <f t="shared" si="168"/>
        <v>1093</v>
      </c>
      <c r="CU46" s="370">
        <f t="shared" si="168"/>
        <v>1687</v>
      </c>
      <c r="CV46" s="370">
        <f t="shared" si="168"/>
        <v>-1534</v>
      </c>
      <c r="CW46" s="370">
        <f t="shared" si="168"/>
        <v>-1454</v>
      </c>
      <c r="CX46" s="370">
        <f t="shared" si="168"/>
        <v>1252</v>
      </c>
      <c r="CY46" s="370">
        <f t="shared" si="168"/>
        <v>-297</v>
      </c>
      <c r="CZ46" s="370">
        <f t="shared" si="168"/>
        <v>1713</v>
      </c>
      <c r="DA46" s="370">
        <f t="shared" si="168"/>
        <v>2248</v>
      </c>
      <c r="DB46" s="370">
        <f t="shared" si="168"/>
        <v>188</v>
      </c>
      <c r="DC46" s="330"/>
      <c r="DD46" s="57">
        <f>IF(ISERROR(GETPIVOTDATA("VALUE",'CSS WK pvt'!$I$2,"DT_FILE",DD$8,"CD_CO",DD$6,"TRIM_CAT",TRIM(B46),"TRIM_LINE",A44))=TRUE,0,GETPIVOTDATA("VALUE",'CSS WK pvt'!$I$2,"DT_FILE",DD$8,"CD_CO",DD$6,"TRIM_CAT",TRIM(B46),"TRIM_LINE",A44))</f>
        <v>6162</v>
      </c>
    </row>
    <row r="47" spans="1:108" s="31" customFormat="1" ht="15">
      <c r="A47" s="139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6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>
        <v>46229</v>
      </c>
      <c r="BH47" s="296">
        <v>41239</v>
      </c>
      <c r="BI47" s="36">
        <f t="shared" si="165"/>
        <v>272.36000000000058</v>
      </c>
      <c r="BJ47" s="37">
        <f t="shared" si="165"/>
        <v>54978.360000000001</v>
      </c>
      <c r="BK47" s="37">
        <f t="shared" si="165"/>
        <v>33525.190000000002</v>
      </c>
      <c r="BL47" s="37">
        <f t="shared" si="165"/>
        <v>7148.0900000000001</v>
      </c>
      <c r="BM47" s="37">
        <f t="shared" si="165"/>
        <v>48953.940000000002</v>
      </c>
      <c r="BN47" s="37">
        <f t="shared" si="165"/>
        <v>11851.129999999999</v>
      </c>
      <c r="BO47" s="37">
        <f t="shared" si="165"/>
        <v>-5669.9199999999983</v>
      </c>
      <c r="BP47" s="37">
        <f t="shared" si="165"/>
        <v>21802.790000000001</v>
      </c>
      <c r="BQ47" s="37">
        <f t="shared" si="165"/>
        <v>3189.4400000000023</v>
      </c>
      <c r="BR47" s="390">
        <f t="shared" si="165"/>
        <v>2110.3300000000017</v>
      </c>
      <c r="BS47" s="413">
        <f t="shared" si="166"/>
        <v>-11273.610000000001</v>
      </c>
      <c r="BT47" s="37">
        <f t="shared" si="166"/>
        <v>3919.0500000000029</v>
      </c>
      <c r="BU47" s="37">
        <f t="shared" si="166"/>
        <v>-13559.82</v>
      </c>
      <c r="BV47" s="37">
        <f t="shared" si="166"/>
        <v>-48351</v>
      </c>
      <c r="BW47" s="37">
        <f t="shared" si="166"/>
        <v>-40024</v>
      </c>
      <c r="BX47" s="230">
        <f t="shared" si="166"/>
        <v>2777</v>
      </c>
      <c r="BY47" s="230">
        <f t="shared" si="166"/>
        <v>-34644</v>
      </c>
      <c r="BZ47" s="230">
        <f t="shared" si="166"/>
        <v>6565</v>
      </c>
      <c r="CA47" s="256">
        <f t="shared" si="166"/>
        <v>3707</v>
      </c>
      <c r="CB47" s="256">
        <f t="shared" si="166"/>
        <v>40179</v>
      </c>
      <c r="CC47" s="256">
        <f t="shared" si="167"/>
        <v>1976</v>
      </c>
      <c r="CD47" s="370">
        <f t="shared" si="167"/>
        <v>-3460</v>
      </c>
      <c r="CE47" s="339">
        <f t="shared" si="167"/>
        <v>46044</v>
      </c>
      <c r="CF47" s="256">
        <f t="shared" si="167"/>
        <v>-2523</v>
      </c>
      <c r="CG47" s="256">
        <f t="shared" si="167"/>
        <v>28486</v>
      </c>
      <c r="CH47" s="256">
        <f t="shared" si="167"/>
        <v>-18672</v>
      </c>
      <c r="CI47" s="256">
        <f t="shared" si="167"/>
        <v>11305</v>
      </c>
      <c r="CJ47" s="256">
        <f t="shared" si="167"/>
        <v>8802</v>
      </c>
      <c r="CK47" s="256">
        <f t="shared" si="167"/>
        <v>42294</v>
      </c>
      <c r="CL47" s="256">
        <f t="shared" si="167"/>
        <v>-12215</v>
      </c>
      <c r="CM47" s="256">
        <f t="shared" si="168"/>
        <v>11418</v>
      </c>
      <c r="CN47" s="256">
        <f t="shared" si="168"/>
        <v>-52821</v>
      </c>
      <c r="CO47" s="256">
        <f t="shared" si="168"/>
        <v>-14550</v>
      </c>
      <c r="CP47" s="370">
        <f t="shared" si="168"/>
        <v>7131</v>
      </c>
      <c r="CQ47" s="370">
        <f t="shared" si="168"/>
        <v>-25522</v>
      </c>
      <c r="CR47" s="370">
        <f t="shared" si="168"/>
        <v>9550</v>
      </c>
      <c r="CS47" s="370">
        <f t="shared" si="168"/>
        <v>-26560</v>
      </c>
      <c r="CT47" s="370">
        <f t="shared" si="168"/>
        <v>19323</v>
      </c>
      <c r="CU47" s="370">
        <f t="shared" si="168"/>
        <v>-332</v>
      </c>
      <c r="CV47" s="370">
        <f t="shared" si="168"/>
        <v>-22178</v>
      </c>
      <c r="CW47" s="370">
        <f t="shared" si="168"/>
        <v>-61823</v>
      </c>
      <c r="CX47" s="370">
        <f t="shared" si="168"/>
        <v>10572</v>
      </c>
      <c r="CY47" s="370">
        <f t="shared" si="168"/>
        <v>26760</v>
      </c>
      <c r="CZ47" s="370">
        <f t="shared" si="168"/>
        <v>-96</v>
      </c>
      <c r="DA47" s="370">
        <f t="shared" si="168"/>
        <v>-17341</v>
      </c>
      <c r="DB47" s="370">
        <f t="shared" si="168"/>
        <v>-11114</v>
      </c>
      <c r="DC47" s="330"/>
      <c r="DD47" s="57">
        <f>IF(ISERROR(GETPIVOTDATA("VALUE",'CSS WK pvt'!$I$2,"DT_FILE",DD$8,"CD_CO",DD$6,"TRIM_CAT",TRIM(B47),"TRIM_LINE",A44))=TRUE,0,GETPIVOTDATA("VALUE",'CSS WK pvt'!$I$2,"DT_FILE",DD$8,"CD_CO",DD$6,"TRIM_CAT",TRIM(B47),"TRIM_LINE",A44))</f>
        <v>41239</v>
      </c>
    </row>
    <row r="48" spans="1:108" s="31" customFormat="1" ht="15">
      <c r="A48" s="139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6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>
        <v>31504</v>
      </c>
      <c r="BH48" s="296">
        <v>75107</v>
      </c>
      <c r="BI48" s="36">
        <f t="shared" si="165"/>
        <v>-3998.1900000000023</v>
      </c>
      <c r="BJ48" s="37">
        <f t="shared" si="165"/>
        <v>49357.419999999998</v>
      </c>
      <c r="BK48" s="37">
        <f t="shared" si="165"/>
        <v>29420.809999999998</v>
      </c>
      <c r="BL48" s="37">
        <f t="shared" si="165"/>
        <v>-14343.84</v>
      </c>
      <c r="BM48" s="37">
        <f t="shared" si="165"/>
        <v>42294.479999999996</v>
      </c>
      <c r="BN48" s="37">
        <f t="shared" si="165"/>
        <v>15474.08</v>
      </c>
      <c r="BO48" s="37">
        <f t="shared" si="165"/>
        <v>4801.9000000000015</v>
      </c>
      <c r="BP48" s="37">
        <f t="shared" si="165"/>
        <v>60365.009999999995</v>
      </c>
      <c r="BQ48" s="37">
        <f t="shared" si="165"/>
        <v>11355.289999999994</v>
      </c>
      <c r="BR48" s="390">
        <f t="shared" si="165"/>
        <v>21663.559999999998</v>
      </c>
      <c r="BS48" s="413">
        <f t="shared" si="166"/>
        <v>-5446.9199999999983</v>
      </c>
      <c r="BT48" s="37">
        <f t="shared" si="166"/>
        <v>-26524.82</v>
      </c>
      <c r="BU48" s="37">
        <f t="shared" si="166"/>
        <v>-13924.759999999998</v>
      </c>
      <c r="BV48" s="37">
        <f t="shared" si="166"/>
        <v>-36706</v>
      </c>
      <c r="BW48" s="37">
        <f t="shared" si="166"/>
        <v>-32697</v>
      </c>
      <c r="BX48" s="230">
        <f t="shared" si="166"/>
        <v>37005</v>
      </c>
      <c r="BY48" s="230">
        <f t="shared" si="166"/>
        <v>-2772</v>
      </c>
      <c r="BZ48" s="230">
        <f t="shared" si="166"/>
        <v>-589</v>
      </c>
      <c r="CA48" s="256">
        <f t="shared" si="166"/>
        <v>-656</v>
      </c>
      <c r="CB48" s="256">
        <f t="shared" si="166"/>
        <v>59895</v>
      </c>
      <c r="CC48" s="256">
        <f t="shared" si="167"/>
        <v>-49462</v>
      </c>
      <c r="CD48" s="370">
        <f t="shared" si="167"/>
        <v>-40125</v>
      </c>
      <c r="CE48" s="339">
        <f t="shared" si="167"/>
        <v>29871</v>
      </c>
      <c r="CF48" s="256">
        <f t="shared" si="167"/>
        <v>-3357</v>
      </c>
      <c r="CG48" s="256">
        <f t="shared" si="167"/>
        <v>6599</v>
      </c>
      <c r="CH48" s="256">
        <f t="shared" si="167"/>
        <v>-26903</v>
      </c>
      <c r="CI48" s="256">
        <f t="shared" si="167"/>
        <v>1490</v>
      </c>
      <c r="CJ48" s="256">
        <f t="shared" si="167"/>
        <v>-35575</v>
      </c>
      <c r="CK48" s="256">
        <f t="shared" si="167"/>
        <v>13649</v>
      </c>
      <c r="CL48" s="256">
        <f t="shared" si="167"/>
        <v>-16170</v>
      </c>
      <c r="CM48" s="256">
        <f t="shared" si="168"/>
        <v>8108</v>
      </c>
      <c r="CN48" s="256">
        <f t="shared" si="168"/>
        <v>-47445</v>
      </c>
      <c r="CO48" s="256">
        <f t="shared" si="168"/>
        <v>60969</v>
      </c>
      <c r="CP48" s="370">
        <f t="shared" si="168"/>
        <v>42565</v>
      </c>
      <c r="CQ48" s="370">
        <f t="shared" si="168"/>
        <v>-35354</v>
      </c>
      <c r="CR48" s="370">
        <f t="shared" si="168"/>
        <v>44599</v>
      </c>
      <c r="CS48" s="370">
        <f t="shared" si="168"/>
        <v>-9447</v>
      </c>
      <c r="CT48" s="370">
        <f t="shared" si="168"/>
        <v>31850</v>
      </c>
      <c r="CU48" s="370">
        <f t="shared" si="168"/>
        <v>7773</v>
      </c>
      <c r="CV48" s="370">
        <f t="shared" si="168"/>
        <v>-4355</v>
      </c>
      <c r="CW48" s="370">
        <f t="shared" si="168"/>
        <v>-65628</v>
      </c>
      <c r="CX48" s="370">
        <f t="shared" si="168"/>
        <v>9831</v>
      </c>
      <c r="CY48" s="370">
        <f t="shared" si="168"/>
        <v>83620</v>
      </c>
      <c r="CZ48" s="370">
        <f t="shared" si="168"/>
        <v>-57164</v>
      </c>
      <c r="DA48" s="370">
        <f t="shared" si="168"/>
        <v>-61258</v>
      </c>
      <c r="DB48" s="370">
        <f t="shared" si="168"/>
        <v>-3672</v>
      </c>
      <c r="DC48" s="330"/>
      <c r="DD48" s="57">
        <f>IF(ISERROR(GETPIVOTDATA("VALUE",'CSS WK pvt'!$I$2,"DT_FILE",DD$8,"CD_CO",DD$6,"TRIM_CAT",TRIM(B48),"TRIM_LINE",A44))=TRUE,0,GETPIVOTDATA("VALUE",'CSS WK pvt'!$I$2,"DT_FILE",DD$8,"CD_CO",DD$6,"TRIM_CAT",TRIM(B48),"TRIM_LINE",A44))</f>
        <v>75107</v>
      </c>
    </row>
    <row r="49" spans="1:108" s="31" customFormat="1" ht="15">
      <c r="A49" s="139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6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>
        <v>14188</v>
      </c>
      <c r="BH49" s="296">
        <v>15283</v>
      </c>
      <c r="BI49" s="36">
        <f t="shared" si="165"/>
        <v>44783.349999999999</v>
      </c>
      <c r="BJ49" s="37">
        <f t="shared" si="165"/>
        <v>13367.719999999999</v>
      </c>
      <c r="BK49" s="37">
        <f t="shared" si="165"/>
        <v>15739</v>
      </c>
      <c r="BL49" s="37">
        <f t="shared" si="165"/>
        <v>78331.509999999995</v>
      </c>
      <c r="BM49" s="37">
        <f t="shared" si="165"/>
        <v>653.88000000000102</v>
      </c>
      <c r="BN49" s="37">
        <f t="shared" si="165"/>
        <v>5735.1800000000003</v>
      </c>
      <c r="BO49" s="37">
        <f t="shared" si="165"/>
        <v>13642.49</v>
      </c>
      <c r="BP49" s="37">
        <f t="shared" si="165"/>
        <v>33608.650000000001</v>
      </c>
      <c r="BQ49" s="37">
        <f t="shared" si="165"/>
        <v>10086.950000000001</v>
      </c>
      <c r="BR49" s="390">
        <f t="shared" si="165"/>
        <v>40082.279999999999</v>
      </c>
      <c r="BS49" s="413">
        <f t="shared" si="166"/>
        <v>29.460000000000001</v>
      </c>
      <c r="BT49" s="37">
        <f t="shared" si="166"/>
        <v>22604.950000000001</v>
      </c>
      <c r="BU49" s="37">
        <f t="shared" si="166"/>
        <v>-33441.139999999999</v>
      </c>
      <c r="BV49" s="37">
        <f t="shared" si="166"/>
        <v>-10117</v>
      </c>
      <c r="BW49" s="37">
        <f t="shared" si="166"/>
        <v>1130</v>
      </c>
      <c r="BX49" s="230">
        <f t="shared" si="166"/>
        <v>-78928</v>
      </c>
      <c r="BY49" s="230">
        <f t="shared" si="166"/>
        <v>-6441</v>
      </c>
      <c r="BZ49" s="230">
        <f t="shared" si="166"/>
        <v>-6159</v>
      </c>
      <c r="CA49" s="256">
        <f t="shared" si="166"/>
        <v>16859</v>
      </c>
      <c r="CB49" s="256">
        <f t="shared" si="166"/>
        <v>10625</v>
      </c>
      <c r="CC49" s="256">
        <f t="shared" si="167"/>
        <v>41200</v>
      </c>
      <c r="CD49" s="370">
        <f t="shared" si="167"/>
        <v>-48339</v>
      </c>
      <c r="CE49" s="339">
        <f t="shared" si="167"/>
        <v>76292</v>
      </c>
      <c r="CF49" s="256">
        <f t="shared" si="167"/>
        <v>17462</v>
      </c>
      <c r="CG49" s="256">
        <f t="shared" si="167"/>
        <v>999</v>
      </c>
      <c r="CH49" s="256">
        <f t="shared" si="167"/>
        <v>119953</v>
      </c>
      <c r="CI49" s="256">
        <f t="shared" si="167"/>
        <v>31718</v>
      </c>
      <c r="CJ49" s="256">
        <f t="shared" si="167"/>
        <v>30086</v>
      </c>
      <c r="CK49" s="256">
        <f t="shared" si="167"/>
        <v>243</v>
      </c>
      <c r="CL49" s="256">
        <f t="shared" si="167"/>
        <v>-24515</v>
      </c>
      <c r="CM49" s="256">
        <f t="shared" si="168"/>
        <v>58526</v>
      </c>
      <c r="CN49" s="256">
        <f t="shared" si="168"/>
        <v>-3587</v>
      </c>
      <c r="CO49" s="256">
        <f t="shared" si="168"/>
        <v>-36740</v>
      </c>
      <c r="CP49" s="370">
        <f t="shared" si="168"/>
        <v>2284</v>
      </c>
      <c r="CQ49" s="370">
        <f t="shared" si="168"/>
        <v>-62481</v>
      </c>
      <c r="CR49" s="370">
        <f t="shared" si="168"/>
        <v>-24805</v>
      </c>
      <c r="CS49" s="370">
        <f t="shared" si="168"/>
        <v>-2846</v>
      </c>
      <c r="CT49" s="370">
        <f t="shared" si="168"/>
        <v>-101865</v>
      </c>
      <c r="CU49" s="370">
        <f t="shared" si="168"/>
        <v>-7574</v>
      </c>
      <c r="CV49" s="370">
        <f t="shared" si="168"/>
        <v>25819</v>
      </c>
      <c r="CW49" s="370">
        <f t="shared" si="168"/>
        <v>-6964</v>
      </c>
      <c r="CX49" s="370">
        <f t="shared" si="168"/>
        <v>25427</v>
      </c>
      <c r="CY49" s="370">
        <f t="shared" si="168"/>
        <v>-26052</v>
      </c>
      <c r="CZ49" s="370">
        <f t="shared" si="168"/>
        <v>-20099</v>
      </c>
      <c r="DA49" s="370">
        <f t="shared" si="168"/>
        <v>-465</v>
      </c>
      <c r="DB49" s="370">
        <f t="shared" si="168"/>
        <v>-1459</v>
      </c>
      <c r="DC49" s="330"/>
      <c r="DD49" s="57">
        <f>IF(ISERROR(GETPIVOTDATA("VALUE",'CSS WK pvt'!$I$2,"DT_FILE",DD$8,"CD_CO",DD$6,"TRIM_CAT",TRIM(B49),"TRIM_LINE",A44))=TRUE,0,GETPIVOTDATA("VALUE",'CSS WK pvt'!$I$2,"DT_FILE",DD$8,"CD_CO",DD$6,"TRIM_CAT",TRIM(B49),"TRIM_LINE",A44))</f>
        <v>15283</v>
      </c>
    </row>
    <row r="50" spans="1:108" s="123" customFormat="1" ht="15">
      <c r="A50" s="140"/>
      <c r="B50" s="32" t="s">
        <v>144</v>
      </c>
      <c r="C50" s="133">
        <f t="shared" si="169" ref="C50:Q50">SUM(C45:C49)</f>
        <v>259539.65000000002</v>
      </c>
      <c r="D50" s="134">
        <f t="shared" si="169"/>
        <v>252429.85000000001</v>
      </c>
      <c r="E50" s="134">
        <f t="shared" si="169"/>
        <v>230762.14000000001</v>
      </c>
      <c r="F50" s="134">
        <f t="shared" si="169"/>
        <v>189722.35999999999</v>
      </c>
      <c r="G50" s="134">
        <f t="shared" si="169"/>
        <v>228458.25999999998</v>
      </c>
      <c r="H50" s="134">
        <f t="shared" si="169"/>
        <v>203928.43000000002</v>
      </c>
      <c r="I50" s="134">
        <f t="shared" si="169"/>
        <v>281155.04999999999</v>
      </c>
      <c r="J50" s="134">
        <f t="shared" si="169"/>
        <v>267851.63999999996</v>
      </c>
      <c r="K50" s="134">
        <f t="shared" si="169"/>
        <v>338525.89000000001</v>
      </c>
      <c r="L50" s="135">
        <f t="shared" si="169"/>
        <v>311317.64000000001</v>
      </c>
      <c r="M50" s="134">
        <f t="shared" si="169"/>
        <v>324389.33999999997</v>
      </c>
      <c r="N50" s="134">
        <f t="shared" si="169"/>
        <v>326823.26999999996</v>
      </c>
      <c r="O50" s="134">
        <f t="shared" si="169"/>
        <v>356099.83000000002</v>
      </c>
      <c r="P50" s="134">
        <f t="shared" si="169"/>
        <v>456436</v>
      </c>
      <c r="Q50" s="134">
        <f t="shared" si="169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7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>
        <v>329465</v>
      </c>
      <c r="BH50" s="297">
        <v>346545</v>
      </c>
      <c r="BI50" s="38">
        <f t="shared" si="170" ref="BI50:BM50">SUM(BI45:BI49)</f>
        <v>96560.179999999993</v>
      </c>
      <c r="BJ50" s="136">
        <f t="shared" si="170"/>
        <v>204006.14999999999</v>
      </c>
      <c r="BK50" s="136">
        <f t="shared" si="170"/>
        <v>153070.85999999999</v>
      </c>
      <c r="BL50" s="136">
        <f t="shared" si="170"/>
        <v>176206.64000000001</v>
      </c>
      <c r="BM50" s="136">
        <f t="shared" si="170"/>
        <v>195024.73999999999</v>
      </c>
      <c r="BN50" s="136">
        <f t="shared" si="171" ref="BN50:BV50">SUM(BN45:BN49)</f>
        <v>170613.56999999998</v>
      </c>
      <c r="BO50" s="136">
        <f t="shared" si="171"/>
        <v>167582.94999999998</v>
      </c>
      <c r="BP50" s="136">
        <f t="shared" si="171"/>
        <v>225040.36000000002</v>
      </c>
      <c r="BQ50" s="136">
        <f t="shared" si="171"/>
        <v>124087.10999999999</v>
      </c>
      <c r="BR50" s="391">
        <f t="shared" si="171"/>
        <v>122117.36000000002</v>
      </c>
      <c r="BS50" s="414">
        <f t="shared" si="171"/>
        <v>20295.659999999996</v>
      </c>
      <c r="BT50" s="136">
        <f t="shared" si="171"/>
        <v>91876.729999999996</v>
      </c>
      <c r="BU50" s="136">
        <f t="shared" si="171"/>
        <v>-21676.829999999998</v>
      </c>
      <c r="BV50" s="136">
        <f t="shared" si="171"/>
        <v>-88739</v>
      </c>
      <c r="BW50" s="136">
        <f t="shared" si="172" ref="BW50:BX50">SUM(BW45:BW49)</f>
        <v>-114117</v>
      </c>
      <c r="BX50" s="231">
        <f t="shared" si="172"/>
        <v>-84457</v>
      </c>
      <c r="BY50" s="231">
        <f t="shared" si="173" ref="BY50">SUM(BY45:BY49)</f>
        <v>-78168</v>
      </c>
      <c r="BZ50" s="231">
        <f t="shared" si="174" ref="BZ50:CA50">SUM(BZ45:BZ49)</f>
        <v>-39244</v>
      </c>
      <c r="CA50" s="257">
        <f t="shared" si="174"/>
        <v>-75804</v>
      </c>
      <c r="CB50" s="257">
        <f t="shared" si="175" ref="CB50:CC50">SUM(CB45:CB49)</f>
        <v>122287</v>
      </c>
      <c r="CC50" s="257">
        <f t="shared" si="175"/>
        <v>-57717</v>
      </c>
      <c r="CD50" s="371">
        <f t="shared" si="176" ref="CD50:CE50">SUM(CD45:CD49)</f>
        <v>-145640</v>
      </c>
      <c r="CE50" s="340">
        <f t="shared" si="176"/>
        <v>155208</v>
      </c>
      <c r="CF50" s="257">
        <f t="shared" si="177" ref="CF50">SUM(CF45:CF49)</f>
        <v>-60519</v>
      </c>
      <c r="CG50" s="257">
        <f t="shared" si="178" ref="CG50">SUM(CG45:CG49)</f>
        <v>15326</v>
      </c>
      <c r="CH50" s="257">
        <f t="shared" si="179" ref="CH50">SUM(CH45:CH49)</f>
        <v>-38944</v>
      </c>
      <c r="CI50" s="257">
        <f t="shared" si="180" ref="CI50">SUM(CI45:CI49)</f>
        <v>12546</v>
      </c>
      <c r="CJ50" s="257">
        <f t="shared" si="181" ref="CJ50">SUM(CJ45:CJ49)</f>
        <v>-4626</v>
      </c>
      <c r="CK50" s="257">
        <f t="shared" si="182" ref="CK50">SUM(CK45:CK49)</f>
        <v>51490</v>
      </c>
      <c r="CL50" s="257">
        <f t="shared" si="183" ref="CL50">SUM(CL45:CL49)</f>
        <v>-114143</v>
      </c>
      <c r="CM50" s="257">
        <f t="shared" si="184" ref="CM50">SUM(CM45:CM49)</f>
        <v>71218</v>
      </c>
      <c r="CN50" s="257">
        <f t="shared" si="185" ref="CN50">SUM(CN45:CN49)</f>
        <v>-159343</v>
      </c>
      <c r="CO50" s="257">
        <f t="shared" si="186" ref="CO50">SUM(CO45:CO49)</f>
        <v>-45065</v>
      </c>
      <c r="CP50" s="371">
        <f t="shared" si="187" ref="CP50">SUM(CP45:CP49)</f>
        <v>48685</v>
      </c>
      <c r="CQ50" s="371">
        <f t="shared" si="188" ref="CQ50">SUM(CQ45:CQ49)</f>
        <v>-166005</v>
      </c>
      <c r="CR50" s="371">
        <f t="shared" si="189" ref="CR50">SUM(CR45:CR49)</f>
        <v>130555</v>
      </c>
      <c r="CS50" s="371">
        <f t="shared" si="190" ref="CS50">SUM(CS45:CS49)</f>
        <v>-34061</v>
      </c>
      <c r="CT50" s="371">
        <f t="shared" si="191" ref="CT50">SUM(CT45:CT49)</f>
        <v>28725</v>
      </c>
      <c r="CU50" s="371">
        <f t="shared" si="192" ref="CU50">SUM(CU45:CU49)</f>
        <v>113659</v>
      </c>
      <c r="CV50" s="371">
        <f t="shared" si="193" ref="CV50">SUM(CV45:CV49)</f>
        <v>5517</v>
      </c>
      <c r="CW50" s="371">
        <f t="shared" si="194" ref="CW50">SUM(CW45:CW49)</f>
        <v>-184231</v>
      </c>
      <c r="CX50" s="371">
        <f t="shared" si="195" ref="CX50">SUM(CX45:CX49)</f>
        <v>143193</v>
      </c>
      <c r="CY50" s="371">
        <f t="shared" si="196" ref="CY50:CZ50">SUM(CY45:CY49)</f>
        <v>129680</v>
      </c>
      <c r="CZ50" s="371">
        <f t="shared" si="196"/>
        <v>-118944</v>
      </c>
      <c r="DA50" s="371">
        <f t="shared" si="197" ref="DA50:DB50">SUM(DA45:DA49)</f>
        <v>-30366</v>
      </c>
      <c r="DB50" s="371">
        <f t="shared" si="197"/>
        <v>10065</v>
      </c>
      <c r="DC50" s="331"/>
      <c r="DD50" s="38">
        <f>SUM(DD45:DD49)</f>
        <v>346545</v>
      </c>
    </row>
    <row r="51" spans="1:108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58"/>
      <c r="CB51" s="258"/>
      <c r="CC51" s="258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72"/>
      <c r="DB51" s="372"/>
      <c r="DC51" s="330"/>
      <c r="DD51" s="43"/>
    </row>
    <row r="52" spans="1:108" s="31" customFormat="1" ht="15">
      <c r="A52" s="139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6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>
        <v>116457</v>
      </c>
      <c r="BH52" s="296">
        <v>79756</v>
      </c>
      <c r="BI52" s="36">
        <f t="shared" si="198" ref="BI52:BR56">O52-C52</f>
        <v>28098.720000000001</v>
      </c>
      <c r="BJ52" s="37">
        <f t="shared" si="198"/>
        <v>78623.990000000005</v>
      </c>
      <c r="BK52" s="37">
        <f t="shared" si="198"/>
        <v>66393.339999999997</v>
      </c>
      <c r="BL52" s="37">
        <f t="shared" si="198"/>
        <v>79267.589999999997</v>
      </c>
      <c r="BM52" s="37">
        <f t="shared" si="198"/>
        <v>70793.899999999994</v>
      </c>
      <c r="BN52" s="37">
        <f t="shared" si="198"/>
        <v>57179.230000000003</v>
      </c>
      <c r="BO52" s="37">
        <f t="shared" si="198"/>
        <v>78993.26999999999</v>
      </c>
      <c r="BP52" s="37">
        <f t="shared" si="198"/>
        <v>127958.55</v>
      </c>
      <c r="BQ52" s="37">
        <f t="shared" si="198"/>
        <v>118586.14999999999</v>
      </c>
      <c r="BR52" s="390">
        <f t="shared" si="198"/>
        <v>67847.339999999997</v>
      </c>
      <c r="BS52" s="413">
        <f t="shared" si="199" ref="BS52:CB56">Y52-M52</f>
        <v>50703.559999999998</v>
      </c>
      <c r="BT52" s="37">
        <f t="shared" si="199"/>
        <v>71497.830000000002</v>
      </c>
      <c r="BU52" s="37">
        <f t="shared" si="199"/>
        <v>55616.949999999997</v>
      </c>
      <c r="BV52" s="37">
        <f t="shared" si="199"/>
        <v>14335</v>
      </c>
      <c r="BW52" s="37">
        <f t="shared" si="199"/>
        <v>-5392</v>
      </c>
      <c r="BX52" s="230">
        <f t="shared" si="199"/>
        <v>-30987</v>
      </c>
      <c r="BY52" s="230">
        <f t="shared" si="199"/>
        <v>-33030</v>
      </c>
      <c r="BZ52" s="230">
        <f t="shared" si="199"/>
        <v>-29595</v>
      </c>
      <c r="CA52" s="256">
        <f t="shared" si="199"/>
        <v>-42514</v>
      </c>
      <c r="CB52" s="256">
        <f t="shared" si="199"/>
        <v>-102825</v>
      </c>
      <c r="CC52" s="256">
        <f t="shared" si="200" ref="CC52:CL56">AI52-W52</f>
        <v>-64012</v>
      </c>
      <c r="CD52" s="370">
        <f t="shared" si="200"/>
        <v>-30842</v>
      </c>
      <c r="CE52" s="339">
        <f t="shared" si="200"/>
        <v>-38625</v>
      </c>
      <c r="CF52" s="256">
        <f t="shared" si="200"/>
        <v>-43843</v>
      </c>
      <c r="CG52" s="256">
        <f t="shared" si="200"/>
        <v>-55361</v>
      </c>
      <c r="CH52" s="256">
        <f t="shared" si="200"/>
        <v>-23877</v>
      </c>
      <c r="CI52" s="256">
        <f t="shared" si="200"/>
        <v>-44876</v>
      </c>
      <c r="CJ52" s="256">
        <f t="shared" si="200"/>
        <v>-34602</v>
      </c>
      <c r="CK52" s="256">
        <f t="shared" si="200"/>
        <v>-23532</v>
      </c>
      <c r="CL52" s="256">
        <f t="shared" si="200"/>
        <v>-11264</v>
      </c>
      <c r="CM52" s="256">
        <f t="shared" si="201" ref="CM52:DB56">AS52-AG52</f>
        <v>-19310</v>
      </c>
      <c r="CN52" s="256">
        <f t="shared" si="201"/>
        <v>-20601</v>
      </c>
      <c r="CO52" s="256">
        <f t="shared" si="201"/>
        <v>-21445</v>
      </c>
      <c r="CP52" s="370">
        <f t="shared" si="201"/>
        <v>-36038</v>
      </c>
      <c r="CQ52" s="370">
        <f t="shared" si="201"/>
        <v>-25694</v>
      </c>
      <c r="CR52" s="370">
        <f t="shared" si="201"/>
        <v>-1227</v>
      </c>
      <c r="CS52" s="370">
        <f t="shared" si="201"/>
        <v>10034</v>
      </c>
      <c r="CT52" s="370">
        <f t="shared" si="201"/>
        <v>-40105</v>
      </c>
      <c r="CU52" s="370">
        <f t="shared" si="201"/>
        <v>24835</v>
      </c>
      <c r="CV52" s="370">
        <f t="shared" si="201"/>
        <v>40256</v>
      </c>
      <c r="CW52" s="370">
        <f t="shared" si="201"/>
        <v>2749</v>
      </c>
      <c r="CX52" s="370">
        <f t="shared" si="201"/>
        <v>5491</v>
      </c>
      <c r="CY52" s="370">
        <f t="shared" si="201"/>
        <v>11358</v>
      </c>
      <c r="CZ52" s="370">
        <f t="shared" si="201"/>
        <v>15245</v>
      </c>
      <c r="DA52" s="370">
        <f t="shared" si="201"/>
        <v>15034</v>
      </c>
      <c r="DB52" s="370">
        <f t="shared" si="201"/>
        <v>7568</v>
      </c>
      <c r="DC52" s="330"/>
      <c r="DD52" s="57">
        <f>IF(ISERROR(GETPIVOTDATA("VALUE",'CSS WK pvt'!$I$2,"DT_FILE",DD$8,"CD_CO",DD$6,"TRIM_CAT",TRIM(B52),"TRIM_LINE",A51))=TRUE,0,GETPIVOTDATA("VALUE",'CSS WK pvt'!$I$2,"DT_FILE",DD$8,"CD_CO",DD$6,"TRIM_CAT",TRIM(B52),"TRIM_LINE",A51))</f>
        <v>79756</v>
      </c>
    </row>
    <row r="53" spans="1:108" s="31" customFormat="1" ht="15">
      <c r="A53" s="139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6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>
        <v>4981</v>
      </c>
      <c r="BH53" s="296">
        <v>4160</v>
      </c>
      <c r="BI53" s="36">
        <f t="shared" si="198"/>
        <v>-1087.7299999999996</v>
      </c>
      <c r="BJ53" s="37">
        <f t="shared" si="198"/>
        <v>-96.449999999999818</v>
      </c>
      <c r="BK53" s="37">
        <f t="shared" si="198"/>
        <v>170.25</v>
      </c>
      <c r="BL53" s="37">
        <f t="shared" si="198"/>
        <v>1624.0300000000002</v>
      </c>
      <c r="BM53" s="37">
        <f t="shared" si="198"/>
        <v>1720.5599999999999</v>
      </c>
      <c r="BN53" s="37">
        <f t="shared" si="198"/>
        <v>1716.75</v>
      </c>
      <c r="BO53" s="37">
        <f t="shared" si="198"/>
        <v>1799.0599999999999</v>
      </c>
      <c r="BP53" s="37">
        <f t="shared" si="198"/>
        <v>871.69999999999982</v>
      </c>
      <c r="BQ53" s="37">
        <f t="shared" si="198"/>
        <v>787.23000000000002</v>
      </c>
      <c r="BR53" s="390">
        <f t="shared" si="198"/>
        <v>354.17000000000007</v>
      </c>
      <c r="BS53" s="413">
        <f t="shared" si="199"/>
        <v>356.17000000000007</v>
      </c>
      <c r="BT53" s="37">
        <f t="shared" si="199"/>
        <v>2933.6199999999999</v>
      </c>
      <c r="BU53" s="37">
        <f t="shared" si="199"/>
        <v>5294.3199999999997</v>
      </c>
      <c r="BV53" s="37">
        <f t="shared" si="199"/>
        <v>5186</v>
      </c>
      <c r="BW53" s="37">
        <f t="shared" si="199"/>
        <v>6261</v>
      </c>
      <c r="BX53" s="230">
        <f t="shared" si="199"/>
        <v>2468</v>
      </c>
      <c r="BY53" s="230">
        <f t="shared" si="199"/>
        <v>322</v>
      </c>
      <c r="BZ53" s="230">
        <f t="shared" si="199"/>
        <v>1121</v>
      </c>
      <c r="CA53" s="256">
        <f t="shared" si="199"/>
        <v>685</v>
      </c>
      <c r="CB53" s="256">
        <f t="shared" si="199"/>
        <v>452</v>
      </c>
      <c r="CC53" s="256">
        <f t="shared" si="200"/>
        <v>-583</v>
      </c>
      <c r="CD53" s="370">
        <f t="shared" si="200"/>
        <v>7630</v>
      </c>
      <c r="CE53" s="339">
        <f t="shared" si="200"/>
        <v>251</v>
      </c>
      <c r="CF53" s="256">
        <f t="shared" si="200"/>
        <v>46</v>
      </c>
      <c r="CG53" s="256">
        <f t="shared" si="200"/>
        <v>-3566</v>
      </c>
      <c r="CH53" s="256">
        <f t="shared" si="200"/>
        <v>-1035</v>
      </c>
      <c r="CI53" s="256">
        <f t="shared" si="200"/>
        <v>-3860</v>
      </c>
      <c r="CJ53" s="256">
        <f t="shared" si="200"/>
        <v>-905</v>
      </c>
      <c r="CK53" s="256">
        <f t="shared" si="200"/>
        <v>-1010</v>
      </c>
      <c r="CL53" s="256">
        <f t="shared" si="200"/>
        <v>-2424</v>
      </c>
      <c r="CM53" s="256">
        <f t="shared" si="201"/>
        <v>-933</v>
      </c>
      <c r="CN53" s="256">
        <f t="shared" si="201"/>
        <v>-1423</v>
      </c>
      <c r="CO53" s="256">
        <f t="shared" si="201"/>
        <v>636</v>
      </c>
      <c r="CP53" s="370">
        <f t="shared" si="201"/>
        <v>-9021</v>
      </c>
      <c r="CQ53" s="370">
        <f t="shared" si="201"/>
        <v>-189</v>
      </c>
      <c r="CR53" s="370">
        <f t="shared" si="201"/>
        <v>-949</v>
      </c>
      <c r="CS53" s="370">
        <f t="shared" si="201"/>
        <v>624</v>
      </c>
      <c r="CT53" s="370">
        <f t="shared" si="201"/>
        <v>-3452</v>
      </c>
      <c r="CU53" s="370">
        <f t="shared" si="201"/>
        <v>-1633</v>
      </c>
      <c r="CV53" s="370">
        <f t="shared" si="201"/>
        <v>-353</v>
      </c>
      <c r="CW53" s="370">
        <f t="shared" si="201"/>
        <v>-822</v>
      </c>
      <c r="CX53" s="370">
        <f t="shared" si="201"/>
        <v>-272</v>
      </c>
      <c r="CY53" s="370">
        <f t="shared" si="201"/>
        <v>-1018</v>
      </c>
      <c r="CZ53" s="370">
        <f t="shared" si="201"/>
        <v>1207</v>
      </c>
      <c r="DA53" s="370">
        <f t="shared" si="201"/>
        <v>822</v>
      </c>
      <c r="DB53" s="370">
        <f t="shared" si="201"/>
        <v>1620</v>
      </c>
      <c r="DC53" s="330"/>
      <c r="DD53" s="57">
        <f>IF(ISERROR(GETPIVOTDATA("VALUE",'CSS WK pvt'!$I$2,"DT_FILE",DD$8,"CD_CO",DD$6,"TRIM_CAT",TRIM(B53),"TRIM_LINE",A51))=TRUE,0,GETPIVOTDATA("VALUE",'CSS WK pvt'!$I$2,"DT_FILE",DD$8,"CD_CO",DD$6,"TRIM_CAT",TRIM(B53),"TRIM_LINE",A51))</f>
        <v>4160</v>
      </c>
    </row>
    <row r="54" spans="1:108" s="31" customFormat="1" ht="15">
      <c r="A54" s="139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6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>
        <v>12405</v>
      </c>
      <c r="BH54" s="296">
        <v>10069</v>
      </c>
      <c r="BI54" s="36">
        <f t="shared" si="198"/>
        <v>4251.4199999999983</v>
      </c>
      <c r="BJ54" s="37">
        <f t="shared" si="198"/>
        <v>16344.75</v>
      </c>
      <c r="BK54" s="37">
        <f t="shared" si="198"/>
        <v>15483.25</v>
      </c>
      <c r="BL54" s="37">
        <f t="shared" si="198"/>
        <v>13879.860000000001</v>
      </c>
      <c r="BM54" s="37">
        <f t="shared" si="198"/>
        <v>18861.150000000001</v>
      </c>
      <c r="BN54" s="37">
        <f t="shared" si="198"/>
        <v>-2847.4899999999998</v>
      </c>
      <c r="BO54" s="37">
        <f t="shared" si="198"/>
        <v>-326.64999999999964</v>
      </c>
      <c r="BP54" s="37">
        <f t="shared" si="198"/>
        <v>-6265.9300000000003</v>
      </c>
      <c r="BQ54" s="37">
        <f t="shared" si="198"/>
        <v>12407.040000000001</v>
      </c>
      <c r="BR54" s="390">
        <f t="shared" si="198"/>
        <v>-2569.1700000000001</v>
      </c>
      <c r="BS54" s="413">
        <f t="shared" si="199"/>
        <v>5907.0200000000004</v>
      </c>
      <c r="BT54" s="37">
        <f t="shared" si="199"/>
        <v>5985.6599999999999</v>
      </c>
      <c r="BU54" s="37">
        <f t="shared" si="199"/>
        <v>-2141.9599999999991</v>
      </c>
      <c r="BV54" s="37">
        <f t="shared" si="199"/>
        <v>-12387</v>
      </c>
      <c r="BW54" s="37">
        <f t="shared" si="199"/>
        <v>-17404</v>
      </c>
      <c r="BX54" s="230">
        <f t="shared" si="199"/>
        <v>-6056</v>
      </c>
      <c r="BY54" s="230">
        <f t="shared" si="199"/>
        <v>-13514</v>
      </c>
      <c r="BZ54" s="230">
        <f t="shared" si="199"/>
        <v>-2122</v>
      </c>
      <c r="CA54" s="256">
        <f t="shared" si="199"/>
        <v>903</v>
      </c>
      <c r="CB54" s="256">
        <f t="shared" si="199"/>
        <v>-5471</v>
      </c>
      <c r="CC54" s="256">
        <f t="shared" si="200"/>
        <v>-6093</v>
      </c>
      <c r="CD54" s="370">
        <f t="shared" si="200"/>
        <v>6544</v>
      </c>
      <c r="CE54" s="339">
        <f t="shared" si="200"/>
        <v>-592</v>
      </c>
      <c r="CF54" s="256">
        <f t="shared" si="200"/>
        <v>2904</v>
      </c>
      <c r="CG54" s="256">
        <f t="shared" si="200"/>
        <v>4185</v>
      </c>
      <c r="CH54" s="256">
        <f t="shared" si="200"/>
        <v>10721</v>
      </c>
      <c r="CI54" s="256">
        <f t="shared" si="200"/>
        <v>8275</v>
      </c>
      <c r="CJ54" s="256">
        <f t="shared" si="200"/>
        <v>-984</v>
      </c>
      <c r="CK54" s="256">
        <f t="shared" si="200"/>
        <v>5669</v>
      </c>
      <c r="CL54" s="256">
        <f t="shared" si="200"/>
        <v>832</v>
      </c>
      <c r="CM54" s="256">
        <f t="shared" si="201"/>
        <v>-4642</v>
      </c>
      <c r="CN54" s="256">
        <f t="shared" si="201"/>
        <v>-2015</v>
      </c>
      <c r="CO54" s="256">
        <f t="shared" si="201"/>
        <v>4124</v>
      </c>
      <c r="CP54" s="370">
        <f t="shared" si="201"/>
        <v>-10364</v>
      </c>
      <c r="CQ54" s="370">
        <f t="shared" si="201"/>
        <v>-6292</v>
      </c>
      <c r="CR54" s="370">
        <f t="shared" si="201"/>
        <v>-281</v>
      </c>
      <c r="CS54" s="370">
        <f t="shared" si="201"/>
        <v>-9866</v>
      </c>
      <c r="CT54" s="370">
        <f t="shared" si="201"/>
        <v>-18137</v>
      </c>
      <c r="CU54" s="370">
        <f t="shared" si="201"/>
        <v>-8516</v>
      </c>
      <c r="CV54" s="370">
        <f t="shared" si="201"/>
        <v>-3489</v>
      </c>
      <c r="CW54" s="370">
        <f t="shared" si="201"/>
        <v>-9346</v>
      </c>
      <c r="CX54" s="370">
        <f t="shared" si="201"/>
        <v>-5040</v>
      </c>
      <c r="CY54" s="370">
        <f t="shared" si="201"/>
        <v>-2232</v>
      </c>
      <c r="CZ54" s="370">
        <f t="shared" si="201"/>
        <v>5920</v>
      </c>
      <c r="DA54" s="370">
        <f t="shared" si="201"/>
        <v>-6764</v>
      </c>
      <c r="DB54" s="370">
        <f t="shared" si="201"/>
        <v>2382</v>
      </c>
      <c r="DC54" s="330"/>
      <c r="DD54" s="57">
        <f>IF(ISERROR(GETPIVOTDATA("VALUE",'CSS WK pvt'!$I$2,"DT_FILE",DD$8,"CD_CO",DD$6,"TRIM_CAT",TRIM(B54),"TRIM_LINE",A51))=TRUE,0,GETPIVOTDATA("VALUE",'CSS WK pvt'!$I$2,"DT_FILE",DD$8,"CD_CO",DD$6,"TRIM_CAT",TRIM(B54),"TRIM_LINE",A51))</f>
        <v>10069</v>
      </c>
    </row>
    <row r="55" spans="1:108" s="31" customFormat="1" ht="15">
      <c r="A55" s="139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6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>
        <v>10917</v>
      </c>
      <c r="BH55" s="296">
        <v>8397</v>
      </c>
      <c r="BI55" s="36">
        <f t="shared" si="198"/>
        <v>4172.1800000000003</v>
      </c>
      <c r="BJ55" s="37">
        <f t="shared" si="198"/>
        <v>7543.0799999999999</v>
      </c>
      <c r="BK55" s="37">
        <f t="shared" si="198"/>
        <v>6914.4200000000001</v>
      </c>
      <c r="BL55" s="37">
        <f t="shared" si="198"/>
        <v>2739.1300000000001</v>
      </c>
      <c r="BM55" s="37">
        <f t="shared" si="198"/>
        <v>958.90000000000009</v>
      </c>
      <c r="BN55" s="37">
        <f t="shared" si="198"/>
        <v>-43.149999999999636</v>
      </c>
      <c r="BO55" s="37">
        <f t="shared" si="198"/>
        <v>963.90999999999985</v>
      </c>
      <c r="BP55" s="37">
        <f t="shared" si="198"/>
        <v>3545.7600000000002</v>
      </c>
      <c r="BQ55" s="37">
        <f t="shared" si="198"/>
        <v>-160.01000000000022</v>
      </c>
      <c r="BR55" s="390">
        <f t="shared" si="198"/>
        <v>8878.2700000000004</v>
      </c>
      <c r="BS55" s="413">
        <f t="shared" si="199"/>
        <v>-4184.1100000000006</v>
      </c>
      <c r="BT55" s="37">
        <f t="shared" si="199"/>
        <v>-3052.9799999999996</v>
      </c>
      <c r="BU55" s="37">
        <f t="shared" si="199"/>
        <v>-5100.4200000000001</v>
      </c>
      <c r="BV55" s="37">
        <f t="shared" si="199"/>
        <v>-8978</v>
      </c>
      <c r="BW55" s="37">
        <f t="shared" si="199"/>
        <v>-7660</v>
      </c>
      <c r="BX55" s="230">
        <f t="shared" si="199"/>
        <v>-2790</v>
      </c>
      <c r="BY55" s="230">
        <f t="shared" si="199"/>
        <v>-3853</v>
      </c>
      <c r="BZ55" s="230">
        <f t="shared" si="199"/>
        <v>-2851</v>
      </c>
      <c r="CA55" s="256">
        <f t="shared" si="199"/>
        <v>1214</v>
      </c>
      <c r="CB55" s="256">
        <f t="shared" si="199"/>
        <v>-4491</v>
      </c>
      <c r="CC55" s="256">
        <f t="shared" si="200"/>
        <v>-3883</v>
      </c>
      <c r="CD55" s="370">
        <f t="shared" si="200"/>
        <v>-6849</v>
      </c>
      <c r="CE55" s="339">
        <f t="shared" si="200"/>
        <v>-3743</v>
      </c>
      <c r="CF55" s="256">
        <f t="shared" si="200"/>
        <v>-86</v>
      </c>
      <c r="CG55" s="256">
        <f t="shared" si="200"/>
        <v>-1061</v>
      </c>
      <c r="CH55" s="256">
        <f t="shared" si="200"/>
        <v>126</v>
      </c>
      <c r="CI55" s="256">
        <f t="shared" si="200"/>
        <v>-745</v>
      </c>
      <c r="CJ55" s="256">
        <f t="shared" si="200"/>
        <v>147</v>
      </c>
      <c r="CK55" s="256">
        <f t="shared" si="200"/>
        <v>0</v>
      </c>
      <c r="CL55" s="256">
        <f t="shared" si="200"/>
        <v>-1672</v>
      </c>
      <c r="CM55" s="256">
        <f t="shared" si="201"/>
        <v>3404</v>
      </c>
      <c r="CN55" s="256">
        <f t="shared" si="201"/>
        <v>4317</v>
      </c>
      <c r="CO55" s="256">
        <f t="shared" si="201"/>
        <v>1359</v>
      </c>
      <c r="CP55" s="370">
        <f t="shared" si="201"/>
        <v>-3124</v>
      </c>
      <c r="CQ55" s="370">
        <f t="shared" si="201"/>
        <v>2472</v>
      </c>
      <c r="CR55" s="370">
        <f t="shared" si="201"/>
        <v>-223</v>
      </c>
      <c r="CS55" s="370">
        <f t="shared" si="201"/>
        <v>796</v>
      </c>
      <c r="CT55" s="370">
        <f t="shared" si="201"/>
        <v>-520</v>
      </c>
      <c r="CU55" s="370">
        <f t="shared" si="201"/>
        <v>469</v>
      </c>
      <c r="CV55" s="370">
        <f t="shared" si="201"/>
        <v>3413</v>
      </c>
      <c r="CW55" s="370">
        <f t="shared" si="201"/>
        <v>474</v>
      </c>
      <c r="CX55" s="370">
        <f t="shared" si="201"/>
        <v>439</v>
      </c>
      <c r="CY55" s="370">
        <f t="shared" si="201"/>
        <v>-8096</v>
      </c>
      <c r="CZ55" s="370">
        <f t="shared" si="201"/>
        <v>-5984</v>
      </c>
      <c r="DA55" s="370">
        <f t="shared" si="201"/>
        <v>9236</v>
      </c>
      <c r="DB55" s="370">
        <f t="shared" si="201"/>
        <v>4315</v>
      </c>
      <c r="DC55" s="330"/>
      <c r="DD55" s="57">
        <f>IF(ISERROR(GETPIVOTDATA("VALUE",'CSS WK pvt'!$I$2,"DT_FILE",DD$8,"CD_CO",DD$6,"TRIM_CAT",TRIM(B55),"TRIM_LINE",A51))=TRUE,0,GETPIVOTDATA("VALUE",'CSS WK pvt'!$I$2,"DT_FILE",DD$8,"CD_CO",DD$6,"TRIM_CAT",TRIM(B55),"TRIM_LINE",A51))</f>
        <v>8397</v>
      </c>
    </row>
    <row r="56" spans="1:108" s="31" customFormat="1" ht="15">
      <c r="A56" s="139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6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>
        <v>14731</v>
      </c>
      <c r="BH56" s="296">
        <v>14187</v>
      </c>
      <c r="BI56" s="36">
        <f t="shared" si="198"/>
        <v>2779.98</v>
      </c>
      <c r="BJ56" s="37">
        <f t="shared" si="198"/>
        <v>11155</v>
      </c>
      <c r="BK56" s="37">
        <f t="shared" si="198"/>
        <v>557</v>
      </c>
      <c r="BL56" s="37">
        <f t="shared" si="198"/>
        <v>0</v>
      </c>
      <c r="BM56" s="37">
        <f t="shared" si="198"/>
        <v>48.150000000000006</v>
      </c>
      <c r="BN56" s="37">
        <f t="shared" si="198"/>
        <v>0</v>
      </c>
      <c r="BO56" s="37">
        <f t="shared" si="198"/>
        <v>0</v>
      </c>
      <c r="BP56" s="37">
        <f t="shared" si="198"/>
        <v>896</v>
      </c>
      <c r="BQ56" s="37">
        <f t="shared" si="198"/>
        <v>20</v>
      </c>
      <c r="BR56" s="390">
        <f t="shared" si="198"/>
        <v>70</v>
      </c>
      <c r="BS56" s="413">
        <f t="shared" si="199"/>
        <v>0</v>
      </c>
      <c r="BT56" s="37">
        <f t="shared" si="199"/>
        <v>0</v>
      </c>
      <c r="BU56" s="37">
        <f t="shared" si="199"/>
        <v>-2688.98</v>
      </c>
      <c r="BV56" s="37">
        <f t="shared" si="199"/>
        <v>-11155</v>
      </c>
      <c r="BW56" s="37">
        <f t="shared" si="199"/>
        <v>-289</v>
      </c>
      <c r="BX56" s="230">
        <f t="shared" si="199"/>
        <v>27</v>
      </c>
      <c r="BY56" s="230">
        <f t="shared" si="199"/>
        <v>863</v>
      </c>
      <c r="BZ56" s="230">
        <f t="shared" si="199"/>
        <v>212</v>
      </c>
      <c r="CA56" s="256">
        <f t="shared" si="199"/>
        <v>21120</v>
      </c>
      <c r="CB56" s="256">
        <f t="shared" si="199"/>
        <v>27714</v>
      </c>
      <c r="CC56" s="256">
        <f t="shared" si="200"/>
        <v>16220</v>
      </c>
      <c r="CD56" s="370">
        <f t="shared" si="200"/>
        <v>20124</v>
      </c>
      <c r="CE56" s="339">
        <f t="shared" si="200"/>
        <v>11980</v>
      </c>
      <c r="CF56" s="256">
        <f t="shared" si="200"/>
        <v>3216</v>
      </c>
      <c r="CG56" s="256">
        <f t="shared" si="200"/>
        <v>21207</v>
      </c>
      <c r="CH56" s="256">
        <f t="shared" si="200"/>
        <v>9401</v>
      </c>
      <c r="CI56" s="256">
        <f t="shared" si="200"/>
        <v>12476</v>
      </c>
      <c r="CJ56" s="256">
        <f t="shared" si="200"/>
        <v>19195</v>
      </c>
      <c r="CK56" s="256">
        <f t="shared" si="200"/>
        <v>13125</v>
      </c>
      <c r="CL56" s="256">
        <f t="shared" si="200"/>
        <v>9</v>
      </c>
      <c r="CM56" s="256">
        <f t="shared" si="201"/>
        <v>-14718</v>
      </c>
      <c r="CN56" s="256">
        <f t="shared" si="201"/>
        <v>-28609</v>
      </c>
      <c r="CO56" s="256">
        <f t="shared" si="201"/>
        <v>-16239</v>
      </c>
      <c r="CP56" s="370">
        <f t="shared" si="201"/>
        <v>-20108</v>
      </c>
      <c r="CQ56" s="370">
        <f t="shared" si="201"/>
        <v>-1454</v>
      </c>
      <c r="CR56" s="370">
        <f t="shared" si="201"/>
        <v>10254</v>
      </c>
      <c r="CS56" s="370">
        <f t="shared" si="201"/>
        <v>-9934</v>
      </c>
      <c r="CT56" s="370">
        <f t="shared" si="201"/>
        <v>-254</v>
      </c>
      <c r="CU56" s="370">
        <f t="shared" si="201"/>
        <v>-2963</v>
      </c>
      <c r="CV56" s="370">
        <f t="shared" si="201"/>
        <v>-13024</v>
      </c>
      <c r="CW56" s="370">
        <f t="shared" si="201"/>
        <v>-7983</v>
      </c>
      <c r="CX56" s="370">
        <f t="shared" si="201"/>
        <v>6707</v>
      </c>
      <c r="CY56" s="370">
        <f t="shared" si="201"/>
        <v>5623</v>
      </c>
      <c r="CZ56" s="370">
        <f t="shared" si="201"/>
        <v>15973</v>
      </c>
      <c r="DA56" s="370">
        <f t="shared" si="201"/>
        <v>14730</v>
      </c>
      <c r="DB56" s="370">
        <f t="shared" si="201"/>
        <v>14101</v>
      </c>
      <c r="DC56" s="330"/>
      <c r="DD56" s="57">
        <f>IF(ISERROR(GETPIVOTDATA("VALUE",'CSS WK pvt'!$I$2,"DT_FILE",DD$8,"CD_CO",DD$6,"TRIM_CAT",TRIM(B56),"TRIM_LINE",A51))=TRUE,0,GETPIVOTDATA("VALUE",'CSS WK pvt'!$I$2,"DT_FILE",DD$8,"CD_CO",DD$6,"TRIM_CAT",TRIM(B56),"TRIM_LINE",A51))</f>
        <v>14187</v>
      </c>
    </row>
    <row r="57" spans="1:108" s="123" customFormat="1" ht="15">
      <c r="A57" s="140"/>
      <c r="B57" s="32" t="s">
        <v>144</v>
      </c>
      <c r="C57" s="133">
        <f t="shared" si="202" ref="C57:Q57">SUM(C52:C56)</f>
        <v>93242.520000000004</v>
      </c>
      <c r="D57" s="134">
        <f t="shared" si="202"/>
        <v>92520.62999999999</v>
      </c>
      <c r="E57" s="134">
        <f t="shared" si="202"/>
        <v>98437.740000000005</v>
      </c>
      <c r="F57" s="134">
        <f t="shared" si="202"/>
        <v>76083.389999999999</v>
      </c>
      <c r="G57" s="134">
        <f t="shared" si="202"/>
        <v>63586.339999999997</v>
      </c>
      <c r="H57" s="134">
        <f t="shared" si="202"/>
        <v>73416.659999999989</v>
      </c>
      <c r="I57" s="134">
        <f t="shared" si="202"/>
        <v>78087.410000000003</v>
      </c>
      <c r="J57" s="134">
        <f t="shared" si="202"/>
        <v>114467.92</v>
      </c>
      <c r="K57" s="134">
        <f t="shared" si="202"/>
        <v>84708.590000000011</v>
      </c>
      <c r="L57" s="135">
        <f t="shared" si="202"/>
        <v>94050.389999999999</v>
      </c>
      <c r="M57" s="134">
        <f t="shared" si="202"/>
        <v>87826.360000000001</v>
      </c>
      <c r="N57" s="134">
        <f t="shared" si="202"/>
        <v>82218.869999999995</v>
      </c>
      <c r="O57" s="134">
        <f t="shared" si="202"/>
        <v>131457.09</v>
      </c>
      <c r="P57" s="134">
        <f t="shared" si="202"/>
        <v>206091</v>
      </c>
      <c r="Q57" s="134">
        <f t="shared" si="202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7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>
        <v>159491</v>
      </c>
      <c r="BH57" s="297">
        <v>116569</v>
      </c>
      <c r="BI57" s="38">
        <f t="shared" si="203" ref="BI57:BM57">SUM(BI52:BI56)</f>
        <v>38214.57</v>
      </c>
      <c r="BJ57" s="136">
        <f t="shared" si="203"/>
        <v>113570.37000000001</v>
      </c>
      <c r="BK57" s="136">
        <f t="shared" si="203"/>
        <v>89518.259999999995</v>
      </c>
      <c r="BL57" s="136">
        <f t="shared" si="203"/>
        <v>97510.610000000001</v>
      </c>
      <c r="BM57" s="136">
        <f t="shared" si="203"/>
        <v>92382.659999999974</v>
      </c>
      <c r="BN57" s="136">
        <f t="shared" si="204" ref="BN57:BV57">SUM(BN52:BN56)</f>
        <v>56005.340000000004</v>
      </c>
      <c r="BO57" s="136">
        <f t="shared" si="204"/>
        <v>81429.589999999997</v>
      </c>
      <c r="BP57" s="136">
        <f t="shared" si="204"/>
        <v>127006.08</v>
      </c>
      <c r="BQ57" s="136">
        <f t="shared" si="204"/>
        <v>131640.40999999997</v>
      </c>
      <c r="BR57" s="391">
        <f t="shared" si="204"/>
        <v>74580.610000000001</v>
      </c>
      <c r="BS57" s="414">
        <f t="shared" si="204"/>
        <v>52782.639999999999</v>
      </c>
      <c r="BT57" s="136">
        <f t="shared" si="204"/>
        <v>77364.130000000005</v>
      </c>
      <c r="BU57" s="136">
        <f t="shared" si="204"/>
        <v>50979.909999999996</v>
      </c>
      <c r="BV57" s="136">
        <f t="shared" si="204"/>
        <v>-12999</v>
      </c>
      <c r="BW57" s="136">
        <f t="shared" si="205" ref="BW57:BX57">SUM(BW52:BW56)</f>
        <v>-24484</v>
      </c>
      <c r="BX57" s="231">
        <f t="shared" si="205"/>
        <v>-37338</v>
      </c>
      <c r="BY57" s="231">
        <f t="shared" si="206" ref="BY57">SUM(BY52:BY56)</f>
        <v>-49212</v>
      </c>
      <c r="BZ57" s="231">
        <f t="shared" si="207" ref="BZ57:CA57">SUM(BZ52:BZ56)</f>
        <v>-33235</v>
      </c>
      <c r="CA57" s="257">
        <f t="shared" si="207"/>
        <v>-18592</v>
      </c>
      <c r="CB57" s="257">
        <f t="shared" si="208" ref="CB57:CC57">SUM(CB52:CB56)</f>
        <v>-84621</v>
      </c>
      <c r="CC57" s="257">
        <f t="shared" si="208"/>
        <v>-58351</v>
      </c>
      <c r="CD57" s="371">
        <f t="shared" si="209" ref="CD57:CE57">SUM(CD52:CD56)</f>
        <v>-3393</v>
      </c>
      <c r="CE57" s="340">
        <f t="shared" si="209"/>
        <v>-30729</v>
      </c>
      <c r="CF57" s="257">
        <f t="shared" si="210" ref="CF57">SUM(CF52:CF56)</f>
        <v>-37763</v>
      </c>
      <c r="CG57" s="257">
        <f t="shared" si="211" ref="CG57">SUM(CG52:CG56)</f>
        <v>-34596</v>
      </c>
      <c r="CH57" s="257">
        <f t="shared" si="212" ref="CH57">SUM(CH52:CH56)</f>
        <v>-4664</v>
      </c>
      <c r="CI57" s="257">
        <f t="shared" si="213" ref="CI57">SUM(CI52:CI56)</f>
        <v>-28730</v>
      </c>
      <c r="CJ57" s="257">
        <f t="shared" si="214" ref="CJ57">SUM(CJ52:CJ56)</f>
        <v>-17149</v>
      </c>
      <c r="CK57" s="257">
        <f t="shared" si="215" ref="CK57">SUM(CK52:CK56)</f>
        <v>-5748</v>
      </c>
      <c r="CL57" s="257">
        <f t="shared" si="216" ref="CL57">SUM(CL52:CL56)</f>
        <v>-14519</v>
      </c>
      <c r="CM57" s="257">
        <f t="shared" si="217" ref="CM57">SUM(CM52:CM56)</f>
        <v>-36199</v>
      </c>
      <c r="CN57" s="257">
        <f t="shared" si="218" ref="CN57">SUM(CN52:CN56)</f>
        <v>-48331</v>
      </c>
      <c r="CO57" s="257">
        <f t="shared" si="219" ref="CO57">SUM(CO52:CO56)</f>
        <v>-31565</v>
      </c>
      <c r="CP57" s="371">
        <f t="shared" si="220" ref="CP57">SUM(CP52:CP56)</f>
        <v>-78655</v>
      </c>
      <c r="CQ57" s="371">
        <f t="shared" si="221" ref="CQ57">SUM(CQ52:CQ56)</f>
        <v>-31157</v>
      </c>
      <c r="CR57" s="371">
        <f t="shared" si="222" ref="CR57">SUM(CR52:CR56)</f>
        <v>7574</v>
      </c>
      <c r="CS57" s="371">
        <f t="shared" si="223" ref="CS57">SUM(CS52:CS56)</f>
        <v>-8346</v>
      </c>
      <c r="CT57" s="371">
        <f t="shared" si="224" ref="CT57">SUM(CT52:CT56)</f>
        <v>-62468</v>
      </c>
      <c r="CU57" s="371">
        <f t="shared" si="225" ref="CU57">SUM(CU52:CU56)</f>
        <v>12192</v>
      </c>
      <c r="CV57" s="371">
        <f t="shared" si="226" ref="CV57">SUM(CV52:CV56)</f>
        <v>26803</v>
      </c>
      <c r="CW57" s="371">
        <f t="shared" si="227" ref="CW57">SUM(CW52:CW56)</f>
        <v>-14928</v>
      </c>
      <c r="CX57" s="371">
        <f t="shared" si="228" ref="CX57">SUM(CX52:CX56)</f>
        <v>7325</v>
      </c>
      <c r="CY57" s="371">
        <f t="shared" si="229" ref="CY57:CZ57">SUM(CY52:CY56)</f>
        <v>5635</v>
      </c>
      <c r="CZ57" s="371">
        <f t="shared" si="229"/>
        <v>32361</v>
      </c>
      <c r="DA57" s="371">
        <f t="shared" si="230" ref="DA57:DB57">SUM(DA52:DA56)</f>
        <v>33058</v>
      </c>
      <c r="DB57" s="371">
        <f t="shared" si="230"/>
        <v>29986</v>
      </c>
      <c r="DC57" s="331"/>
      <c r="DD57" s="38">
        <f>SUM(DD52:DD56)</f>
        <v>116569</v>
      </c>
    </row>
    <row r="58" spans="1:108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58"/>
      <c r="CB58" s="258"/>
      <c r="CC58" s="258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72"/>
      <c r="DC58" s="330"/>
      <c r="DD58" s="43"/>
    </row>
    <row r="59" spans="1:108" s="31" customFormat="1" ht="15">
      <c r="A59" s="139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6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>
        <v>470994</v>
      </c>
      <c r="BH59" s="296">
        <v>494785</v>
      </c>
      <c r="BI59" s="36">
        <f t="shared" si="231" ref="BI59:BR63">O59-C59</f>
        <v>111836.52000000002</v>
      </c>
      <c r="BJ59" s="37">
        <f t="shared" si="231"/>
        <v>150667.19</v>
      </c>
      <c r="BK59" s="37">
        <f t="shared" si="231"/>
        <v>211341.89000000001</v>
      </c>
      <c r="BL59" s="37">
        <f t="shared" si="231"/>
        <v>270629.26000000001</v>
      </c>
      <c r="BM59" s="37">
        <f t="shared" si="231"/>
        <v>307084.76000000001</v>
      </c>
      <c r="BN59" s="37">
        <f t="shared" si="231"/>
        <v>321041.91000000003</v>
      </c>
      <c r="BO59" s="37">
        <f t="shared" si="231"/>
        <v>361508.63</v>
      </c>
      <c r="BP59" s="37">
        <f t="shared" si="231"/>
        <v>386470.34999999998</v>
      </c>
      <c r="BQ59" s="37">
        <f t="shared" si="231"/>
        <v>431931.35999999999</v>
      </c>
      <c r="BR59" s="390">
        <f t="shared" si="231"/>
        <v>470475.52000000002</v>
      </c>
      <c r="BS59" s="413">
        <f t="shared" si="232" ref="BS59:CB63">Y59-M59</f>
        <v>479831.07000000001</v>
      </c>
      <c r="BT59" s="37">
        <f t="shared" si="232"/>
        <v>477886.97999999998</v>
      </c>
      <c r="BU59" s="37">
        <f t="shared" si="232"/>
        <v>472182.03999999998</v>
      </c>
      <c r="BV59" s="37">
        <f t="shared" si="232"/>
        <v>394928</v>
      </c>
      <c r="BW59" s="37">
        <f t="shared" si="232"/>
        <v>347014</v>
      </c>
      <c r="BX59" s="230">
        <f t="shared" si="232"/>
        <v>284980</v>
      </c>
      <c r="BY59" s="230">
        <f t="shared" si="232"/>
        <v>222676</v>
      </c>
      <c r="BZ59" s="230">
        <f t="shared" si="232"/>
        <v>95466</v>
      </c>
      <c r="CA59" s="256">
        <f t="shared" si="232"/>
        <v>-22554</v>
      </c>
      <c r="CB59" s="256">
        <f t="shared" si="232"/>
        <v>-67051</v>
      </c>
      <c r="CC59" s="256">
        <f t="shared" si="233" ref="CC59:CL63">AI59-W59</f>
        <v>-108512</v>
      </c>
      <c r="CD59" s="370">
        <f t="shared" si="233"/>
        <v>-201751</v>
      </c>
      <c r="CE59" s="339">
        <f t="shared" si="233"/>
        <v>-220481</v>
      </c>
      <c r="CF59" s="256">
        <f t="shared" si="233"/>
        <v>-222657</v>
      </c>
      <c r="CG59" s="256">
        <f t="shared" si="233"/>
        <v>-230988</v>
      </c>
      <c r="CH59" s="256">
        <f t="shared" si="233"/>
        <v>-244639</v>
      </c>
      <c r="CI59" s="256">
        <f t="shared" si="233"/>
        <v>-269409</v>
      </c>
      <c r="CJ59" s="256">
        <f t="shared" si="233"/>
        <v>-303012</v>
      </c>
      <c r="CK59" s="256">
        <f t="shared" si="233"/>
        <v>-329637</v>
      </c>
      <c r="CL59" s="256">
        <f t="shared" si="233"/>
        <v>-178276</v>
      </c>
      <c r="CM59" s="256">
        <f t="shared" si="234" ref="CM59:DB63">AS59-AG59</f>
        <v>-129263</v>
      </c>
      <c r="CN59" s="256">
        <f t="shared" si="234"/>
        <v>-100382</v>
      </c>
      <c r="CO59" s="256">
        <f t="shared" si="234"/>
        <v>-134000</v>
      </c>
      <c r="CP59" s="370">
        <f t="shared" si="234"/>
        <v>-75299</v>
      </c>
      <c r="CQ59" s="370">
        <f t="shared" si="234"/>
        <v>-102140</v>
      </c>
      <c r="CR59" s="370">
        <f t="shared" si="234"/>
        <v>-114879</v>
      </c>
      <c r="CS59" s="370">
        <f t="shared" si="234"/>
        <v>-109784</v>
      </c>
      <c r="CT59" s="370">
        <f t="shared" si="234"/>
        <v>-72580</v>
      </c>
      <c r="CU59" s="370">
        <f t="shared" si="234"/>
        <v>-37051</v>
      </c>
      <c r="CV59" s="370">
        <f t="shared" si="234"/>
        <v>-3288</v>
      </c>
      <c r="CW59" s="370">
        <f t="shared" si="234"/>
        <v>3893</v>
      </c>
      <c r="CX59" s="370">
        <f t="shared" si="234"/>
        <v>-32448</v>
      </c>
      <c r="CY59" s="370">
        <f t="shared" si="234"/>
        <v>-9451</v>
      </c>
      <c r="CZ59" s="370">
        <f t="shared" si="234"/>
        <v>-38027</v>
      </c>
      <c r="DA59" s="370">
        <f t="shared" si="234"/>
        <v>-1712</v>
      </c>
      <c r="DB59" s="370">
        <f t="shared" si="234"/>
        <v>6844</v>
      </c>
      <c r="DC59" s="330"/>
      <c r="DD59" s="57">
        <f>IF(ISERROR(GETPIVOTDATA("VALUE",'CSS WK pvt'!$I$2,"DT_FILE",DD$8,"CD_CO",DD$6,"TRIM_CAT",TRIM(B59),"TRIM_LINE",A58))=TRUE,0,GETPIVOTDATA("VALUE",'CSS WK pvt'!$I$2,"DT_FILE",DD$8,"CD_CO",DD$6,"TRIM_CAT",TRIM(B59),"TRIM_LINE",A58))</f>
        <v>494785</v>
      </c>
    </row>
    <row r="60" spans="1:108" s="31" customFormat="1" ht="15">
      <c r="A60" s="139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6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>
        <v>41376</v>
      </c>
      <c r="BH60" s="296">
        <v>41962</v>
      </c>
      <c r="BI60" s="36">
        <f t="shared" si="231"/>
        <v>-3428.1200000000026</v>
      </c>
      <c r="BJ60" s="37">
        <f t="shared" si="231"/>
        <v>868.33000000000175</v>
      </c>
      <c r="BK60" s="37">
        <f t="shared" si="231"/>
        <v>4853.2799999999988</v>
      </c>
      <c r="BL60" s="37">
        <f t="shared" si="231"/>
        <v>9135.9400000000023</v>
      </c>
      <c r="BM60" s="37">
        <f t="shared" si="231"/>
        <v>18849.239999999998</v>
      </c>
      <c r="BN60" s="37">
        <f t="shared" si="231"/>
        <v>18593.910000000003</v>
      </c>
      <c r="BO60" s="37">
        <f t="shared" si="231"/>
        <v>10651.160000000003</v>
      </c>
      <c r="BP60" s="37">
        <f t="shared" si="231"/>
        <v>-376.59999999999854</v>
      </c>
      <c r="BQ60" s="37">
        <f t="shared" si="231"/>
        <v>2795.9800000000032</v>
      </c>
      <c r="BR60" s="390">
        <f t="shared" si="231"/>
        <v>13021.389999999999</v>
      </c>
      <c r="BS60" s="413">
        <f t="shared" si="232"/>
        <v>8425.8300000000017</v>
      </c>
      <c r="BT60" s="37">
        <f t="shared" si="232"/>
        <v>15042.980000000003</v>
      </c>
      <c r="BU60" s="37">
        <f t="shared" si="232"/>
        <v>24428.18</v>
      </c>
      <c r="BV60" s="37">
        <f t="shared" si="232"/>
        <v>40139</v>
      </c>
      <c r="BW60" s="37">
        <f t="shared" si="232"/>
        <v>39085</v>
      </c>
      <c r="BX60" s="230">
        <f t="shared" si="232"/>
        <v>41293</v>
      </c>
      <c r="BY60" s="230">
        <f t="shared" si="232"/>
        <v>17491</v>
      </c>
      <c r="BZ60" s="230">
        <f t="shared" si="232"/>
        <v>34228</v>
      </c>
      <c r="CA60" s="256">
        <f t="shared" si="232"/>
        <v>30008</v>
      </c>
      <c r="CB60" s="256">
        <f t="shared" si="232"/>
        <v>28947</v>
      </c>
      <c r="CC60" s="256">
        <f t="shared" si="233"/>
        <v>8811</v>
      </c>
      <c r="CD60" s="370">
        <f t="shared" si="233"/>
        <v>23982</v>
      </c>
      <c r="CE60" s="339">
        <f t="shared" si="233"/>
        <v>30627</v>
      </c>
      <c r="CF60" s="256">
        <f t="shared" si="233"/>
        <v>17162</v>
      </c>
      <c r="CG60" s="256">
        <f t="shared" si="233"/>
        <v>698</v>
      </c>
      <c r="CH60" s="256">
        <f t="shared" si="233"/>
        <v>-17421</v>
      </c>
      <c r="CI60" s="256">
        <f t="shared" si="233"/>
        <v>-13701</v>
      </c>
      <c r="CJ60" s="256">
        <f t="shared" si="233"/>
        <v>-19212</v>
      </c>
      <c r="CK60" s="256">
        <f t="shared" si="233"/>
        <v>-19930</v>
      </c>
      <c r="CL60" s="256">
        <f t="shared" si="233"/>
        <v>-64298</v>
      </c>
      <c r="CM60" s="256">
        <f t="shared" si="234"/>
        <v>-36072</v>
      </c>
      <c r="CN60" s="256">
        <f t="shared" si="234"/>
        <v>-39950</v>
      </c>
      <c r="CO60" s="256">
        <f t="shared" si="234"/>
        <v>-24596</v>
      </c>
      <c r="CP60" s="370">
        <f t="shared" si="234"/>
        <v>-58612</v>
      </c>
      <c r="CQ60" s="370">
        <f t="shared" si="234"/>
        <v>-63831</v>
      </c>
      <c r="CR60" s="370">
        <f t="shared" si="234"/>
        <v>-54178</v>
      </c>
      <c r="CS60" s="370">
        <f t="shared" si="234"/>
        <v>-45380</v>
      </c>
      <c r="CT60" s="370">
        <f t="shared" si="234"/>
        <v>-46184</v>
      </c>
      <c r="CU60" s="370">
        <f t="shared" si="234"/>
        <v>-51778</v>
      </c>
      <c r="CV60" s="370">
        <f t="shared" si="234"/>
        <v>-47553</v>
      </c>
      <c r="CW60" s="370">
        <f t="shared" si="234"/>
        <v>-41015</v>
      </c>
      <c r="CX60" s="370">
        <f t="shared" si="234"/>
        <v>-2151</v>
      </c>
      <c r="CY60" s="370">
        <f t="shared" si="234"/>
        <v>-19262</v>
      </c>
      <c r="CZ60" s="370">
        <f t="shared" si="234"/>
        <v>-1640</v>
      </c>
      <c r="DA60" s="370">
        <f t="shared" si="234"/>
        <v>-676</v>
      </c>
      <c r="DB60" s="370">
        <f t="shared" si="234"/>
        <v>8085</v>
      </c>
      <c r="DC60" s="330"/>
      <c r="DD60" s="57">
        <f>IF(ISERROR(GETPIVOTDATA("VALUE",'CSS WK pvt'!$I$2,"DT_FILE",DD$8,"CD_CO",DD$6,"TRIM_CAT",TRIM(B60),"TRIM_LINE",A58))=TRUE,0,GETPIVOTDATA("VALUE",'CSS WK pvt'!$I$2,"DT_FILE",DD$8,"CD_CO",DD$6,"TRIM_CAT",TRIM(B60),"TRIM_LINE",A58))</f>
        <v>41962</v>
      </c>
    </row>
    <row r="61" spans="1:108" s="31" customFormat="1" ht="15">
      <c r="A61" s="139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6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>
        <v>12236</v>
      </c>
      <c r="BH61" s="296">
        <v>17887</v>
      </c>
      <c r="BI61" s="36">
        <f t="shared" si="231"/>
        <v>-1140.0199999999995</v>
      </c>
      <c r="BJ61" s="37">
        <f t="shared" si="231"/>
        <v>15133.73</v>
      </c>
      <c r="BK61" s="37">
        <f t="shared" si="231"/>
        <v>19108.080000000002</v>
      </c>
      <c r="BL61" s="37">
        <f t="shared" si="231"/>
        <v>30972.48</v>
      </c>
      <c r="BM61" s="37">
        <f t="shared" si="231"/>
        <v>41320.729999999996</v>
      </c>
      <c r="BN61" s="37">
        <f t="shared" si="231"/>
        <v>44342.879999999997</v>
      </c>
      <c r="BO61" s="37">
        <f t="shared" si="231"/>
        <v>45149.300000000003</v>
      </c>
      <c r="BP61" s="37">
        <f t="shared" si="231"/>
        <v>10856.73</v>
      </c>
      <c r="BQ61" s="37">
        <f t="shared" si="231"/>
        <v>18321.060000000001</v>
      </c>
      <c r="BR61" s="390">
        <f t="shared" si="231"/>
        <v>27899.970000000001</v>
      </c>
      <c r="BS61" s="413">
        <f t="shared" si="232"/>
        <v>29580.080000000002</v>
      </c>
      <c r="BT61" s="37">
        <f t="shared" si="232"/>
        <v>39699.739999999998</v>
      </c>
      <c r="BU61" s="37">
        <f t="shared" si="232"/>
        <v>38098.410000000003</v>
      </c>
      <c r="BV61" s="37">
        <f t="shared" si="232"/>
        <v>11793</v>
      </c>
      <c r="BW61" s="37">
        <f t="shared" si="232"/>
        <v>1780</v>
      </c>
      <c r="BX61" s="230">
        <f t="shared" si="232"/>
        <v>-8220</v>
      </c>
      <c r="BY61" s="230">
        <f t="shared" si="232"/>
        <v>-18100</v>
      </c>
      <c r="BZ61" s="230">
        <f t="shared" si="232"/>
        <v>-18787</v>
      </c>
      <c r="CA61" s="256">
        <f t="shared" si="232"/>
        <v>-28338</v>
      </c>
      <c r="CB61" s="256">
        <f t="shared" si="232"/>
        <v>9495</v>
      </c>
      <c r="CC61" s="256">
        <f t="shared" si="233"/>
        <v>13040</v>
      </c>
      <c r="CD61" s="370">
        <f t="shared" si="233"/>
        <v>-16969</v>
      </c>
      <c r="CE61" s="339">
        <f t="shared" si="233"/>
        <v>-15868</v>
      </c>
      <c r="CF61" s="256">
        <f t="shared" si="233"/>
        <v>-23780</v>
      </c>
      <c r="CG61" s="256">
        <f t="shared" si="233"/>
        <v>-29533</v>
      </c>
      <c r="CH61" s="256">
        <f t="shared" si="233"/>
        <v>-12443</v>
      </c>
      <c r="CI61" s="256">
        <f t="shared" si="233"/>
        <v>-7871</v>
      </c>
      <c r="CJ61" s="256">
        <f t="shared" si="233"/>
        <v>-8282</v>
      </c>
      <c r="CK61" s="256">
        <f t="shared" si="233"/>
        <v>-20889</v>
      </c>
      <c r="CL61" s="256">
        <f t="shared" si="233"/>
        <v>-19249</v>
      </c>
      <c r="CM61" s="256">
        <f t="shared" si="234"/>
        <v>-13537</v>
      </c>
      <c r="CN61" s="256">
        <f t="shared" si="234"/>
        <v>-19157</v>
      </c>
      <c r="CO61" s="256">
        <f t="shared" si="234"/>
        <v>-23870</v>
      </c>
      <c r="CP61" s="370">
        <f t="shared" si="234"/>
        <v>-6833</v>
      </c>
      <c r="CQ61" s="370">
        <f t="shared" si="234"/>
        <v>-13076</v>
      </c>
      <c r="CR61" s="370">
        <f t="shared" si="234"/>
        <v>-7904</v>
      </c>
      <c r="CS61" s="370">
        <f t="shared" si="234"/>
        <v>-3535</v>
      </c>
      <c r="CT61" s="370">
        <f t="shared" si="234"/>
        <v>-7766</v>
      </c>
      <c r="CU61" s="370">
        <f t="shared" si="234"/>
        <v>-10981</v>
      </c>
      <c r="CV61" s="370">
        <f t="shared" si="234"/>
        <v>-11254</v>
      </c>
      <c r="CW61" s="370">
        <f t="shared" si="234"/>
        <v>3934</v>
      </c>
      <c r="CX61" s="370">
        <f t="shared" si="234"/>
        <v>-837</v>
      </c>
      <c r="CY61" s="370">
        <f t="shared" si="234"/>
        <v>1982</v>
      </c>
      <c r="CZ61" s="370">
        <f t="shared" si="234"/>
        <v>-1737</v>
      </c>
      <c r="DA61" s="370">
        <f t="shared" si="234"/>
        <v>-1501</v>
      </c>
      <c r="DB61" s="370">
        <f t="shared" si="234"/>
        <v>6792</v>
      </c>
      <c r="DC61" s="330"/>
      <c r="DD61" s="57">
        <f>IF(ISERROR(GETPIVOTDATA("VALUE",'CSS WK pvt'!$I$2,"DT_FILE",DD$8,"CD_CO",DD$6,"TRIM_CAT",TRIM(B61),"TRIM_LINE",A58))=TRUE,0,GETPIVOTDATA("VALUE",'CSS WK pvt'!$I$2,"DT_FILE",DD$8,"CD_CO",DD$6,"TRIM_CAT",TRIM(B61),"TRIM_LINE",A58))</f>
        <v>17887</v>
      </c>
    </row>
    <row r="62" spans="1:108" s="31" customFormat="1" ht="15">
      <c r="A62" s="139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6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>
        <v>5</v>
      </c>
      <c r="BH62" s="296">
        <v>6218</v>
      </c>
      <c r="BI62" s="36">
        <f t="shared" si="231"/>
        <v>3189.3199999999997</v>
      </c>
      <c r="BJ62" s="37">
        <f t="shared" si="231"/>
        <v>9383.8299999999999</v>
      </c>
      <c r="BK62" s="37">
        <f t="shared" si="231"/>
        <v>3663.54</v>
      </c>
      <c r="BL62" s="37">
        <f t="shared" si="231"/>
        <v>5607.9200000000001</v>
      </c>
      <c r="BM62" s="37">
        <f t="shared" si="231"/>
        <v>9264</v>
      </c>
      <c r="BN62" s="37">
        <f t="shared" si="231"/>
        <v>6109.6000000000004</v>
      </c>
      <c r="BO62" s="37">
        <f t="shared" si="231"/>
        <v>5601.1999999999998</v>
      </c>
      <c r="BP62" s="37">
        <f t="shared" si="231"/>
        <v>6205.8900000000003</v>
      </c>
      <c r="BQ62" s="37">
        <f t="shared" si="231"/>
        <v>11184.76</v>
      </c>
      <c r="BR62" s="390">
        <f t="shared" si="231"/>
        <v>9958.4099999999999</v>
      </c>
      <c r="BS62" s="413">
        <f t="shared" si="232"/>
        <v>13816.09</v>
      </c>
      <c r="BT62" s="37">
        <f t="shared" si="232"/>
        <v>14285.51</v>
      </c>
      <c r="BU62" s="37">
        <f t="shared" si="232"/>
        <v>64.050000000000182</v>
      </c>
      <c r="BV62" s="37">
        <f t="shared" si="232"/>
        <v>-8488</v>
      </c>
      <c r="BW62" s="37">
        <f t="shared" si="232"/>
        <v>-4245</v>
      </c>
      <c r="BX62" s="230">
        <f t="shared" si="232"/>
        <v>-5608</v>
      </c>
      <c r="BY62" s="230">
        <f t="shared" si="232"/>
        <v>-9264</v>
      </c>
      <c r="BZ62" s="230">
        <f t="shared" si="232"/>
        <v>-7448</v>
      </c>
      <c r="CA62" s="256">
        <f t="shared" si="232"/>
        <v>-9081</v>
      </c>
      <c r="CB62" s="256">
        <f t="shared" si="232"/>
        <v>-11261</v>
      </c>
      <c r="CC62" s="256">
        <f t="shared" si="233"/>
        <v>-13802</v>
      </c>
      <c r="CD62" s="370">
        <f t="shared" si="233"/>
        <v>-14793</v>
      </c>
      <c r="CE62" s="339">
        <f t="shared" si="233"/>
        <v>-14837</v>
      </c>
      <c r="CF62" s="256">
        <f t="shared" si="233"/>
        <v>-13469</v>
      </c>
      <c r="CG62" s="256">
        <f t="shared" si="233"/>
        <v>-3343</v>
      </c>
      <c r="CH62" s="256">
        <f t="shared" si="233"/>
        <v>-993</v>
      </c>
      <c r="CI62" s="256">
        <f t="shared" si="233"/>
        <v>-978</v>
      </c>
      <c r="CJ62" s="256">
        <f t="shared" si="233"/>
        <v>0</v>
      </c>
      <c r="CK62" s="256">
        <f t="shared" si="233"/>
        <v>0</v>
      </c>
      <c r="CL62" s="256">
        <f t="shared" si="233"/>
        <v>0</v>
      </c>
      <c r="CM62" s="256">
        <f t="shared" si="234"/>
        <v>4391</v>
      </c>
      <c r="CN62" s="256">
        <f t="shared" si="234"/>
        <v>30</v>
      </c>
      <c r="CO62" s="256">
        <f t="shared" si="234"/>
        <v>45</v>
      </c>
      <c r="CP62" s="370">
        <f t="shared" si="234"/>
        <v>619</v>
      </c>
      <c r="CQ62" s="370">
        <f t="shared" si="234"/>
        <v>-42</v>
      </c>
      <c r="CR62" s="370">
        <f t="shared" si="234"/>
        <v>2463</v>
      </c>
      <c r="CS62" s="370">
        <f t="shared" si="234"/>
        <v>930</v>
      </c>
      <c r="CT62" s="370">
        <f t="shared" si="234"/>
        <v>1744</v>
      </c>
      <c r="CU62" s="370">
        <f t="shared" si="234"/>
        <v>2349</v>
      </c>
      <c r="CV62" s="370">
        <f t="shared" si="234"/>
        <v>2627</v>
      </c>
      <c r="CW62" s="370">
        <f t="shared" si="234"/>
        <v>3029</v>
      </c>
      <c r="CX62" s="370">
        <f t="shared" si="234"/>
        <v>3503</v>
      </c>
      <c r="CY62" s="370">
        <f t="shared" si="234"/>
        <v>-4391</v>
      </c>
      <c r="CZ62" s="370">
        <f t="shared" si="234"/>
        <v>-30</v>
      </c>
      <c r="DA62" s="370">
        <f t="shared" si="234"/>
        <v>-40</v>
      </c>
      <c r="DB62" s="370">
        <f t="shared" si="234"/>
        <v>5277</v>
      </c>
      <c r="DC62" s="330"/>
      <c r="DD62" s="57">
        <f>IF(ISERROR(GETPIVOTDATA("VALUE",'CSS WK pvt'!$I$2,"DT_FILE",DD$8,"CD_CO",DD$6,"TRIM_CAT",TRIM(B62),"TRIM_LINE",A58))=TRUE,0,GETPIVOTDATA("VALUE",'CSS WK pvt'!$I$2,"DT_FILE",DD$8,"CD_CO",DD$6,"TRIM_CAT",TRIM(B62),"TRIM_LINE",A58))</f>
        <v>6218</v>
      </c>
    </row>
    <row r="63" spans="1:108" s="31" customFormat="1" ht="15">
      <c r="A63" s="139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6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>
        <v>24135</v>
      </c>
      <c r="BH63" s="296">
        <v>28866</v>
      </c>
      <c r="BI63" s="36">
        <f t="shared" si="231"/>
        <v>0</v>
      </c>
      <c r="BJ63" s="37">
        <f t="shared" si="231"/>
        <v>0</v>
      </c>
      <c r="BK63" s="37">
        <f t="shared" si="231"/>
        <v>0</v>
      </c>
      <c r="BL63" s="37">
        <f t="shared" si="231"/>
        <v>0</v>
      </c>
      <c r="BM63" s="37">
        <f t="shared" si="231"/>
        <v>0</v>
      </c>
      <c r="BN63" s="37">
        <f t="shared" si="231"/>
        <v>0</v>
      </c>
      <c r="BO63" s="37">
        <f t="shared" si="231"/>
        <v>0</v>
      </c>
      <c r="BP63" s="37">
        <f t="shared" si="231"/>
        <v>0</v>
      </c>
      <c r="BQ63" s="37">
        <f t="shared" si="231"/>
        <v>0</v>
      </c>
      <c r="BR63" s="390">
        <f t="shared" si="231"/>
        <v>0</v>
      </c>
      <c r="BS63" s="413">
        <f t="shared" si="232"/>
        <v>0</v>
      </c>
      <c r="BT63" s="37">
        <f t="shared" si="232"/>
        <v>0</v>
      </c>
      <c r="BU63" s="37">
        <f t="shared" si="232"/>
        <v>0</v>
      </c>
      <c r="BV63" s="37">
        <f t="shared" si="232"/>
        <v>0</v>
      </c>
      <c r="BW63" s="37">
        <f t="shared" si="232"/>
        <v>0</v>
      </c>
      <c r="BX63" s="230">
        <f t="shared" si="232"/>
        <v>0</v>
      </c>
      <c r="BY63" s="230">
        <f t="shared" si="232"/>
        <v>0</v>
      </c>
      <c r="BZ63" s="230">
        <f t="shared" si="232"/>
        <v>0</v>
      </c>
      <c r="CA63" s="256">
        <f t="shared" si="232"/>
        <v>212</v>
      </c>
      <c r="CB63" s="256">
        <f t="shared" si="232"/>
        <v>21332</v>
      </c>
      <c r="CC63" s="256">
        <f t="shared" si="233"/>
        <v>9671</v>
      </c>
      <c r="CD63" s="370">
        <f t="shared" si="233"/>
        <v>421</v>
      </c>
      <c r="CE63" s="339">
        <f t="shared" si="233"/>
        <v>3856</v>
      </c>
      <c r="CF63" s="256">
        <f t="shared" si="233"/>
        <v>5742</v>
      </c>
      <c r="CG63" s="256">
        <f t="shared" si="233"/>
        <v>7554</v>
      </c>
      <c r="CH63" s="256">
        <f t="shared" si="233"/>
        <v>8537</v>
      </c>
      <c r="CI63" s="256">
        <f t="shared" si="233"/>
        <v>17938</v>
      </c>
      <c r="CJ63" s="256">
        <f t="shared" si="233"/>
        <v>6306</v>
      </c>
      <c r="CK63" s="256">
        <f t="shared" si="233"/>
        <v>476</v>
      </c>
      <c r="CL63" s="256">
        <f t="shared" si="233"/>
        <v>86</v>
      </c>
      <c r="CM63" s="256">
        <f t="shared" si="234"/>
        <v>95</v>
      </c>
      <c r="CN63" s="256">
        <f t="shared" si="234"/>
        <v>-21244</v>
      </c>
      <c r="CO63" s="256">
        <f t="shared" si="234"/>
        <v>-9582</v>
      </c>
      <c r="CP63" s="370">
        <f t="shared" si="234"/>
        <v>-421</v>
      </c>
      <c r="CQ63" s="370">
        <f t="shared" si="234"/>
        <v>-3856</v>
      </c>
      <c r="CR63" s="370">
        <f t="shared" si="234"/>
        <v>-216</v>
      </c>
      <c r="CS63" s="370">
        <f t="shared" si="234"/>
        <v>11443</v>
      </c>
      <c r="CT63" s="370">
        <f t="shared" si="234"/>
        <v>2112</v>
      </c>
      <c r="CU63" s="370">
        <f t="shared" si="234"/>
        <v>1858</v>
      </c>
      <c r="CV63" s="370">
        <f t="shared" si="234"/>
        <v>8109</v>
      </c>
      <c r="CW63" s="370">
        <f t="shared" si="234"/>
        <v>10137</v>
      </c>
      <c r="CX63" s="370">
        <f t="shared" si="234"/>
        <v>11590</v>
      </c>
      <c r="CY63" s="370">
        <f t="shared" si="234"/>
        <v>7193</v>
      </c>
      <c r="CZ63" s="370">
        <f t="shared" si="234"/>
        <v>18711</v>
      </c>
      <c r="DA63" s="370">
        <f t="shared" si="234"/>
        <v>24046</v>
      </c>
      <c r="DB63" s="370">
        <f t="shared" si="234"/>
        <v>28866</v>
      </c>
      <c r="DC63" s="330"/>
      <c r="DD63" s="57">
        <f>IF(ISERROR(GETPIVOTDATA("VALUE",'CSS WK pvt'!$I$2,"DT_FILE",DD$8,"CD_CO",DD$6,"TRIM_CAT",TRIM(B63),"TRIM_LINE",A58))=TRUE,0,GETPIVOTDATA("VALUE",'CSS WK pvt'!$I$2,"DT_FILE",DD$8,"CD_CO",DD$6,"TRIM_CAT",TRIM(B63),"TRIM_LINE",A58))</f>
        <v>28866</v>
      </c>
    </row>
    <row r="64" spans="1:108" s="123" customFormat="1" ht="15">
      <c r="A64" s="140"/>
      <c r="B64" s="32" t="s">
        <v>144</v>
      </c>
      <c r="C64" s="133">
        <f t="shared" si="235" ref="C64:Q64">SUM(C59:C63)</f>
        <v>295759.62</v>
      </c>
      <c r="D64" s="134">
        <f t="shared" si="235"/>
        <v>314561.91999999998</v>
      </c>
      <c r="E64" s="134">
        <f t="shared" si="235"/>
        <v>331115.20999999996</v>
      </c>
      <c r="F64" s="134">
        <f t="shared" si="235"/>
        <v>327583.40000000002</v>
      </c>
      <c r="G64" s="134">
        <f t="shared" si="235"/>
        <v>336588.27000000002</v>
      </c>
      <c r="H64" s="134">
        <f t="shared" si="235"/>
        <v>311218.70000000001</v>
      </c>
      <c r="I64" s="134">
        <f t="shared" si="235"/>
        <v>311601.70999999996</v>
      </c>
      <c r="J64" s="134">
        <f t="shared" si="235"/>
        <v>322677.63</v>
      </c>
      <c r="K64" s="134">
        <f t="shared" si="235"/>
        <v>347190.84000000003</v>
      </c>
      <c r="L64" s="135">
        <f t="shared" si="235"/>
        <v>362154.71000000002</v>
      </c>
      <c r="M64" s="134">
        <f t="shared" si="235"/>
        <v>382136.92999999993</v>
      </c>
      <c r="N64" s="134">
        <f t="shared" si="235"/>
        <v>361295.79000000004</v>
      </c>
      <c r="O64" s="134">
        <f t="shared" si="235"/>
        <v>406217.32000000007</v>
      </c>
      <c r="P64" s="134">
        <f t="shared" si="235"/>
        <v>490615</v>
      </c>
      <c r="Q64" s="134">
        <f t="shared" si="235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7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>
        <v>548746</v>
      </c>
      <c r="BH64" s="297">
        <v>589718</v>
      </c>
      <c r="BI64" s="38">
        <f t="shared" si="236" ref="BI64:BM64">SUM(BI59:BI63)</f>
        <v>110457.70000000001</v>
      </c>
      <c r="BJ64" s="136">
        <f t="shared" si="236"/>
        <v>176053.08000000002</v>
      </c>
      <c r="BK64" s="136">
        <f t="shared" si="236"/>
        <v>238966.79000000001</v>
      </c>
      <c r="BL64" s="136">
        <f t="shared" si="236"/>
        <v>316345.59999999998</v>
      </c>
      <c r="BM64" s="136">
        <f t="shared" si="236"/>
        <v>376518.72999999998</v>
      </c>
      <c r="BN64" s="136">
        <f t="shared" si="237" ref="BN64:BV64">SUM(BN59:BN63)</f>
        <v>390088.30000000005</v>
      </c>
      <c r="BO64" s="136">
        <f t="shared" si="237"/>
        <v>422910.29000000004</v>
      </c>
      <c r="BP64" s="136">
        <f t="shared" si="237"/>
        <v>403156.37</v>
      </c>
      <c r="BQ64" s="136">
        <f t="shared" si="237"/>
        <v>464233.15999999997</v>
      </c>
      <c r="BR64" s="391">
        <f t="shared" si="237"/>
        <v>521355.28999999998</v>
      </c>
      <c r="BS64" s="414">
        <f t="shared" si="237"/>
        <v>531653.07000000007</v>
      </c>
      <c r="BT64" s="136">
        <f t="shared" si="237"/>
        <v>546915.20999999996</v>
      </c>
      <c r="BU64" s="136">
        <f t="shared" si="237"/>
        <v>534772.68000000005</v>
      </c>
      <c r="BV64" s="136">
        <f t="shared" si="237"/>
        <v>438372</v>
      </c>
      <c r="BW64" s="136">
        <f t="shared" si="238" ref="BW64:BX64">SUM(BW59:BW63)</f>
        <v>383634</v>
      </c>
      <c r="BX64" s="231">
        <f t="shared" si="238"/>
        <v>312445</v>
      </c>
      <c r="BY64" s="231">
        <f t="shared" si="239" ref="BY64">SUM(BY59:BY63)</f>
        <v>212803</v>
      </c>
      <c r="BZ64" s="231">
        <f t="shared" si="240" ref="BZ64:CA64">SUM(BZ59:BZ63)</f>
        <v>103459</v>
      </c>
      <c r="CA64" s="257">
        <f t="shared" si="240"/>
        <v>-29753</v>
      </c>
      <c r="CB64" s="257">
        <f t="shared" si="241" ref="CB64:CC64">SUM(CB59:CB63)</f>
        <v>-18538</v>
      </c>
      <c r="CC64" s="257">
        <f t="shared" si="241"/>
        <v>-90792</v>
      </c>
      <c r="CD64" s="371">
        <f t="shared" si="242" ref="CD64:CE64">SUM(CD59:CD63)</f>
        <v>-209110</v>
      </c>
      <c r="CE64" s="340">
        <f t="shared" si="242"/>
        <v>-216703</v>
      </c>
      <c r="CF64" s="257">
        <f t="shared" si="243" ref="CF64">SUM(CF59:CF63)</f>
        <v>-237002</v>
      </c>
      <c r="CG64" s="257">
        <f t="shared" si="244" ref="CG64">SUM(CG59:CG63)</f>
        <v>-255612</v>
      </c>
      <c r="CH64" s="257">
        <f t="shared" si="245" ref="CH64">SUM(CH59:CH63)</f>
        <v>-266959</v>
      </c>
      <c r="CI64" s="257">
        <f t="shared" si="246" ref="CI64">SUM(CI59:CI63)</f>
        <v>-274021</v>
      </c>
      <c r="CJ64" s="257">
        <f t="shared" si="247" ref="CJ64">SUM(CJ59:CJ63)</f>
        <v>-324200</v>
      </c>
      <c r="CK64" s="257">
        <f t="shared" si="248" ref="CK64">SUM(CK59:CK63)</f>
        <v>-369980</v>
      </c>
      <c r="CL64" s="257">
        <f t="shared" si="249" ref="CL64">SUM(CL59:CL63)</f>
        <v>-261737</v>
      </c>
      <c r="CM64" s="257">
        <f t="shared" si="250" ref="CM64">SUM(CM59:CM63)</f>
        <v>-174386</v>
      </c>
      <c r="CN64" s="257">
        <f t="shared" si="251" ref="CN64">SUM(CN59:CN63)</f>
        <v>-180703</v>
      </c>
      <c r="CO64" s="257">
        <f t="shared" si="252" ref="CO64">SUM(CO59:CO63)</f>
        <v>-192003</v>
      </c>
      <c r="CP64" s="371">
        <f t="shared" si="253" ref="CP64">SUM(CP59:CP63)</f>
        <v>-140546</v>
      </c>
      <c r="CQ64" s="371">
        <f t="shared" si="254" ref="CQ64">SUM(CQ59:CQ63)</f>
        <v>-182945</v>
      </c>
      <c r="CR64" s="371">
        <f t="shared" si="255" ref="CR64">SUM(CR59:CR63)</f>
        <v>-174714</v>
      </c>
      <c r="CS64" s="371">
        <f t="shared" si="256" ref="CS64">SUM(CS59:CS63)</f>
        <v>-146326</v>
      </c>
      <c r="CT64" s="371">
        <f t="shared" si="257" ref="CT64">SUM(CT59:CT63)</f>
        <v>-122674</v>
      </c>
      <c r="CU64" s="371">
        <f t="shared" si="258" ref="CU64">SUM(CU59:CU63)</f>
        <v>-95603</v>
      </c>
      <c r="CV64" s="371">
        <f t="shared" si="259" ref="CV64">SUM(CV59:CV63)</f>
        <v>-51359</v>
      </c>
      <c r="CW64" s="371">
        <f t="shared" si="260" ref="CW64">SUM(CW59:CW63)</f>
        <v>-20022</v>
      </c>
      <c r="CX64" s="371">
        <f t="shared" si="261" ref="CX64">SUM(CX59:CX63)</f>
        <v>-20343</v>
      </c>
      <c r="CY64" s="371">
        <f t="shared" si="262" ref="CY64:CZ64">SUM(CY59:CY63)</f>
        <v>-23929</v>
      </c>
      <c r="CZ64" s="371">
        <f t="shared" si="262"/>
        <v>-22723</v>
      </c>
      <c r="DA64" s="371">
        <f t="shared" si="263" ref="DA64:DB64">SUM(DA59:DA63)</f>
        <v>20117</v>
      </c>
      <c r="DB64" s="371">
        <f t="shared" si="263"/>
        <v>55864</v>
      </c>
      <c r="DC64" s="331"/>
      <c r="DD64" s="38">
        <f>SUM(DD59:DD63)</f>
        <v>589718</v>
      </c>
    </row>
    <row r="65" spans="1:108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58"/>
      <c r="CB65" s="258"/>
      <c r="CC65" s="258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72"/>
      <c r="DC65" s="330"/>
      <c r="DD65" s="43"/>
    </row>
    <row r="66" spans="1:108" s="31" customFormat="1" ht="15">
      <c r="A66" s="139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6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>
        <v>818806</v>
      </c>
      <c r="BH66" s="296">
        <v>783295</v>
      </c>
      <c r="BI66" s="36">
        <f t="shared" si="264" ref="BI66:BR70">O66-C66</f>
        <v>194729.13999999996</v>
      </c>
      <c r="BJ66" s="37">
        <f t="shared" si="264"/>
        <v>315674.67999999999</v>
      </c>
      <c r="BK66" s="37">
        <f t="shared" si="264"/>
        <v>351849.84999999998</v>
      </c>
      <c r="BL66" s="37">
        <f t="shared" si="264"/>
        <v>454409.57000000001</v>
      </c>
      <c r="BM66" s="37">
        <f t="shared" si="264"/>
        <v>479776.81</v>
      </c>
      <c r="BN66" s="37">
        <f t="shared" si="264"/>
        <v>515186.64000000001</v>
      </c>
      <c r="BO66" s="37">
        <f t="shared" si="264"/>
        <v>593161.25</v>
      </c>
      <c r="BP66" s="37">
        <f t="shared" si="264"/>
        <v>623564.38</v>
      </c>
      <c r="BQ66" s="37">
        <f t="shared" si="264"/>
        <v>649553.75</v>
      </c>
      <c r="BR66" s="390">
        <f t="shared" si="264"/>
        <v>597014.28000000003</v>
      </c>
      <c r="BS66" s="413">
        <f t="shared" si="265" ref="BS66:CB70">Y66-M66</f>
        <v>568318.96999999997</v>
      </c>
      <c r="BT66" s="37">
        <f t="shared" si="265"/>
        <v>634895.81999999995</v>
      </c>
      <c r="BU66" s="37">
        <f t="shared" si="265"/>
        <v>563710.30000000005</v>
      </c>
      <c r="BV66" s="37">
        <f t="shared" si="265"/>
        <v>408163</v>
      </c>
      <c r="BW66" s="37">
        <f t="shared" si="265"/>
        <v>296812</v>
      </c>
      <c r="BX66" s="230">
        <f t="shared" si="265"/>
        <v>206822</v>
      </c>
      <c r="BY66" s="230">
        <f t="shared" si="265"/>
        <v>153923</v>
      </c>
      <c r="BZ66" s="230">
        <f t="shared" si="265"/>
        <v>25743</v>
      </c>
      <c r="CA66" s="256">
        <f t="shared" si="265"/>
        <v>-161370</v>
      </c>
      <c r="CB66" s="256">
        <f t="shared" si="265"/>
        <v>-159542</v>
      </c>
      <c r="CC66" s="256">
        <f t="shared" si="266" ref="CC66:CL70">AI66-W66</f>
        <v>-229452</v>
      </c>
      <c r="CD66" s="370">
        <f t="shared" si="266"/>
        <v>-286158</v>
      </c>
      <c r="CE66" s="339">
        <f t="shared" si="266"/>
        <v>-259897</v>
      </c>
      <c r="CF66" s="256">
        <f t="shared" si="266"/>
        <v>-333994</v>
      </c>
      <c r="CG66" s="256">
        <f t="shared" si="266"/>
        <v>-306455</v>
      </c>
      <c r="CH66" s="256">
        <f t="shared" si="266"/>
        <v>-375129</v>
      </c>
      <c r="CI66" s="256">
        <f t="shared" si="266"/>
        <v>-344663</v>
      </c>
      <c r="CJ66" s="256">
        <f t="shared" si="266"/>
        <v>-345196</v>
      </c>
      <c r="CK66" s="256">
        <f t="shared" si="266"/>
        <v>-356813</v>
      </c>
      <c r="CL66" s="256">
        <f t="shared" si="266"/>
        <v>-247644</v>
      </c>
      <c r="CM66" s="256">
        <f t="shared" si="267" ref="CM66:DB70">AS66-AG66</f>
        <v>-153964</v>
      </c>
      <c r="CN66" s="256">
        <f t="shared" si="267"/>
        <v>-175747</v>
      </c>
      <c r="CO66" s="256">
        <f t="shared" si="267"/>
        <v>-203790</v>
      </c>
      <c r="CP66" s="370">
        <f t="shared" si="267"/>
        <v>-116326</v>
      </c>
      <c r="CQ66" s="370">
        <f t="shared" si="267"/>
        <v>-169179</v>
      </c>
      <c r="CR66" s="370">
        <f t="shared" si="267"/>
        <v>-21573</v>
      </c>
      <c r="CS66" s="370">
        <f t="shared" si="267"/>
        <v>-95517</v>
      </c>
      <c r="CT66" s="370">
        <f t="shared" si="267"/>
        <v>-34362</v>
      </c>
      <c r="CU66" s="370">
        <f t="shared" si="267"/>
        <v>99888</v>
      </c>
      <c r="CV66" s="370">
        <f t="shared" si="267"/>
        <v>44732</v>
      </c>
      <c r="CW66" s="370">
        <f t="shared" si="267"/>
        <v>-41720</v>
      </c>
      <c r="CX66" s="370">
        <f t="shared" si="267"/>
        <v>69155</v>
      </c>
      <c r="CY66" s="370">
        <f t="shared" si="267"/>
        <v>47555</v>
      </c>
      <c r="CZ66" s="370">
        <f t="shared" si="267"/>
        <v>-66079</v>
      </c>
      <c r="DA66" s="370">
        <f t="shared" si="267"/>
        <v>59771</v>
      </c>
      <c r="DB66" s="370">
        <f t="shared" si="267"/>
        <v>40534</v>
      </c>
      <c r="DC66" s="330"/>
      <c r="DD66" s="57">
        <f>IF(ISERROR(GETPIVOTDATA("VALUE",'CSS WK pvt'!$I$2,"DT_FILE",DD$8,"CD_CO",DD$6,"TRIM_CAT",TRIM(B66),"TRIM_LINE",A65))=TRUE,0,GETPIVOTDATA("VALUE",'CSS WK pvt'!$I$2,"DT_FILE",DD$8,"CD_CO",DD$6,"TRIM_CAT",TRIM(B66),"TRIM_LINE",A65))</f>
        <v>783295</v>
      </c>
    </row>
    <row r="67" spans="1:108" s="31" customFormat="1" ht="15">
      <c r="A67" s="139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6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>
        <v>52545</v>
      </c>
      <c r="BH67" s="296">
        <v>52284</v>
      </c>
      <c r="BI67" s="36">
        <f t="shared" si="264"/>
        <v>-3807.0899999999965</v>
      </c>
      <c r="BJ67" s="37">
        <f t="shared" si="264"/>
        <v>691.02999999999884</v>
      </c>
      <c r="BK67" s="37">
        <f t="shared" si="264"/>
        <v>5294.7700000000041</v>
      </c>
      <c r="BL67" s="37">
        <f t="shared" si="264"/>
        <v>11318.130000000005</v>
      </c>
      <c r="BM67" s="37">
        <f t="shared" si="264"/>
        <v>21795.089999999997</v>
      </c>
      <c r="BN67" s="37">
        <f t="shared" si="264"/>
        <v>20898.339999999997</v>
      </c>
      <c r="BO67" s="37">
        <f t="shared" si="264"/>
        <v>14599.350000000006</v>
      </c>
      <c r="BP67" s="37">
        <f t="shared" si="264"/>
        <v>623.52999999999884</v>
      </c>
      <c r="BQ67" s="37">
        <f t="shared" si="264"/>
        <v>4004.4000000000015</v>
      </c>
      <c r="BR67" s="390">
        <f t="shared" si="264"/>
        <v>12945.330000000002</v>
      </c>
      <c r="BS67" s="413">
        <f t="shared" si="265"/>
        <v>7985.3899999999994</v>
      </c>
      <c r="BT67" s="37">
        <f t="shared" si="265"/>
        <v>24343.139999999999</v>
      </c>
      <c r="BU67" s="37">
        <f t="shared" si="265"/>
        <v>33061.080000000002</v>
      </c>
      <c r="BV67" s="37">
        <f t="shared" si="265"/>
        <v>52860</v>
      </c>
      <c r="BW67" s="37">
        <f t="shared" si="265"/>
        <v>47629</v>
      </c>
      <c r="BX67" s="230">
        <f t="shared" si="265"/>
        <v>45621</v>
      </c>
      <c r="BY67" s="230">
        <f t="shared" si="265"/>
        <v>19225</v>
      </c>
      <c r="BZ67" s="230">
        <f t="shared" si="265"/>
        <v>36416</v>
      </c>
      <c r="CA67" s="256">
        <f t="shared" si="265"/>
        <v>31280</v>
      </c>
      <c r="CB67" s="256">
        <f t="shared" si="265"/>
        <v>30652</v>
      </c>
      <c r="CC67" s="256">
        <f t="shared" si="266"/>
        <v>13723</v>
      </c>
      <c r="CD67" s="370">
        <f t="shared" si="266"/>
        <v>31459</v>
      </c>
      <c r="CE67" s="339">
        <f t="shared" si="266"/>
        <v>34669</v>
      </c>
      <c r="CF67" s="256">
        <f t="shared" si="266"/>
        <v>12600</v>
      </c>
      <c r="CG67" s="256">
        <f t="shared" si="266"/>
        <v>-3521</v>
      </c>
      <c r="CH67" s="256">
        <f t="shared" si="266"/>
        <v>-25163</v>
      </c>
      <c r="CI67" s="256">
        <f t="shared" si="266"/>
        <v>-19149</v>
      </c>
      <c r="CJ67" s="256">
        <f t="shared" si="266"/>
        <v>-20474</v>
      </c>
      <c r="CK67" s="256">
        <f t="shared" si="266"/>
        <v>-21994</v>
      </c>
      <c r="CL67" s="256">
        <f t="shared" si="266"/>
        <v>-69860</v>
      </c>
      <c r="CM67" s="256">
        <f t="shared" si="267"/>
        <v>-38446</v>
      </c>
      <c r="CN67" s="256">
        <f t="shared" si="267"/>
        <v>-42098</v>
      </c>
      <c r="CO67" s="256">
        <f t="shared" si="267"/>
        <v>-30359</v>
      </c>
      <c r="CP67" s="370">
        <f t="shared" si="267"/>
        <v>-65937</v>
      </c>
      <c r="CQ67" s="370">
        <f t="shared" si="267"/>
        <v>-65322</v>
      </c>
      <c r="CR67" s="370">
        <f t="shared" si="267"/>
        <v>-48448</v>
      </c>
      <c r="CS67" s="370">
        <f t="shared" si="267"/>
        <v>-44197</v>
      </c>
      <c r="CT67" s="370">
        <f t="shared" si="267"/>
        <v>-48544</v>
      </c>
      <c r="CU67" s="370">
        <f t="shared" si="267"/>
        <v>-51724</v>
      </c>
      <c r="CV67" s="370">
        <f t="shared" si="267"/>
        <v>-49441</v>
      </c>
      <c r="CW67" s="370">
        <f t="shared" si="267"/>
        <v>-43290</v>
      </c>
      <c r="CX67" s="370">
        <f t="shared" si="267"/>
        <v>-1172</v>
      </c>
      <c r="CY67" s="370">
        <f t="shared" si="267"/>
        <v>-20576</v>
      </c>
      <c r="CZ67" s="370">
        <f t="shared" si="267"/>
        <v>1280</v>
      </c>
      <c r="DA67" s="370">
        <f t="shared" si="267"/>
        <v>2394</v>
      </c>
      <c r="DB67" s="370">
        <f t="shared" si="267"/>
        <v>9893</v>
      </c>
      <c r="DC67" s="330"/>
      <c r="DD67" s="57">
        <f>IF(ISERROR(GETPIVOTDATA("VALUE",'CSS WK pvt'!$I$2,"DT_FILE",DD$8,"CD_CO",DD$6,"TRIM_CAT",TRIM(B67),"TRIM_LINE",A65))=TRUE,0,GETPIVOTDATA("VALUE",'CSS WK pvt'!$I$2,"DT_FILE",DD$8,"CD_CO",DD$6,"TRIM_CAT",TRIM(B67),"TRIM_LINE",A65))</f>
        <v>52284</v>
      </c>
    </row>
    <row r="68" spans="1:108" s="31" customFormat="1" ht="15">
      <c r="A68" s="139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6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>
        <v>70869</v>
      </c>
      <c r="BH68" s="296">
        <v>69195</v>
      </c>
      <c r="BI68" s="36">
        <f t="shared" si="264"/>
        <v>3383.760000000002</v>
      </c>
      <c r="BJ68" s="37">
        <f t="shared" si="264"/>
        <v>86456.839999999997</v>
      </c>
      <c r="BK68" s="37">
        <f t="shared" si="264"/>
        <v>68117.51999999999</v>
      </c>
      <c r="BL68" s="37">
        <f t="shared" si="264"/>
        <v>52000.43</v>
      </c>
      <c r="BM68" s="37">
        <f t="shared" si="264"/>
        <v>109135.82000000001</v>
      </c>
      <c r="BN68" s="37">
        <f t="shared" si="264"/>
        <v>53346.519999999997</v>
      </c>
      <c r="BO68" s="37">
        <f t="shared" si="264"/>
        <v>39151.730000000003</v>
      </c>
      <c r="BP68" s="37">
        <f t="shared" si="264"/>
        <v>26393.589999999997</v>
      </c>
      <c r="BQ68" s="37">
        <f t="shared" si="264"/>
        <v>33917.539999999994</v>
      </c>
      <c r="BR68" s="390">
        <f t="shared" si="264"/>
        <v>27441.130000000005</v>
      </c>
      <c r="BS68" s="413">
        <f t="shared" si="265"/>
        <v>24213.490000000005</v>
      </c>
      <c r="BT68" s="37">
        <f t="shared" si="265"/>
        <v>49604.449999999997</v>
      </c>
      <c r="BU68" s="37">
        <f t="shared" si="265"/>
        <v>22396.629999999997</v>
      </c>
      <c r="BV68" s="37">
        <f t="shared" si="265"/>
        <v>-48945</v>
      </c>
      <c r="BW68" s="37">
        <f t="shared" si="265"/>
        <v>-55649</v>
      </c>
      <c r="BX68" s="230">
        <f t="shared" si="265"/>
        <v>-11499</v>
      </c>
      <c r="BY68" s="230">
        <f t="shared" si="265"/>
        <v>-66258</v>
      </c>
      <c r="BZ68" s="230">
        <f t="shared" si="265"/>
        <v>-14344</v>
      </c>
      <c r="CA68" s="256">
        <f t="shared" si="265"/>
        <v>-23727</v>
      </c>
      <c r="CB68" s="256">
        <f t="shared" si="265"/>
        <v>44204</v>
      </c>
      <c r="CC68" s="256">
        <f t="shared" si="266"/>
        <v>8923</v>
      </c>
      <c r="CD68" s="370">
        <f t="shared" si="266"/>
        <v>-13884</v>
      </c>
      <c r="CE68" s="339">
        <f t="shared" si="266"/>
        <v>29584</v>
      </c>
      <c r="CF68" s="256">
        <f t="shared" si="266"/>
        <v>-23399</v>
      </c>
      <c r="CG68" s="256">
        <f t="shared" si="266"/>
        <v>3138</v>
      </c>
      <c r="CH68" s="256">
        <f t="shared" si="266"/>
        <v>-20394</v>
      </c>
      <c r="CI68" s="256">
        <f t="shared" si="266"/>
        <v>11709</v>
      </c>
      <c r="CJ68" s="256">
        <f t="shared" si="266"/>
        <v>-464</v>
      </c>
      <c r="CK68" s="256">
        <f t="shared" si="266"/>
        <v>27073</v>
      </c>
      <c r="CL68" s="256">
        <f t="shared" si="266"/>
        <v>-30633</v>
      </c>
      <c r="CM68" s="256">
        <f t="shared" si="267"/>
        <v>-6761</v>
      </c>
      <c r="CN68" s="256">
        <f t="shared" si="267"/>
        <v>-73994</v>
      </c>
      <c r="CO68" s="256">
        <f t="shared" si="267"/>
        <v>-34297</v>
      </c>
      <c r="CP68" s="370">
        <f t="shared" si="267"/>
        <v>-10067</v>
      </c>
      <c r="CQ68" s="370">
        <f t="shared" si="267"/>
        <v>-44890</v>
      </c>
      <c r="CR68" s="370">
        <f t="shared" si="267"/>
        <v>1365</v>
      </c>
      <c r="CS68" s="370">
        <f t="shared" si="267"/>
        <v>-39961</v>
      </c>
      <c r="CT68" s="370">
        <f t="shared" si="267"/>
        <v>-6580</v>
      </c>
      <c r="CU68" s="370">
        <f t="shared" si="267"/>
        <v>-19830</v>
      </c>
      <c r="CV68" s="370">
        <f t="shared" si="267"/>
        <v>-36921</v>
      </c>
      <c r="CW68" s="370">
        <f t="shared" si="267"/>
        <v>-67234</v>
      </c>
      <c r="CX68" s="370">
        <f t="shared" si="267"/>
        <v>4696</v>
      </c>
      <c r="CY68" s="370">
        <f t="shared" si="267"/>
        <v>26511</v>
      </c>
      <c r="CZ68" s="370">
        <f t="shared" si="267"/>
        <v>4087</v>
      </c>
      <c r="DA68" s="370">
        <f t="shared" si="267"/>
        <v>-25606</v>
      </c>
      <c r="DB68" s="370">
        <f t="shared" si="267"/>
        <v>-1940</v>
      </c>
      <c r="DC68" s="330"/>
      <c r="DD68" s="57">
        <f>IF(ISERROR(GETPIVOTDATA("VALUE",'CSS WK pvt'!$I$2,"DT_FILE",DD$8,"CD_CO",DD$6,"TRIM_CAT",TRIM(B68),"TRIM_LINE",A65))=TRUE,0,GETPIVOTDATA("VALUE",'CSS WK pvt'!$I$2,"DT_FILE",DD$8,"CD_CO",DD$6,"TRIM_CAT",TRIM(B68),"TRIM_LINE",A65))</f>
        <v>69195</v>
      </c>
    </row>
    <row r="69" spans="1:108" s="31" customFormat="1" ht="15">
      <c r="A69" s="139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6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>
        <v>42426</v>
      </c>
      <c r="BH69" s="296">
        <v>89723</v>
      </c>
      <c r="BI69" s="36">
        <f t="shared" si="264"/>
        <v>3363.3100000000013</v>
      </c>
      <c r="BJ69" s="37">
        <f t="shared" si="264"/>
        <v>66285.330000000002</v>
      </c>
      <c r="BK69" s="37">
        <f t="shared" si="264"/>
        <v>39997.770000000004</v>
      </c>
      <c r="BL69" s="37">
        <f t="shared" si="264"/>
        <v>-5996.7900000000009</v>
      </c>
      <c r="BM69" s="37">
        <f t="shared" si="264"/>
        <v>52517.380000000005</v>
      </c>
      <c r="BN69" s="37">
        <f t="shared" si="264"/>
        <v>21540.529999999999</v>
      </c>
      <c r="BO69" s="37">
        <f t="shared" si="264"/>
        <v>11367.009999999998</v>
      </c>
      <c r="BP69" s="37">
        <f t="shared" si="264"/>
        <v>70116.660000000003</v>
      </c>
      <c r="BQ69" s="37">
        <f t="shared" si="264"/>
        <v>22381.039999999994</v>
      </c>
      <c r="BR69" s="390">
        <f t="shared" si="264"/>
        <v>40500.239999999998</v>
      </c>
      <c r="BS69" s="413">
        <f t="shared" si="265"/>
        <v>4185.0599999999977</v>
      </c>
      <c r="BT69" s="37">
        <f t="shared" si="265"/>
        <v>-15292.290000000001</v>
      </c>
      <c r="BU69" s="37">
        <f t="shared" si="265"/>
        <v>-18961.130000000001</v>
      </c>
      <c r="BV69" s="37">
        <f t="shared" si="265"/>
        <v>-54173</v>
      </c>
      <c r="BW69" s="37">
        <f t="shared" si="265"/>
        <v>-44602</v>
      </c>
      <c r="BX69" s="230">
        <f t="shared" si="265"/>
        <v>28607</v>
      </c>
      <c r="BY69" s="230">
        <f t="shared" si="265"/>
        <v>-15889</v>
      </c>
      <c r="BZ69" s="230">
        <f t="shared" si="265"/>
        <v>-10888</v>
      </c>
      <c r="CA69" s="256">
        <f t="shared" si="265"/>
        <v>-8523</v>
      </c>
      <c r="CB69" s="256">
        <f t="shared" si="265"/>
        <v>44143</v>
      </c>
      <c r="CC69" s="256">
        <f t="shared" si="266"/>
        <v>-67148</v>
      </c>
      <c r="CD69" s="370">
        <f t="shared" si="266"/>
        <v>-61766</v>
      </c>
      <c r="CE69" s="339">
        <f t="shared" si="266"/>
        <v>11291</v>
      </c>
      <c r="CF69" s="256">
        <f t="shared" si="266"/>
        <v>-16913</v>
      </c>
      <c r="CG69" s="256">
        <f t="shared" si="266"/>
        <v>2195</v>
      </c>
      <c r="CH69" s="256">
        <f t="shared" si="266"/>
        <v>-27770</v>
      </c>
      <c r="CI69" s="256">
        <f t="shared" si="266"/>
        <v>-232</v>
      </c>
      <c r="CJ69" s="256">
        <f t="shared" si="266"/>
        <v>-35427</v>
      </c>
      <c r="CK69" s="256">
        <f t="shared" si="266"/>
        <v>13649</v>
      </c>
      <c r="CL69" s="256">
        <f t="shared" si="266"/>
        <v>-17842</v>
      </c>
      <c r="CM69" s="256">
        <f t="shared" si="267"/>
        <v>15903</v>
      </c>
      <c r="CN69" s="256">
        <f t="shared" si="267"/>
        <v>-43097</v>
      </c>
      <c r="CO69" s="256">
        <f t="shared" si="267"/>
        <v>62372</v>
      </c>
      <c r="CP69" s="370">
        <f t="shared" si="267"/>
        <v>40060</v>
      </c>
      <c r="CQ69" s="370">
        <f t="shared" si="267"/>
        <v>-32924</v>
      </c>
      <c r="CR69" s="370">
        <f t="shared" si="267"/>
        <v>46841</v>
      </c>
      <c r="CS69" s="370">
        <f t="shared" si="267"/>
        <v>-7720</v>
      </c>
      <c r="CT69" s="370">
        <f t="shared" si="267"/>
        <v>33074</v>
      </c>
      <c r="CU69" s="370">
        <f t="shared" si="267"/>
        <v>10592</v>
      </c>
      <c r="CV69" s="370">
        <f t="shared" si="267"/>
        <v>1684</v>
      </c>
      <c r="CW69" s="370">
        <f t="shared" si="267"/>
        <v>-62125</v>
      </c>
      <c r="CX69" s="370">
        <f t="shared" si="267"/>
        <v>13772</v>
      </c>
      <c r="CY69" s="370">
        <f t="shared" si="267"/>
        <v>71133</v>
      </c>
      <c r="CZ69" s="370">
        <f t="shared" si="267"/>
        <v>-63179</v>
      </c>
      <c r="DA69" s="370">
        <f t="shared" si="267"/>
        <v>-52061</v>
      </c>
      <c r="DB69" s="370">
        <f t="shared" si="267"/>
        <v>5920</v>
      </c>
      <c r="DC69" s="330"/>
      <c r="DD69" s="57">
        <f>IF(ISERROR(GETPIVOTDATA("VALUE",'CSS WK pvt'!$I$2,"DT_FILE",DD$8,"CD_CO",DD$6,"TRIM_CAT",TRIM(B69),"TRIM_LINE",A65))=TRUE,0,GETPIVOTDATA("VALUE",'CSS WK pvt'!$I$2,"DT_FILE",DD$8,"CD_CO",DD$6,"TRIM_CAT",TRIM(B69),"TRIM_LINE",A65))</f>
        <v>89723</v>
      </c>
    </row>
    <row r="70" spans="1:108" s="31" customFormat="1" ht="15">
      <c r="A70" s="139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6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>
        <v>53054</v>
      </c>
      <c r="BH70" s="296">
        <v>58337</v>
      </c>
      <c r="BI70" s="36">
        <f t="shared" si="264"/>
        <v>47563.330000000002</v>
      </c>
      <c r="BJ70" s="37">
        <f t="shared" si="264"/>
        <v>24522.720000000001</v>
      </c>
      <c r="BK70" s="37">
        <f t="shared" si="264"/>
        <v>16296</v>
      </c>
      <c r="BL70" s="37">
        <f t="shared" si="264"/>
        <v>78331.509999999995</v>
      </c>
      <c r="BM70" s="37">
        <f t="shared" si="264"/>
        <v>702.02999999999884</v>
      </c>
      <c r="BN70" s="37">
        <f t="shared" si="264"/>
        <v>5735.1800000000003</v>
      </c>
      <c r="BO70" s="37">
        <f t="shared" si="264"/>
        <v>13642.49</v>
      </c>
      <c r="BP70" s="37">
        <f t="shared" si="264"/>
        <v>34504.650000000001</v>
      </c>
      <c r="BQ70" s="37">
        <f t="shared" si="264"/>
        <v>10106.950000000001</v>
      </c>
      <c r="BR70" s="390">
        <f t="shared" si="264"/>
        <v>40151.279999999999</v>
      </c>
      <c r="BS70" s="413">
        <f t="shared" si="265"/>
        <v>29.460000000000001</v>
      </c>
      <c r="BT70" s="37">
        <f t="shared" si="265"/>
        <v>22604.950000000001</v>
      </c>
      <c r="BU70" s="37">
        <f t="shared" si="265"/>
        <v>-36130.120000000003</v>
      </c>
      <c r="BV70" s="37">
        <f t="shared" si="265"/>
        <v>-21272</v>
      </c>
      <c r="BW70" s="37">
        <f t="shared" si="265"/>
        <v>841</v>
      </c>
      <c r="BX70" s="230">
        <f t="shared" si="265"/>
        <v>-78901</v>
      </c>
      <c r="BY70" s="230">
        <f t="shared" si="265"/>
        <v>-5578</v>
      </c>
      <c r="BZ70" s="230">
        <f t="shared" si="265"/>
        <v>-5947</v>
      </c>
      <c r="CA70" s="256">
        <f t="shared" si="265"/>
        <v>38191</v>
      </c>
      <c r="CB70" s="256">
        <f t="shared" si="265"/>
        <v>59671</v>
      </c>
      <c r="CC70" s="256">
        <f t="shared" si="266"/>
        <v>67092</v>
      </c>
      <c r="CD70" s="370">
        <f t="shared" si="266"/>
        <v>-27793</v>
      </c>
      <c r="CE70" s="339">
        <f t="shared" si="266"/>
        <v>92129</v>
      </c>
      <c r="CF70" s="256">
        <f t="shared" si="266"/>
        <v>26419</v>
      </c>
      <c r="CG70" s="256">
        <f t="shared" si="266"/>
        <v>29760</v>
      </c>
      <c r="CH70" s="256">
        <f t="shared" si="266"/>
        <v>137890</v>
      </c>
      <c r="CI70" s="256">
        <f t="shared" si="266"/>
        <v>62133</v>
      </c>
      <c r="CJ70" s="256">
        <f t="shared" si="266"/>
        <v>55588</v>
      </c>
      <c r="CK70" s="256">
        <f t="shared" si="266"/>
        <v>13844</v>
      </c>
      <c r="CL70" s="256">
        <f t="shared" si="266"/>
        <v>-24420</v>
      </c>
      <c r="CM70" s="256">
        <f t="shared" si="267"/>
        <v>43904</v>
      </c>
      <c r="CN70" s="256">
        <f t="shared" si="267"/>
        <v>-53441</v>
      </c>
      <c r="CO70" s="256">
        <f t="shared" si="267"/>
        <v>-62562</v>
      </c>
      <c r="CP70" s="370">
        <f t="shared" si="267"/>
        <v>-18246</v>
      </c>
      <c r="CQ70" s="370">
        <f t="shared" si="267"/>
        <v>-67792</v>
      </c>
      <c r="CR70" s="370">
        <f t="shared" si="267"/>
        <v>-14766</v>
      </c>
      <c r="CS70" s="370">
        <f t="shared" si="267"/>
        <v>-1338</v>
      </c>
      <c r="CT70" s="370">
        <f t="shared" si="267"/>
        <v>-100006</v>
      </c>
      <c r="CU70" s="370">
        <f t="shared" si="267"/>
        <v>-8680</v>
      </c>
      <c r="CV70" s="370">
        <f t="shared" si="267"/>
        <v>20904</v>
      </c>
      <c r="CW70" s="370">
        <f t="shared" si="267"/>
        <v>-4809</v>
      </c>
      <c r="CX70" s="370">
        <f t="shared" si="267"/>
        <v>43725</v>
      </c>
      <c r="CY70" s="370">
        <f t="shared" si="267"/>
        <v>-13237</v>
      </c>
      <c r="CZ70" s="370">
        <f t="shared" si="267"/>
        <v>14586</v>
      </c>
      <c r="DA70" s="370">
        <f t="shared" si="267"/>
        <v>38311</v>
      </c>
      <c r="DB70" s="370">
        <f t="shared" si="267"/>
        <v>41510</v>
      </c>
      <c r="DC70" s="330"/>
      <c r="DD70" s="57">
        <f>IF(ISERROR(GETPIVOTDATA("VALUE",'CSS WK pvt'!$I$2,"DT_FILE",DD$8,"CD_CO",DD$6,"TRIM_CAT",TRIM(B70),"TRIM_LINE",A65))=TRUE,0,GETPIVOTDATA("VALUE",'CSS WK pvt'!$I$2,"DT_FILE",DD$8,"CD_CO",DD$6,"TRIM_CAT",TRIM(B70),"TRIM_LINE",A65))</f>
        <v>58337</v>
      </c>
    </row>
    <row r="71" spans="1:108" s="123" customFormat="1" ht="15.75" thickBot="1">
      <c r="A71" s="140"/>
      <c r="B71" s="45" t="s">
        <v>144</v>
      </c>
      <c r="C71" s="119">
        <f t="shared" si="268" ref="C71:Q71">SUM(C66:C70)</f>
        <v>648541.78999999992</v>
      </c>
      <c r="D71" s="120">
        <f t="shared" si="268"/>
        <v>659512.40000000014</v>
      </c>
      <c r="E71" s="120">
        <f t="shared" si="268"/>
        <v>660315.08999999997</v>
      </c>
      <c r="F71" s="120">
        <f t="shared" si="268"/>
        <v>593389.15000000002</v>
      </c>
      <c r="G71" s="120">
        <f t="shared" si="268"/>
        <v>628632.87</v>
      </c>
      <c r="H71" s="120">
        <f t="shared" si="268"/>
        <v>588563.78999999992</v>
      </c>
      <c r="I71" s="120">
        <f t="shared" si="268"/>
        <v>670844.17000000004</v>
      </c>
      <c r="J71" s="120">
        <f t="shared" si="268"/>
        <v>704997.18999999994</v>
      </c>
      <c r="K71" s="120">
        <f t="shared" si="268"/>
        <v>770425.31999999995</v>
      </c>
      <c r="L71" s="121">
        <f t="shared" si="268"/>
        <v>767522.73999999999</v>
      </c>
      <c r="M71" s="120">
        <f t="shared" si="268"/>
        <v>794352.63000000012</v>
      </c>
      <c r="N71" s="120">
        <f t="shared" si="268"/>
        <v>770337.93000000017</v>
      </c>
      <c r="O71" s="120">
        <f t="shared" si="268"/>
        <v>893774.23999999999</v>
      </c>
      <c r="P71" s="120">
        <f t="shared" si="268"/>
        <v>1153143</v>
      </c>
      <c r="Q71" s="120">
        <f t="shared" si="268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9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>
        <v>1037700</v>
      </c>
      <c r="BH71" s="299">
        <v>1052834</v>
      </c>
      <c r="BI71" s="29">
        <f t="shared" si="269" ref="BI71:BM71">SUM(BI66:BI70)</f>
        <v>245232.44999999995</v>
      </c>
      <c r="BJ71" s="122">
        <f t="shared" si="269"/>
        <v>493630.59999999998</v>
      </c>
      <c r="BK71" s="122">
        <f t="shared" si="269"/>
        <v>481555.91000000003</v>
      </c>
      <c r="BL71" s="122">
        <f t="shared" si="269"/>
        <v>590062.84999999998</v>
      </c>
      <c r="BM71" s="122">
        <f t="shared" si="269"/>
        <v>663927.13</v>
      </c>
      <c r="BN71" s="122">
        <f t="shared" si="270" ref="BN71:BV71">SUM(BN66:BN70)</f>
        <v>616707.21000000008</v>
      </c>
      <c r="BO71" s="122">
        <f t="shared" si="270"/>
        <v>671921.82999999996</v>
      </c>
      <c r="BP71" s="122">
        <f t="shared" si="270"/>
        <v>755202.81000000006</v>
      </c>
      <c r="BQ71" s="122">
        <f t="shared" si="270"/>
        <v>719963.68000000005</v>
      </c>
      <c r="BR71" s="393">
        <f t="shared" si="270"/>
        <v>718052.26000000001</v>
      </c>
      <c r="BS71" s="416">
        <f t="shared" si="270"/>
        <v>604732.36999999988</v>
      </c>
      <c r="BT71" s="122">
        <f t="shared" si="270"/>
        <v>716156.06999999983</v>
      </c>
      <c r="BU71" s="122">
        <f t="shared" si="270"/>
        <v>564076.76000000001</v>
      </c>
      <c r="BV71" s="122">
        <f t="shared" si="270"/>
        <v>336633</v>
      </c>
      <c r="BW71" s="122">
        <f t="shared" si="271" ref="BW71:BX71">SUM(BW66:BW70)</f>
        <v>245031</v>
      </c>
      <c r="BX71" s="233">
        <f t="shared" si="271"/>
        <v>190650</v>
      </c>
      <c r="BY71" s="233">
        <f t="shared" si="272" ref="BY71">SUM(BY66:BY70)</f>
        <v>85423</v>
      </c>
      <c r="BZ71" s="233">
        <f t="shared" si="273" ref="BZ71:CA71">SUM(BZ66:BZ70)</f>
        <v>30980</v>
      </c>
      <c r="CA71" s="259">
        <f t="shared" si="273"/>
        <v>-124149</v>
      </c>
      <c r="CB71" s="259">
        <f t="shared" si="274" ref="CB71:CC71">SUM(CB66:CB70)</f>
        <v>19128</v>
      </c>
      <c r="CC71" s="259">
        <f t="shared" si="274"/>
        <v>-206862</v>
      </c>
      <c r="CD71" s="373">
        <f t="shared" si="275" ref="CD71:CE71">SUM(CD66:CD70)</f>
        <v>-358142</v>
      </c>
      <c r="CE71" s="342">
        <f t="shared" si="275"/>
        <v>-92224</v>
      </c>
      <c r="CF71" s="259">
        <f t="shared" si="276" ref="CF71">SUM(CF66:CF70)</f>
        <v>-335287</v>
      </c>
      <c r="CG71" s="259">
        <f t="shared" si="277" ref="CG71">SUM(CG66:CG70)</f>
        <v>-274883</v>
      </c>
      <c r="CH71" s="259">
        <f t="shared" si="278" ref="CH71">SUM(CH66:CH70)</f>
        <v>-310566</v>
      </c>
      <c r="CI71" s="259">
        <f t="shared" si="279" ref="CI71">SUM(CI66:CI70)</f>
        <v>-290202</v>
      </c>
      <c r="CJ71" s="259">
        <f t="shared" si="280" ref="CJ71">SUM(CJ66:CJ70)</f>
        <v>-345973</v>
      </c>
      <c r="CK71" s="259">
        <f t="shared" si="281" ref="CK71">SUM(CK66:CK70)</f>
        <v>-324241</v>
      </c>
      <c r="CL71" s="259">
        <f t="shared" si="282" ref="CL71">SUM(CL66:CL70)</f>
        <v>-390399</v>
      </c>
      <c r="CM71" s="259">
        <f t="shared" si="283" ref="CM71">SUM(CM66:CM70)</f>
        <v>-139364</v>
      </c>
      <c r="CN71" s="259">
        <f t="shared" si="284" ref="CN71">SUM(CN66:CN70)</f>
        <v>-388377</v>
      </c>
      <c r="CO71" s="259">
        <f t="shared" si="285" ref="CO71">SUM(CO66:CO70)</f>
        <v>-268636</v>
      </c>
      <c r="CP71" s="373">
        <f t="shared" si="286" ref="CP71">SUM(CP66:CP70)</f>
        <v>-170516</v>
      </c>
      <c r="CQ71" s="373">
        <f t="shared" si="287" ref="CQ71">SUM(CQ66:CQ70)</f>
        <v>-380107</v>
      </c>
      <c r="CR71" s="373">
        <f t="shared" si="288" ref="CR71">SUM(CR66:CR70)</f>
        <v>-36581</v>
      </c>
      <c r="CS71" s="373">
        <f t="shared" si="289" ref="CS71">SUM(CS66:CS70)</f>
        <v>-188733</v>
      </c>
      <c r="CT71" s="373">
        <f t="shared" si="290" ref="CT71">SUM(CT66:CT70)</f>
        <v>-156418</v>
      </c>
      <c r="CU71" s="373">
        <f t="shared" si="291" ref="CU71">SUM(CU66:CU70)</f>
        <v>30246</v>
      </c>
      <c r="CV71" s="373">
        <f t="shared" si="292" ref="CV71">SUM(CV66:CV70)</f>
        <v>-19042</v>
      </c>
      <c r="CW71" s="373">
        <f t="shared" si="293" ref="CW71">SUM(CW66:CW70)</f>
        <v>-219178</v>
      </c>
      <c r="CX71" s="373">
        <f t="shared" si="294" ref="CX71">SUM(CX66:CX70)</f>
        <v>130176</v>
      </c>
      <c r="CY71" s="373">
        <f t="shared" si="295" ref="CY71:CZ71">SUM(CY66:CY70)</f>
        <v>111386</v>
      </c>
      <c r="CZ71" s="373">
        <f t="shared" si="295"/>
        <v>-109305</v>
      </c>
      <c r="DA71" s="373">
        <f t="shared" si="296" ref="DA71:DB71">SUM(DA66:DA70)</f>
        <v>22809</v>
      </c>
      <c r="DB71" s="373">
        <f t="shared" si="296"/>
        <v>95917</v>
      </c>
      <c r="DC71" s="331"/>
      <c r="DD71" s="29">
        <f>SUM(DD66:DD70)</f>
        <v>1052834</v>
      </c>
    </row>
    <row r="72" spans="1:108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51"/>
      <c r="CB72" s="251"/>
      <c r="CC72" s="251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264"/>
      <c r="DD72" s="71"/>
    </row>
    <row r="73" spans="1:108" s="52" customFormat="1" ht="15">
      <c r="A73" s="139"/>
      <c r="B73" s="53" t="s">
        <v>139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3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>
        <v>7694192</v>
      </c>
      <c r="BH73" s="292">
        <v>9133801</v>
      </c>
      <c r="BI73" s="76">
        <f t="shared" si="297" ref="BI73:BR77">O73-C73</f>
        <v>-490467</v>
      </c>
      <c r="BJ73" s="77">
        <f t="shared" si="297"/>
        <v>346513</v>
      </c>
      <c r="BK73" s="77">
        <f t="shared" si="297"/>
        <v>316416</v>
      </c>
      <c r="BL73" s="77">
        <f t="shared" si="297"/>
        <v>283743</v>
      </c>
      <c r="BM73" s="77">
        <f t="shared" si="297"/>
        <v>-74014</v>
      </c>
      <c r="BN73" s="77">
        <f t="shared" si="297"/>
        <v>1333409</v>
      </c>
      <c r="BO73" s="77">
        <f t="shared" si="297"/>
        <v>938976</v>
      </c>
      <c r="BP73" s="77">
        <f t="shared" si="297"/>
        <v>1899107</v>
      </c>
      <c r="BQ73" s="77">
        <f t="shared" si="297"/>
        <v>946187</v>
      </c>
      <c r="BR73" s="386">
        <f t="shared" si="297"/>
        <v>-17534</v>
      </c>
      <c r="BS73" s="409">
        <f t="shared" si="298" ref="BS73:CB77">Y73-M73</f>
        <v>-413619</v>
      </c>
      <c r="BT73" s="77">
        <f t="shared" si="298"/>
        <v>2078492</v>
      </c>
      <c r="BU73" s="77">
        <f t="shared" si="298"/>
        <v>1362484</v>
      </c>
      <c r="BV73" s="77">
        <f t="shared" si="298"/>
        <v>46325</v>
      </c>
      <c r="BW73" s="77">
        <f t="shared" si="298"/>
        <v>-275309</v>
      </c>
      <c r="BX73" s="226">
        <f t="shared" si="298"/>
        <v>888953</v>
      </c>
      <c r="BY73" s="226">
        <f t="shared" si="298"/>
        <v>1267617</v>
      </c>
      <c r="BZ73" s="226">
        <f t="shared" si="298"/>
        <v>-739290</v>
      </c>
      <c r="CA73" s="252">
        <f t="shared" si="298"/>
        <v>1066513</v>
      </c>
      <c r="CB73" s="252">
        <f t="shared" si="298"/>
        <v>113792</v>
      </c>
      <c r="CC73" s="252">
        <f t="shared" si="299" ref="CC73:CL77">AI73-W73</f>
        <v>-360599</v>
      </c>
      <c r="CD73" s="366">
        <f t="shared" si="299"/>
        <v>-530948</v>
      </c>
      <c r="CE73" s="335">
        <f t="shared" si="299"/>
        <v>-721094</v>
      </c>
      <c r="CF73" s="252">
        <f t="shared" si="299"/>
        <v>305230</v>
      </c>
      <c r="CG73" s="252">
        <f t="shared" si="299"/>
        <v>-452889</v>
      </c>
      <c r="CH73" s="252">
        <f t="shared" si="299"/>
        <v>252898</v>
      </c>
      <c r="CI73" s="252">
        <f t="shared" si="299"/>
        <v>148427</v>
      </c>
      <c r="CJ73" s="252">
        <f t="shared" si="299"/>
        <v>49361</v>
      </c>
      <c r="CK73" s="252">
        <f t="shared" si="299"/>
        <v>-1427535</v>
      </c>
      <c r="CL73" s="252">
        <f t="shared" si="299"/>
        <v>1614760</v>
      </c>
      <c r="CM73" s="252">
        <f t="shared" si="300" ref="CM73:DB77">AS73-AG73</f>
        <v>153776</v>
      </c>
      <c r="CN73" s="252">
        <f t="shared" si="300"/>
        <v>-560333</v>
      </c>
      <c r="CO73" s="252">
        <f t="shared" si="300"/>
        <v>83990</v>
      </c>
      <c r="CP73" s="366">
        <f t="shared" si="300"/>
        <v>254955</v>
      </c>
      <c r="CQ73" s="366">
        <f t="shared" si="300"/>
        <v>608264</v>
      </c>
      <c r="CR73" s="366">
        <f t="shared" si="300"/>
        <v>-1131310</v>
      </c>
      <c r="CS73" s="366">
        <f t="shared" si="300"/>
        <v>-317026</v>
      </c>
      <c r="CT73" s="366">
        <f t="shared" si="300"/>
        <v>777475</v>
      </c>
      <c r="CU73" s="366">
        <f t="shared" si="300"/>
        <v>-76540</v>
      </c>
      <c r="CV73" s="366">
        <f t="shared" si="300"/>
        <v>-165481</v>
      </c>
      <c r="CW73" s="366">
        <f t="shared" si="300"/>
        <v>1480231</v>
      </c>
      <c r="CX73" s="366">
        <f t="shared" si="300"/>
        <v>-1199054</v>
      </c>
      <c r="CY73" s="366">
        <f t="shared" si="300"/>
        <v>-1318904</v>
      </c>
      <c r="CZ73" s="366">
        <f t="shared" si="300"/>
        <v>679713</v>
      </c>
      <c r="DA73" s="366">
        <f t="shared" si="300"/>
        <v>144869</v>
      </c>
      <c r="DB73" s="366">
        <f t="shared" si="300"/>
        <v>518016</v>
      </c>
      <c r="DC73" s="264"/>
      <c r="DD73" s="149" t="s">
        <v>154</v>
      </c>
    </row>
    <row r="74" spans="1:108" s="52" customFormat="1" ht="15">
      <c r="A74" s="139"/>
      <c r="B74" s="53" t="s">
        <v>140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4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>
        <v>97107</v>
      </c>
      <c r="BH74" s="292">
        <v>143120</v>
      </c>
      <c r="BI74" s="76">
        <f t="shared" si="297"/>
        <v>-15060</v>
      </c>
      <c r="BJ74" s="77">
        <f t="shared" si="297"/>
        <v>2505</v>
      </c>
      <c r="BK74" s="77">
        <f t="shared" si="297"/>
        <v>8243</v>
      </c>
      <c r="BL74" s="77">
        <f t="shared" si="297"/>
        <v>10675</v>
      </c>
      <c r="BM74" s="77">
        <f t="shared" si="297"/>
        <v>6464</v>
      </c>
      <c r="BN74" s="77">
        <f t="shared" si="297"/>
        <v>23936</v>
      </c>
      <c r="BO74" s="77">
        <f t="shared" si="297"/>
        <v>22678</v>
      </c>
      <c r="BP74" s="77">
        <f t="shared" si="297"/>
        <v>18128</v>
      </c>
      <c r="BQ74" s="77">
        <f t="shared" si="297"/>
        <v>4214</v>
      </c>
      <c r="BR74" s="386">
        <f t="shared" si="297"/>
        <v>10382</v>
      </c>
      <c r="BS74" s="409">
        <f t="shared" si="298"/>
        <v>22412</v>
      </c>
      <c r="BT74" s="77">
        <f t="shared" si="298"/>
        <v>39625</v>
      </c>
      <c r="BU74" s="77">
        <f t="shared" si="298"/>
        <v>62318</v>
      </c>
      <c r="BV74" s="77">
        <f t="shared" si="298"/>
        <v>29056</v>
      </c>
      <c r="BW74" s="77">
        <f t="shared" si="298"/>
        <v>23658</v>
      </c>
      <c r="BX74" s="226">
        <f t="shared" si="298"/>
        <v>27656</v>
      </c>
      <c r="BY74" s="226">
        <f t="shared" si="298"/>
        <v>40892</v>
      </c>
      <c r="BZ74" s="226">
        <f t="shared" si="298"/>
        <v>10808</v>
      </c>
      <c r="CA74" s="252">
        <f t="shared" si="298"/>
        <v>30897</v>
      </c>
      <c r="CB74" s="252">
        <f t="shared" si="298"/>
        <v>13702</v>
      </c>
      <c r="CC74" s="252">
        <f t="shared" si="299"/>
        <v>7451</v>
      </c>
      <c r="CD74" s="366">
        <f t="shared" si="299"/>
        <v>5302</v>
      </c>
      <c r="CE74" s="335">
        <f t="shared" si="299"/>
        <v>-23033</v>
      </c>
      <c r="CF74" s="252">
        <f t="shared" si="299"/>
        <v>9335</v>
      </c>
      <c r="CG74" s="252">
        <f t="shared" si="299"/>
        <v>-29958</v>
      </c>
      <c r="CH74" s="252">
        <f t="shared" si="299"/>
        <v>-23069</v>
      </c>
      <c r="CI74" s="252">
        <f t="shared" si="299"/>
        <v>-19804</v>
      </c>
      <c r="CJ74" s="252">
        <f t="shared" si="299"/>
        <v>-13584</v>
      </c>
      <c r="CK74" s="252">
        <f t="shared" si="299"/>
        <v>-42679</v>
      </c>
      <c r="CL74" s="252">
        <f t="shared" si="299"/>
        <v>-18018</v>
      </c>
      <c r="CM74" s="252">
        <f t="shared" si="300"/>
        <v>-22950</v>
      </c>
      <c r="CN74" s="252">
        <f t="shared" si="300"/>
        <v>-8688</v>
      </c>
      <c r="CO74" s="252">
        <f t="shared" si="300"/>
        <v>-8301</v>
      </c>
      <c r="CP74" s="366">
        <f t="shared" si="300"/>
        <v>139</v>
      </c>
      <c r="CQ74" s="366">
        <f t="shared" si="300"/>
        <v>-1088</v>
      </c>
      <c r="CR74" s="366">
        <f t="shared" si="300"/>
        <v>-26486</v>
      </c>
      <c r="CS74" s="366">
        <f t="shared" si="300"/>
        <v>-16848</v>
      </c>
      <c r="CT74" s="366">
        <f t="shared" si="300"/>
        <v>-1275</v>
      </c>
      <c r="CU74" s="366">
        <f t="shared" si="300"/>
        <v>-14763</v>
      </c>
      <c r="CV74" s="366">
        <f t="shared" si="300"/>
        <v>-14239</v>
      </c>
      <c r="CW74" s="366">
        <f t="shared" si="300"/>
        <v>7245</v>
      </c>
      <c r="CX74" s="366">
        <f t="shared" si="300"/>
        <v>4</v>
      </c>
      <c r="CY74" s="366">
        <f t="shared" si="300"/>
        <v>-8228</v>
      </c>
      <c r="CZ74" s="366">
        <f t="shared" si="300"/>
        <v>-2300</v>
      </c>
      <c r="DA74" s="366">
        <f t="shared" si="300"/>
        <v>9759</v>
      </c>
      <c r="DB74" s="366">
        <f t="shared" si="300"/>
        <v>12026</v>
      </c>
      <c r="DC74" s="264"/>
      <c r="DD74" s="149" t="s">
        <v>154</v>
      </c>
    </row>
    <row r="75" spans="1:108" s="52" customFormat="1" ht="15">
      <c r="A75" s="139"/>
      <c r="B75" s="53" t="s">
        <v>141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4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>
        <v>1679685</v>
      </c>
      <c r="BH75" s="292">
        <v>1857902</v>
      </c>
      <c r="BI75" s="76">
        <f t="shared" si="297"/>
        <v>-8240</v>
      </c>
      <c r="BJ75" s="77">
        <f t="shared" si="297"/>
        <v>-289757</v>
      </c>
      <c r="BK75" s="77">
        <f t="shared" si="297"/>
        <v>-245940</v>
      </c>
      <c r="BL75" s="77">
        <f t="shared" si="297"/>
        <v>-485543</v>
      </c>
      <c r="BM75" s="77">
        <f t="shared" si="297"/>
        <v>-377753</v>
      </c>
      <c r="BN75" s="77">
        <f t="shared" si="297"/>
        <v>-370195</v>
      </c>
      <c r="BO75" s="77">
        <f t="shared" si="297"/>
        <v>-517183</v>
      </c>
      <c r="BP75" s="77">
        <f t="shared" si="297"/>
        <v>-111709</v>
      </c>
      <c r="BQ75" s="77">
        <f t="shared" si="297"/>
        <v>40828</v>
      </c>
      <c r="BR75" s="386">
        <f t="shared" si="297"/>
        <v>-123501</v>
      </c>
      <c r="BS75" s="409">
        <f t="shared" si="298"/>
        <v>-426615</v>
      </c>
      <c r="BT75" s="77">
        <f t="shared" si="298"/>
        <v>431020</v>
      </c>
      <c r="BU75" s="77">
        <f t="shared" si="298"/>
        <v>44449</v>
      </c>
      <c r="BV75" s="77">
        <f t="shared" si="298"/>
        <v>204176</v>
      </c>
      <c r="BW75" s="77">
        <f t="shared" si="298"/>
        <v>161789</v>
      </c>
      <c r="BX75" s="226">
        <f t="shared" si="298"/>
        <v>387272</v>
      </c>
      <c r="BY75" s="226">
        <f t="shared" si="298"/>
        <v>612020</v>
      </c>
      <c r="BZ75" s="226">
        <f t="shared" si="298"/>
        <v>262695</v>
      </c>
      <c r="CA75" s="252">
        <f t="shared" si="298"/>
        <v>335045</v>
      </c>
      <c r="CB75" s="252">
        <f t="shared" si="298"/>
        <v>498921</v>
      </c>
      <c r="CC75" s="252">
        <f t="shared" si="299"/>
        <v>89850</v>
      </c>
      <c r="CD75" s="366">
        <f t="shared" si="299"/>
        <v>-4270</v>
      </c>
      <c r="CE75" s="335">
        <f t="shared" si="299"/>
        <v>-210836</v>
      </c>
      <c r="CF75" s="252">
        <f t="shared" si="299"/>
        <v>118952</v>
      </c>
      <c r="CG75" s="252">
        <f t="shared" si="299"/>
        <v>-5844</v>
      </c>
      <c r="CH75" s="252">
        <f t="shared" si="299"/>
        <v>84880</v>
      </c>
      <c r="CI75" s="252">
        <f t="shared" si="299"/>
        <v>114077</v>
      </c>
      <c r="CJ75" s="252">
        <f t="shared" si="299"/>
        <v>17644</v>
      </c>
      <c r="CK75" s="252">
        <f t="shared" si="299"/>
        <v>-426587</v>
      </c>
      <c r="CL75" s="252">
        <f t="shared" si="299"/>
        <v>-92508</v>
      </c>
      <c r="CM75" s="252">
        <f t="shared" si="300"/>
        <v>28147</v>
      </c>
      <c r="CN75" s="252">
        <f t="shared" si="300"/>
        <v>-263847</v>
      </c>
      <c r="CO75" s="252">
        <f t="shared" si="300"/>
        <v>-66569</v>
      </c>
      <c r="CP75" s="366">
        <f t="shared" si="300"/>
        <v>-37357</v>
      </c>
      <c r="CQ75" s="366">
        <f t="shared" si="300"/>
        <v>88523</v>
      </c>
      <c r="CR75" s="366">
        <f t="shared" si="300"/>
        <v>-245875</v>
      </c>
      <c r="CS75" s="366">
        <f t="shared" si="300"/>
        <v>-61737</v>
      </c>
      <c r="CT75" s="366">
        <f t="shared" si="300"/>
        <v>51686</v>
      </c>
      <c r="CU75" s="366">
        <f t="shared" si="300"/>
        <v>-60401</v>
      </c>
      <c r="CV75" s="366">
        <f t="shared" si="300"/>
        <v>22303</v>
      </c>
      <c r="CW75" s="366">
        <f t="shared" si="300"/>
        <v>140393</v>
      </c>
      <c r="CX75" s="366">
        <f t="shared" si="300"/>
        <v>-102091</v>
      </c>
      <c r="CY75" s="366">
        <f t="shared" si="300"/>
        <v>-220580</v>
      </c>
      <c r="CZ75" s="366">
        <f t="shared" si="300"/>
        <v>135980</v>
      </c>
      <c r="DA75" s="366">
        <f t="shared" si="300"/>
        <v>-26983</v>
      </c>
      <c r="DB75" s="366">
        <f t="shared" si="300"/>
        <v>154246</v>
      </c>
      <c r="DC75" s="264"/>
      <c r="DD75" s="149" t="s">
        <v>154</v>
      </c>
    </row>
    <row r="76" spans="1:108" s="52" customFormat="1" ht="15">
      <c r="A76" s="139"/>
      <c r="B76" s="53" t="s">
        <v>142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4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>
        <v>1367325</v>
      </c>
      <c r="BH76" s="292">
        <v>1410898</v>
      </c>
      <c r="BI76" s="76">
        <f t="shared" si="297"/>
        <v>-100776</v>
      </c>
      <c r="BJ76" s="77">
        <f t="shared" si="297"/>
        <v>-98570</v>
      </c>
      <c r="BK76" s="77">
        <f t="shared" si="297"/>
        <v>-263740</v>
      </c>
      <c r="BL76" s="77">
        <f t="shared" si="297"/>
        <v>-460016</v>
      </c>
      <c r="BM76" s="77">
        <f t="shared" si="297"/>
        <v>-227851</v>
      </c>
      <c r="BN76" s="77">
        <f t="shared" si="297"/>
        <v>-415514</v>
      </c>
      <c r="BO76" s="77">
        <f t="shared" si="297"/>
        <v>-289030</v>
      </c>
      <c r="BP76" s="77">
        <f t="shared" si="297"/>
        <v>-35591</v>
      </c>
      <c r="BQ76" s="77">
        <f t="shared" si="297"/>
        <v>51001</v>
      </c>
      <c r="BR76" s="386">
        <f t="shared" si="297"/>
        <v>-149642</v>
      </c>
      <c r="BS76" s="409">
        <f t="shared" si="298"/>
        <v>-569302</v>
      </c>
      <c r="BT76" s="77">
        <f t="shared" si="298"/>
        <v>239965</v>
      </c>
      <c r="BU76" s="77">
        <f t="shared" si="298"/>
        <v>584</v>
      </c>
      <c r="BV76" s="77">
        <f t="shared" si="298"/>
        <v>-91421</v>
      </c>
      <c r="BW76" s="77">
        <f t="shared" si="298"/>
        <v>181679</v>
      </c>
      <c r="BX76" s="226">
        <f t="shared" si="298"/>
        <v>330912</v>
      </c>
      <c r="BY76" s="226">
        <f t="shared" si="298"/>
        <v>336893</v>
      </c>
      <c r="BZ76" s="226">
        <f t="shared" si="298"/>
        <v>66458</v>
      </c>
      <c r="CA76" s="252">
        <f t="shared" si="298"/>
        <v>-15309</v>
      </c>
      <c r="CB76" s="252">
        <f t="shared" si="298"/>
        <v>429324</v>
      </c>
      <c r="CC76" s="252">
        <f t="shared" si="299"/>
        <v>94202</v>
      </c>
      <c r="CD76" s="366">
        <f t="shared" si="299"/>
        <v>224119</v>
      </c>
      <c r="CE76" s="335">
        <f t="shared" si="299"/>
        <v>-74082</v>
      </c>
      <c r="CF76" s="252">
        <f t="shared" si="299"/>
        <v>81958</v>
      </c>
      <c r="CG76" s="252">
        <f t="shared" si="299"/>
        <v>6714</v>
      </c>
      <c r="CH76" s="252">
        <f t="shared" si="299"/>
        <v>232037</v>
      </c>
      <c r="CI76" s="252">
        <f t="shared" si="299"/>
        <v>-31347</v>
      </c>
      <c r="CJ76" s="252">
        <f t="shared" si="299"/>
        <v>10205</v>
      </c>
      <c r="CK76" s="252">
        <f t="shared" si="299"/>
        <v>-49023</v>
      </c>
      <c r="CL76" s="252">
        <f t="shared" si="299"/>
        <v>205646</v>
      </c>
      <c r="CM76" s="252">
        <f t="shared" si="300"/>
        <v>604990</v>
      </c>
      <c r="CN76" s="252">
        <f t="shared" si="300"/>
        <v>-122565</v>
      </c>
      <c r="CO76" s="252">
        <f t="shared" si="300"/>
        <v>-109307</v>
      </c>
      <c r="CP76" s="366">
        <f t="shared" si="300"/>
        <v>18441</v>
      </c>
      <c r="CQ76" s="366">
        <f t="shared" si="300"/>
        <v>126605</v>
      </c>
      <c r="CR76" s="366">
        <f t="shared" si="300"/>
        <v>-101</v>
      </c>
      <c r="CS76" s="366">
        <f t="shared" si="300"/>
        <v>111407</v>
      </c>
      <c r="CT76" s="366">
        <f t="shared" si="300"/>
        <v>63699</v>
      </c>
      <c r="CU76" s="366">
        <f t="shared" si="300"/>
        <v>68452</v>
      </c>
      <c r="CV76" s="366">
        <f t="shared" si="300"/>
        <v>144568</v>
      </c>
      <c r="CW76" s="366">
        <f t="shared" si="300"/>
        <v>14784</v>
      </c>
      <c r="CX76" s="366">
        <f t="shared" si="300"/>
        <v>-310631</v>
      </c>
      <c r="CY76" s="366">
        <f t="shared" si="300"/>
        <v>-399200</v>
      </c>
      <c r="CZ76" s="366">
        <f t="shared" si="300"/>
        <v>-75519</v>
      </c>
      <c r="DA76" s="366">
        <f t="shared" si="300"/>
        <v>32351</v>
      </c>
      <c r="DB76" s="366">
        <f t="shared" si="300"/>
        <v>33361</v>
      </c>
      <c r="DC76" s="264"/>
      <c r="DD76" s="149" t="s">
        <v>154</v>
      </c>
    </row>
    <row r="77" spans="1:108" s="52" customFormat="1" ht="15">
      <c r="A77" s="139"/>
      <c r="B77" s="53" t="s">
        <v>143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4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>
        <v>1015461</v>
      </c>
      <c r="BH77" s="292">
        <v>1192393</v>
      </c>
      <c r="BI77" s="76">
        <f t="shared" si="297"/>
        <v>-3405398</v>
      </c>
      <c r="BJ77" s="77">
        <f t="shared" si="297"/>
        <v>975962</v>
      </c>
      <c r="BK77" s="77">
        <f t="shared" si="297"/>
        <v>1792595</v>
      </c>
      <c r="BL77" s="77">
        <f t="shared" si="297"/>
        <v>83908</v>
      </c>
      <c r="BM77" s="77">
        <f t="shared" si="297"/>
        <v>-158229</v>
      </c>
      <c r="BN77" s="77">
        <f t="shared" si="297"/>
        <v>-163337</v>
      </c>
      <c r="BO77" s="77">
        <f t="shared" si="297"/>
        <v>-79713</v>
      </c>
      <c r="BP77" s="77">
        <f t="shared" si="297"/>
        <v>-90463</v>
      </c>
      <c r="BQ77" s="77">
        <f t="shared" si="297"/>
        <v>68955</v>
      </c>
      <c r="BR77" s="386">
        <f t="shared" si="297"/>
        <v>106292</v>
      </c>
      <c r="BS77" s="409">
        <f t="shared" si="298"/>
        <v>291935</v>
      </c>
      <c r="BT77" s="77">
        <f t="shared" si="298"/>
        <v>-685379</v>
      </c>
      <c r="BU77" s="77">
        <f t="shared" si="298"/>
        <v>3486610</v>
      </c>
      <c r="BV77" s="77">
        <f t="shared" si="298"/>
        <v>-1243353</v>
      </c>
      <c r="BW77" s="77">
        <f t="shared" si="298"/>
        <v>-2122737</v>
      </c>
      <c r="BX77" s="226">
        <f t="shared" si="298"/>
        <v>-105426</v>
      </c>
      <c r="BY77" s="226">
        <f t="shared" si="298"/>
        <v>485545</v>
      </c>
      <c r="BZ77" s="226">
        <f t="shared" si="298"/>
        <v>21846</v>
      </c>
      <c r="CA77" s="252">
        <f t="shared" si="298"/>
        <v>-82633</v>
      </c>
      <c r="CB77" s="252">
        <f t="shared" si="298"/>
        <v>69585</v>
      </c>
      <c r="CC77" s="252">
        <f t="shared" si="299"/>
        <v>-65084</v>
      </c>
      <c r="CD77" s="366">
        <f t="shared" si="299"/>
        <v>-984709</v>
      </c>
      <c r="CE77" s="335">
        <f t="shared" si="299"/>
        <v>604378</v>
      </c>
      <c r="CF77" s="252">
        <f t="shared" si="299"/>
        <v>-599205</v>
      </c>
      <c r="CG77" s="252">
        <f t="shared" si="299"/>
        <v>817663</v>
      </c>
      <c r="CH77" s="252">
        <f t="shared" si="299"/>
        <v>301317</v>
      </c>
      <c r="CI77" s="252">
        <f t="shared" si="299"/>
        <v>7762</v>
      </c>
      <c r="CJ77" s="252">
        <f t="shared" si="299"/>
        <v>86980</v>
      </c>
      <c r="CK77" s="252">
        <f t="shared" si="299"/>
        <v>-573571</v>
      </c>
      <c r="CL77" s="252">
        <f t="shared" si="299"/>
        <v>41851</v>
      </c>
      <c r="CM77" s="252">
        <f t="shared" si="300"/>
        <v>-137332</v>
      </c>
      <c r="CN77" s="252">
        <f t="shared" si="300"/>
        <v>754362</v>
      </c>
      <c r="CO77" s="252">
        <f t="shared" si="300"/>
        <v>240076</v>
      </c>
      <c r="CP77" s="366">
        <f t="shared" si="300"/>
        <v>885774</v>
      </c>
      <c r="CQ77" s="366">
        <f t="shared" si="300"/>
        <v>-176394</v>
      </c>
      <c r="CR77" s="366">
        <f t="shared" si="300"/>
        <v>395333</v>
      </c>
      <c r="CS77" s="366">
        <f t="shared" si="300"/>
        <v>-956937</v>
      </c>
      <c r="CT77" s="366">
        <f t="shared" si="300"/>
        <v>-40662</v>
      </c>
      <c r="CU77" s="366">
        <f t="shared" si="300"/>
        <v>242330</v>
      </c>
      <c r="CV77" s="366">
        <f t="shared" si="300"/>
        <v>-301249</v>
      </c>
      <c r="CW77" s="366">
        <f t="shared" si="300"/>
        <v>-86453</v>
      </c>
      <c r="CX77" s="366">
        <f t="shared" si="300"/>
        <v>-88572</v>
      </c>
      <c r="CY77" s="366">
        <f t="shared" si="300"/>
        <v>-174442</v>
      </c>
      <c r="CZ77" s="366">
        <f t="shared" si="300"/>
        <v>-87526</v>
      </c>
      <c r="DA77" s="366">
        <f t="shared" si="300"/>
        <v>-235049</v>
      </c>
      <c r="DB77" s="366">
        <f t="shared" si="300"/>
        <v>136852</v>
      </c>
      <c r="DC77" s="264"/>
      <c r="DD77" s="149" t="s">
        <v>154</v>
      </c>
    </row>
    <row r="78" spans="1:108" s="66" customFormat="1" ht="15">
      <c r="A78" s="140"/>
      <c r="B78" s="53" t="s">
        <v>144</v>
      </c>
      <c r="C78" s="129">
        <f>SUM(C73:C77)</f>
        <v>12799762</v>
      </c>
      <c r="D78" s="130">
        <f t="shared" si="301" ref="D78:AK78">SUM(D73:D77)</f>
        <v>11728459</v>
      </c>
      <c r="E78" s="130">
        <f t="shared" si="301"/>
        <v>11249702</v>
      </c>
      <c r="F78" s="130">
        <f t="shared" si="301"/>
        <v>12099494</v>
      </c>
      <c r="G78" s="130">
        <f t="shared" si="301"/>
        <v>17298395</v>
      </c>
      <c r="H78" s="130">
        <f t="shared" si="301"/>
        <v>22325004</v>
      </c>
      <c r="I78" s="130">
        <f t="shared" si="301"/>
        <v>19693404</v>
      </c>
      <c r="J78" s="130">
        <f t="shared" si="301"/>
        <v>12512823</v>
      </c>
      <c r="K78" s="130">
        <f t="shared" si="301"/>
        <v>10911929</v>
      </c>
      <c r="L78" s="131">
        <f t="shared" si="301"/>
        <v>13226170</v>
      </c>
      <c r="M78" s="130">
        <f t="shared" si="301"/>
        <v>15130548</v>
      </c>
      <c r="N78" s="130">
        <f t="shared" si="301"/>
        <v>11944821</v>
      </c>
      <c r="O78" s="130">
        <f t="shared" si="301"/>
        <v>8779821</v>
      </c>
      <c r="P78" s="130">
        <f t="shared" si="301"/>
        <v>12665112</v>
      </c>
      <c r="Q78" s="130">
        <f t="shared" si="301"/>
        <v>12857276</v>
      </c>
      <c r="R78" s="130">
        <f t="shared" si="301"/>
        <v>11532261</v>
      </c>
      <c r="S78" s="130">
        <f t="shared" si="301"/>
        <v>16467012</v>
      </c>
      <c r="T78" s="130">
        <f t="shared" si="301"/>
        <v>22733303</v>
      </c>
      <c r="U78" s="130">
        <f t="shared" si="301"/>
        <v>19769132</v>
      </c>
      <c r="V78" s="130">
        <f t="shared" si="301"/>
        <v>14192295</v>
      </c>
      <c r="W78" s="130">
        <f t="shared" si="301"/>
        <v>12023114</v>
      </c>
      <c r="X78" s="131">
        <f t="shared" si="301"/>
        <v>13052167</v>
      </c>
      <c r="Y78" s="130">
        <f t="shared" si="301"/>
        <v>14035359</v>
      </c>
      <c r="Z78" s="130">
        <f t="shared" si="301"/>
        <v>14048544</v>
      </c>
      <c r="AA78" s="130">
        <f t="shared" si="301"/>
        <v>13736266</v>
      </c>
      <c r="AB78" s="130">
        <f t="shared" si="301"/>
        <v>11609895</v>
      </c>
      <c r="AC78" s="130">
        <f t="shared" si="301"/>
        <v>10826356</v>
      </c>
      <c r="AD78" s="130">
        <f t="shared" si="301"/>
        <v>13061628</v>
      </c>
      <c r="AE78" s="130">
        <f t="shared" si="301"/>
        <v>19209979</v>
      </c>
      <c r="AF78" s="130">
        <f t="shared" si="301"/>
        <v>22355820</v>
      </c>
      <c r="AG78" s="130">
        <f t="shared" si="301"/>
        <v>21103645</v>
      </c>
      <c r="AH78" s="130">
        <f t="shared" si="301"/>
        <v>15317619</v>
      </c>
      <c r="AI78" s="130">
        <f t="shared" si="301"/>
        <v>11788934</v>
      </c>
      <c r="AJ78" s="305">
        <f t="shared" si="301"/>
        <v>11761661</v>
      </c>
      <c r="AK78" s="78">
        <f t="shared" si="301"/>
        <v>13610692</v>
      </c>
      <c r="AL78" s="78">
        <f t="shared" si="302" ref="AL78:BG78">SUM(AL73:AL77)</f>
        <v>13964814</v>
      </c>
      <c r="AM78" s="78">
        <f t="shared" si="302"/>
        <v>14071952</v>
      </c>
      <c r="AN78" s="78">
        <f t="shared" si="302"/>
        <v>12457958</v>
      </c>
      <c r="AO78" s="78">
        <f t="shared" si="302"/>
        <v>11045471</v>
      </c>
      <c r="AP78" s="78">
        <f t="shared" si="302"/>
        <v>13212234</v>
      </c>
      <c r="AQ78" s="78">
        <f t="shared" si="302"/>
        <v>16690584</v>
      </c>
      <c r="AR78" s="78">
        <f t="shared" si="302"/>
        <v>24107551</v>
      </c>
      <c r="AS78" s="78">
        <f t="shared" si="302"/>
        <v>21730276</v>
      </c>
      <c r="AT78" s="78">
        <f t="shared" si="302"/>
        <v>15116548</v>
      </c>
      <c r="AU78" s="78">
        <f t="shared" si="302"/>
        <v>11928823</v>
      </c>
      <c r="AV78" s="293">
        <f t="shared" si="302"/>
        <v>12883613</v>
      </c>
      <c r="AW78" s="293">
        <f t="shared" si="302"/>
        <v>14256602</v>
      </c>
      <c r="AX78" s="293">
        <f t="shared" si="302"/>
        <v>12956375</v>
      </c>
      <c r="AY78" s="293">
        <f t="shared" si="302"/>
        <v>12830811</v>
      </c>
      <c r="AZ78" s="293">
        <f t="shared" si="302"/>
        <v>13308881</v>
      </c>
      <c r="BA78" s="293">
        <f t="shared" si="302"/>
        <v>11204549</v>
      </c>
      <c r="BB78" s="293">
        <f t="shared" si="302"/>
        <v>12898136</v>
      </c>
      <c r="BC78" s="293">
        <f t="shared" si="302"/>
        <v>18246784</v>
      </c>
      <c r="BD78" s="293">
        <f t="shared" si="302"/>
        <v>22407207</v>
      </c>
      <c r="BE78" s="293">
        <f t="shared" si="302"/>
        <v>19608922</v>
      </c>
      <c r="BF78" s="293">
        <f t="shared" si="302"/>
        <v>15766896</v>
      </c>
      <c r="BG78" s="293">
        <f t="shared" si="302"/>
        <v>11853770</v>
      </c>
      <c r="BH78" s="293">
        <f>SUM(BH73:BH77)</f>
        <v>13738114</v>
      </c>
      <c r="BI78" s="78">
        <f t="shared" si="303" ref="BI78:DD85">SUM(BI73:BI77)</f>
        <v>-4019941</v>
      </c>
      <c r="BJ78" s="132">
        <f t="shared" si="304" ref="BJ78:BL78">SUM(BJ73:BJ77)</f>
        <v>936653</v>
      </c>
      <c r="BK78" s="132">
        <f t="shared" si="304"/>
        <v>1607574</v>
      </c>
      <c r="BL78" s="132">
        <f t="shared" si="304"/>
        <v>-567233</v>
      </c>
      <c r="BM78" s="132">
        <f t="shared" si="305" ref="BM78">SUM(BM73:BM77)</f>
        <v>-831383</v>
      </c>
      <c r="BN78" s="132">
        <f t="shared" si="306" ref="BN78:BV78">SUM(BN73:BN77)</f>
        <v>408299</v>
      </c>
      <c r="BO78" s="132">
        <f t="shared" si="306"/>
        <v>75728</v>
      </c>
      <c r="BP78" s="132">
        <f t="shared" si="306"/>
        <v>1679472</v>
      </c>
      <c r="BQ78" s="132">
        <f t="shared" si="306"/>
        <v>1111185</v>
      </c>
      <c r="BR78" s="387">
        <f t="shared" si="306"/>
        <v>-174003</v>
      </c>
      <c r="BS78" s="410">
        <f t="shared" si="306"/>
        <v>-1095189</v>
      </c>
      <c r="BT78" s="132">
        <f t="shared" si="306"/>
        <v>2103723</v>
      </c>
      <c r="BU78" s="132">
        <f t="shared" si="306"/>
        <v>4956445</v>
      </c>
      <c r="BV78" s="132">
        <f t="shared" si="306"/>
        <v>-1055217</v>
      </c>
      <c r="BW78" s="132">
        <f t="shared" si="307" ref="BW78:BX78">SUM(BW73:BW77)</f>
        <v>-2030920</v>
      </c>
      <c r="BX78" s="227">
        <f t="shared" si="307"/>
        <v>1529367</v>
      </c>
      <c r="BY78" s="227">
        <f t="shared" si="308" ref="BY78">SUM(BY73:BY77)</f>
        <v>2742967</v>
      </c>
      <c r="BZ78" s="227">
        <f t="shared" si="309" ref="BZ78:CA78">SUM(BZ73:BZ77)</f>
        <v>-377483</v>
      </c>
      <c r="CA78" s="253">
        <f t="shared" si="309"/>
        <v>1334513</v>
      </c>
      <c r="CB78" s="253">
        <f t="shared" si="310" ref="CB78:CC78">SUM(CB73:CB77)</f>
        <v>1125324</v>
      </c>
      <c r="CC78" s="253">
        <f t="shared" si="310"/>
        <v>-234180</v>
      </c>
      <c r="CD78" s="367">
        <f t="shared" si="311" ref="CD78:CE78">SUM(CD73:CD77)</f>
        <v>-1290506</v>
      </c>
      <c r="CE78" s="336">
        <f t="shared" si="311"/>
        <v>-424667</v>
      </c>
      <c r="CF78" s="253">
        <f t="shared" si="312" ref="CF78">SUM(CF73:CF77)</f>
        <v>-83730</v>
      </c>
      <c r="CG78" s="253">
        <f t="shared" si="313" ref="CG78">SUM(CG73:CG77)</f>
        <v>335686</v>
      </c>
      <c r="CH78" s="253">
        <f t="shared" si="314" ref="CH78">SUM(CH73:CH77)</f>
        <v>848063</v>
      </c>
      <c r="CI78" s="253">
        <f t="shared" si="315" ref="CI78">SUM(CI73:CI77)</f>
        <v>219115</v>
      </c>
      <c r="CJ78" s="253">
        <f t="shared" si="316" ref="CJ78">SUM(CJ73:CJ77)</f>
        <v>150606</v>
      </c>
      <c r="CK78" s="253">
        <f t="shared" si="317" ref="CK78">SUM(CK73:CK77)</f>
        <v>-2519395</v>
      </c>
      <c r="CL78" s="253">
        <f t="shared" si="318" ref="CL78">SUM(CL73:CL77)</f>
        <v>1751731</v>
      </c>
      <c r="CM78" s="253">
        <f t="shared" si="319" ref="CM78">SUM(CM73:CM77)</f>
        <v>626631</v>
      </c>
      <c r="CN78" s="253">
        <f t="shared" si="320" ref="CN78">SUM(CN73:CN77)</f>
        <v>-201071</v>
      </c>
      <c r="CO78" s="253">
        <f t="shared" si="321" ref="CO78">SUM(CO73:CO77)</f>
        <v>139889</v>
      </c>
      <c r="CP78" s="367">
        <f t="shared" si="322" ref="CP78">SUM(CP73:CP77)</f>
        <v>1121952</v>
      </c>
      <c r="CQ78" s="367">
        <f t="shared" si="323" ref="CQ78">SUM(CQ73:CQ77)</f>
        <v>645910</v>
      </c>
      <c r="CR78" s="367">
        <f t="shared" si="324" ref="CR78">SUM(CR73:CR77)</f>
        <v>-1008439</v>
      </c>
      <c r="CS78" s="367">
        <f t="shared" si="325" ref="CS78">SUM(CS73:CS77)</f>
        <v>-1241141</v>
      </c>
      <c r="CT78" s="367">
        <f t="shared" si="326" ref="CT78">SUM(CT73:CT77)</f>
        <v>850923</v>
      </c>
      <c r="CU78" s="367">
        <f t="shared" si="327" ref="CU78">SUM(CU73:CU77)</f>
        <v>159078</v>
      </c>
      <c r="CV78" s="367">
        <f t="shared" si="328" ref="CV78">SUM(CV73:CV77)</f>
        <v>-314098</v>
      </c>
      <c r="CW78" s="367">
        <f t="shared" si="329" ref="CW78">SUM(CW73:CW77)</f>
        <v>1556200</v>
      </c>
      <c r="CX78" s="367">
        <f t="shared" si="330" ref="CX78">SUM(CX73:CX77)</f>
        <v>-1700344</v>
      </c>
      <c r="CY78" s="367">
        <f t="shared" si="331" ref="CY78:CZ78">SUM(CY73:CY77)</f>
        <v>-2121354</v>
      </c>
      <c r="CZ78" s="367">
        <f t="shared" si="331"/>
        <v>650348</v>
      </c>
      <c r="DA78" s="367">
        <f t="shared" si="332" ref="DA78:DB78">SUM(DA73:DA77)</f>
        <v>-75053</v>
      </c>
      <c r="DB78" s="367">
        <f t="shared" si="332"/>
        <v>854501</v>
      </c>
      <c r="DC78" s="265"/>
      <c r="DD78" s="78">
        <f t="shared" si="303"/>
        <v>0</v>
      </c>
    </row>
    <row r="79" spans="1:108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58"/>
      <c r="CB79" s="258"/>
      <c r="CC79" s="258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72"/>
      <c r="DC79" s="330"/>
      <c r="DD79" s="43"/>
    </row>
    <row r="80" spans="1:108" s="31" customFormat="1" ht="15">
      <c r="A80" s="139"/>
      <c r="B80" s="32" t="s">
        <v>139</v>
      </c>
      <c r="C80" s="90">
        <f>C94-C87</f>
        <v>964451.80000000005</v>
      </c>
      <c r="D80" s="91">
        <f t="shared" si="333" ref="D80:O80">D94-D87</f>
        <v>885026.43999999994</v>
      </c>
      <c r="E80" s="91">
        <f t="shared" si="333"/>
        <v>948444.29999999993</v>
      </c>
      <c r="F80" s="91">
        <f t="shared" si="333"/>
        <v>835116.07999999984</v>
      </c>
      <c r="G80" s="91">
        <f t="shared" si="333"/>
        <v>1466563.3100000001</v>
      </c>
      <c r="H80" s="91">
        <f t="shared" si="333"/>
        <v>1893474.6299999999</v>
      </c>
      <c r="I80" s="91">
        <f t="shared" si="333"/>
        <v>1702039.5399999998</v>
      </c>
      <c r="J80" s="91">
        <f t="shared" si="333"/>
        <v>1308529.1100000001</v>
      </c>
      <c r="K80" s="91">
        <f t="shared" si="333"/>
        <v>676738.5</v>
      </c>
      <c r="L80" s="92">
        <f t="shared" si="333"/>
        <v>1202677.9499999997</v>
      </c>
      <c r="M80" s="91">
        <f t="shared" si="333"/>
        <v>1414476.54</v>
      </c>
      <c r="N80" s="91">
        <f t="shared" si="333"/>
        <v>1167237.9299999999</v>
      </c>
      <c r="O80" s="91">
        <f t="shared" si="333"/>
        <v>1219451.52</v>
      </c>
      <c r="P80" s="91">
        <f t="shared" si="334" ref="P80:Q80">P94-P87</f>
        <v>1164026.48</v>
      </c>
      <c r="Q80" s="91">
        <f t="shared" si="334"/>
        <v>1084223.0700000001</v>
      </c>
      <c r="R80" s="91">
        <f t="shared" si="335" ref="R80:S80">R94-R87</f>
        <v>1276079.8300000001</v>
      </c>
      <c r="S80" s="91">
        <f t="shared" si="335"/>
        <v>1815272.53</v>
      </c>
      <c r="T80" s="91">
        <f t="shared" si="336" ref="T80:U80">T94-T87</f>
        <v>2915906.7299999995</v>
      </c>
      <c r="U80" s="91">
        <f t="shared" si="336"/>
        <v>1997871.1800000002</v>
      </c>
      <c r="V80" s="91">
        <f t="shared" si="337" ref="V80:W80">V94-V87</f>
        <v>1271814.76</v>
      </c>
      <c r="W80" s="91">
        <f t="shared" si="337"/>
        <v>2691744.79</v>
      </c>
      <c r="X80" s="92">
        <f t="shared" si="338" ref="X80:Y80">X94-X87</f>
        <v>1313424.4400000002</v>
      </c>
      <c r="Y80" s="91">
        <f t="shared" si="338"/>
        <v>1244614.6800000002</v>
      </c>
      <c r="Z80" s="91">
        <f t="shared" si="339" ref="Z80:AA80">Z94-Z87</f>
        <v>1514608.3</v>
      </c>
      <c r="AA80" s="91">
        <f t="shared" si="339"/>
        <v>1420137.3100000001</v>
      </c>
      <c r="AB80" s="91">
        <f t="shared" si="340" ref="AB80:AC80">AB94-AB87</f>
        <v>1294680.4700000002</v>
      </c>
      <c r="AC80" s="91">
        <f t="shared" si="340"/>
        <v>1261112.74</v>
      </c>
      <c r="AD80" s="91">
        <f t="shared" si="341" ref="AD80:AE80">AD94-AD87</f>
        <v>1415946.3500000001</v>
      </c>
      <c r="AE80" s="91">
        <f t="shared" si="341"/>
        <v>2017313.3799999999</v>
      </c>
      <c r="AF80" s="91">
        <f t="shared" si="342" ref="AF80:AG80">AF94-AF87</f>
        <v>2449952.0099999998</v>
      </c>
      <c r="AG80" s="91">
        <f t="shared" si="342"/>
        <v>2581920.9399999999</v>
      </c>
      <c r="AH80" s="192">
        <f t="shared" si="343" ref="AH80:AI80">AH94-AH87</f>
        <v>1551421.3999999999</v>
      </c>
      <c r="AI80" s="192">
        <f t="shared" si="343"/>
        <v>1220489.04</v>
      </c>
      <c r="AJ80" s="179">
        <f t="shared" si="344" ref="AJ80:AK80">AJ94-AJ87</f>
        <v>1575297.52</v>
      </c>
      <c r="AK80" s="308">
        <f t="shared" si="344"/>
        <v>1574197.4399999999</v>
      </c>
      <c r="AL80" s="308">
        <f t="shared" si="345" ref="AL80:AQ80">AL94-AL87</f>
        <v>1641335.3500000001</v>
      </c>
      <c r="AM80" s="282">
        <f t="shared" si="345"/>
        <v>1328816.4199999999</v>
      </c>
      <c r="AN80" s="282">
        <f t="shared" si="345"/>
        <v>1900791.54</v>
      </c>
      <c r="AO80" s="282">
        <f t="shared" si="345"/>
        <v>1219178.4100000001</v>
      </c>
      <c r="AP80" s="282">
        <f t="shared" si="345"/>
        <v>1666106.77</v>
      </c>
      <c r="AQ80" s="282">
        <f t="shared" si="345"/>
        <v>1607570.6699999999</v>
      </c>
      <c r="AR80" s="282">
        <f t="shared" si="346" ref="AR80:AV80">AR94-AR87</f>
        <v>3136484.7800000003</v>
      </c>
      <c r="AS80" s="282">
        <f t="shared" si="346"/>
        <v>2357655.6000000001</v>
      </c>
      <c r="AT80" s="282">
        <f t="shared" si="346"/>
        <v>1149259.8700000001</v>
      </c>
      <c r="AU80" s="282">
        <f t="shared" si="346"/>
        <v>52472.050000000047</v>
      </c>
      <c r="AV80" s="300">
        <f t="shared" si="346"/>
        <v>-292031.26000000001</v>
      </c>
      <c r="AW80" s="282">
        <f t="shared" si="347" ref="AW80:BB80">AW94-AW87</f>
        <v>-273417.58999999997</v>
      </c>
      <c r="AX80" s="282">
        <f t="shared" si="347"/>
        <v>301532.20000000007</v>
      </c>
      <c r="AY80" s="282">
        <f t="shared" si="347"/>
        <v>1956686.98</v>
      </c>
      <c r="AZ80" s="282">
        <f t="shared" si="347"/>
        <v>1349891.98</v>
      </c>
      <c r="BA80" s="282">
        <f t="shared" si="347"/>
        <v>1463145.4199999999</v>
      </c>
      <c r="BB80" s="282">
        <f t="shared" si="347"/>
        <v>1820540</v>
      </c>
      <c r="BC80" s="282">
        <f t="shared" si="348" ref="BC80:BH80">BC94-BC87</f>
        <v>1977518.9500000002</v>
      </c>
      <c r="BD80" s="282">
        <f t="shared" si="348"/>
        <v>3312594.27</v>
      </c>
      <c r="BE80" s="282">
        <f t="shared" si="348"/>
        <v>2632170.9500000002</v>
      </c>
      <c r="BF80" s="282">
        <f t="shared" si="348"/>
        <v>1719392.6000000001</v>
      </c>
      <c r="BG80" s="282">
        <f t="shared" si="348"/>
        <v>1448463.52</v>
      </c>
      <c r="BH80" s="282">
        <f t="shared" si="348"/>
        <v>1513058.2000000002</v>
      </c>
      <c r="BI80" s="28">
        <f t="shared" si="349" ref="BI80:BR84">O80-C80</f>
        <v>254999.71999999997</v>
      </c>
      <c r="BJ80" s="93">
        <f t="shared" si="349"/>
        <v>279000.04000000004</v>
      </c>
      <c r="BK80" s="93">
        <f t="shared" si="349"/>
        <v>135778.77000000014</v>
      </c>
      <c r="BL80" s="93">
        <f t="shared" si="349"/>
        <v>440963.75000000023</v>
      </c>
      <c r="BM80" s="93">
        <f t="shared" si="349"/>
        <v>348709.21999999997</v>
      </c>
      <c r="BN80" s="93">
        <f t="shared" si="349"/>
        <v>1022432.0999999996</v>
      </c>
      <c r="BO80" s="93">
        <f t="shared" si="349"/>
        <v>295831.64000000036</v>
      </c>
      <c r="BP80" s="93">
        <f t="shared" si="349"/>
        <v>-36714.350000000093</v>
      </c>
      <c r="BQ80" s="93">
        <f t="shared" si="349"/>
        <v>2015006.29</v>
      </c>
      <c r="BR80" s="394">
        <f t="shared" si="349"/>
        <v>110746.49000000046</v>
      </c>
      <c r="BS80" s="417">
        <f t="shared" si="350" ref="BS80:CB84">Y80-M80</f>
        <v>-169861.85999999987</v>
      </c>
      <c r="BT80" s="93">
        <f t="shared" si="350"/>
        <v>347370.37000000011</v>
      </c>
      <c r="BU80" s="93">
        <f t="shared" si="350"/>
        <v>200685.79000000004</v>
      </c>
      <c r="BV80" s="93">
        <f t="shared" si="350"/>
        <v>130653.99000000022</v>
      </c>
      <c r="BW80" s="93">
        <f t="shared" si="350"/>
        <v>176889.66999999993</v>
      </c>
      <c r="BX80" s="234">
        <f t="shared" si="350"/>
        <v>139866.52000000002</v>
      </c>
      <c r="BY80" s="234">
        <f t="shared" si="350"/>
        <v>202040.84999999986</v>
      </c>
      <c r="BZ80" s="234">
        <f t="shared" si="350"/>
        <v>-465954.71999999974</v>
      </c>
      <c r="CA80" s="247">
        <f t="shared" si="350"/>
        <v>584049.75999999978</v>
      </c>
      <c r="CB80" s="247">
        <f t="shared" si="350"/>
        <v>279606.6399999999</v>
      </c>
      <c r="CC80" s="247">
        <f t="shared" si="351" ref="CC80:CL84">AI80-W80</f>
        <v>-1471255.75</v>
      </c>
      <c r="CD80" s="374">
        <f t="shared" si="351"/>
        <v>261873.07999999984</v>
      </c>
      <c r="CE80" s="343">
        <f t="shared" si="351"/>
        <v>329582.75999999978</v>
      </c>
      <c r="CF80" s="247">
        <f t="shared" si="351"/>
        <v>126727.05000000005</v>
      </c>
      <c r="CG80" s="247">
        <f t="shared" si="351"/>
        <v>-91320.89000000013</v>
      </c>
      <c r="CH80" s="247">
        <f t="shared" si="351"/>
        <v>606111.06999999983</v>
      </c>
      <c r="CI80" s="247">
        <f t="shared" si="351"/>
        <v>-41934.329999999842</v>
      </c>
      <c r="CJ80" s="247">
        <f t="shared" si="351"/>
        <v>250160.41999999993</v>
      </c>
      <c r="CK80" s="247">
        <f t="shared" si="351"/>
        <v>-409742.70999999996</v>
      </c>
      <c r="CL80" s="247">
        <f t="shared" si="351"/>
        <v>686532.77000000048</v>
      </c>
      <c r="CM80" s="247">
        <f t="shared" si="352" ref="CM80:DB84">AS80-AG80</f>
        <v>-224265.33999999985</v>
      </c>
      <c r="CN80" s="247">
        <f t="shared" si="352"/>
        <v>-402161.5299999998</v>
      </c>
      <c r="CO80" s="247">
        <f t="shared" si="352"/>
        <v>-1168016.99</v>
      </c>
      <c r="CP80" s="374">
        <f t="shared" si="352"/>
        <v>-1867328.78</v>
      </c>
      <c r="CQ80" s="374">
        <f t="shared" si="352"/>
        <v>-1847615.0299999998</v>
      </c>
      <c r="CR80" s="374">
        <f t="shared" si="352"/>
        <v>-1339803.1499999999</v>
      </c>
      <c r="CS80" s="374">
        <f t="shared" si="352"/>
        <v>627870.56000000006</v>
      </c>
      <c r="CT80" s="374">
        <f t="shared" si="352"/>
        <v>-550899.56000000006</v>
      </c>
      <c r="CU80" s="374">
        <f t="shared" si="352"/>
        <v>243967.00999999978</v>
      </c>
      <c r="CV80" s="374">
        <f t="shared" si="352"/>
        <v>154433.22999999998</v>
      </c>
      <c r="CW80" s="374">
        <f t="shared" si="352"/>
        <v>369948.28000000026</v>
      </c>
      <c r="CX80" s="374">
        <f t="shared" si="352"/>
        <v>176109.48999999976</v>
      </c>
      <c r="CY80" s="374">
        <f t="shared" si="352"/>
        <v>274515.35000000009</v>
      </c>
      <c r="CZ80" s="374">
        <f t="shared" si="352"/>
        <v>570132.72999999998</v>
      </c>
      <c r="DA80" s="374">
        <f t="shared" si="352"/>
        <v>1395991.47</v>
      </c>
      <c r="DB80" s="374">
        <f t="shared" si="352"/>
        <v>1805089.4600000002</v>
      </c>
      <c r="DC80" s="330"/>
      <c r="DD80" s="149" t="s">
        <v>154</v>
      </c>
    </row>
    <row r="81" spans="1:108" s="31" customFormat="1" ht="15">
      <c r="A81" s="139"/>
      <c r="B81" s="32" t="s">
        <v>140</v>
      </c>
      <c r="C81" s="90">
        <f>C95-C88</f>
        <v>6075.2899999999991</v>
      </c>
      <c r="D81" s="91">
        <f t="shared" si="353" ref="D81:Y81">D95-D88</f>
        <v>6604.0900000000001</v>
      </c>
      <c r="E81" s="91">
        <f t="shared" si="353"/>
        <v>5384.420000000001</v>
      </c>
      <c r="F81" s="91">
        <f t="shared" si="353"/>
        <v>5096.2700000000004</v>
      </c>
      <c r="G81" s="91">
        <f t="shared" si="353"/>
        <v>7189.4100000000008</v>
      </c>
      <c r="H81" s="91">
        <f t="shared" si="353"/>
        <v>6721.7900000000009</v>
      </c>
      <c r="I81" s="91">
        <f t="shared" si="353"/>
        <v>9196.2099999999991</v>
      </c>
      <c r="J81" s="91">
        <f t="shared" si="353"/>
        <v>7587.8400000000011</v>
      </c>
      <c r="K81" s="91">
        <f t="shared" si="353"/>
        <v>4667.6700000000001</v>
      </c>
      <c r="L81" s="92">
        <f t="shared" si="353"/>
        <v>8488.4099999999999</v>
      </c>
      <c r="M81" s="91">
        <f t="shared" si="353"/>
        <v>8359.7199999999993</v>
      </c>
      <c r="N81" s="91">
        <f t="shared" si="353"/>
        <v>9210.6900000000005</v>
      </c>
      <c r="O81" s="91">
        <f t="shared" si="353"/>
        <v>10604.369999999999</v>
      </c>
      <c r="P81" s="91">
        <f t="shared" si="353"/>
        <v>6465.8500000000022</v>
      </c>
      <c r="Q81" s="91">
        <f t="shared" si="353"/>
        <v>6698.8799999999992</v>
      </c>
      <c r="R81" s="91">
        <f t="shared" si="353"/>
        <v>6275.0200000000004</v>
      </c>
      <c r="S81" s="91">
        <f t="shared" si="353"/>
        <v>7746.8999999999996</v>
      </c>
      <c r="T81" s="91">
        <f t="shared" si="353"/>
        <v>7874.4200000000001</v>
      </c>
      <c r="U81" s="91">
        <f t="shared" si="353"/>
        <v>6662.4300000000003</v>
      </c>
      <c r="V81" s="91">
        <f t="shared" si="353"/>
        <v>3860.5200000000004</v>
      </c>
      <c r="W81" s="91">
        <f t="shared" si="353"/>
        <v>9418.9299999999985</v>
      </c>
      <c r="X81" s="92">
        <f t="shared" si="353"/>
        <v>8586.8200000000015</v>
      </c>
      <c r="Y81" s="91">
        <f t="shared" si="353"/>
        <v>8526.3400000000001</v>
      </c>
      <c r="Z81" s="91">
        <f t="shared" si="354" ref="Z81:AA81">Z95-Z88</f>
        <v>22782.559999999998</v>
      </c>
      <c r="AA81" s="91">
        <f t="shared" si="354"/>
        <v>13598.450000000001</v>
      </c>
      <c r="AB81" s="91">
        <f t="shared" si="355" ref="AB81:AC81">AB95-AB88</f>
        <v>10447.09</v>
      </c>
      <c r="AC81" s="91">
        <f t="shared" si="355"/>
        <v>11775.459999999999</v>
      </c>
      <c r="AD81" s="91">
        <f t="shared" si="356" ref="AD81:AE81">AD95-AD88</f>
        <v>10505.419999999998</v>
      </c>
      <c r="AE81" s="91">
        <f t="shared" si="356"/>
        <v>7890.8600000000006</v>
      </c>
      <c r="AF81" s="91">
        <f t="shared" si="357" ref="AF81:AG81">AF95-AF88</f>
        <v>7569.7200000000012</v>
      </c>
      <c r="AG81" s="91">
        <f t="shared" si="357"/>
        <v>7961.8900000000012</v>
      </c>
      <c r="AH81" s="192">
        <f t="shared" si="358" ref="AH81:AI81">AH95-AH88</f>
        <v>9674.9400000000005</v>
      </c>
      <c r="AI81" s="192">
        <f t="shared" si="358"/>
        <v>11856.129999999999</v>
      </c>
      <c r="AJ81" s="179">
        <f t="shared" si="359" ref="AJ81:AK81">AJ95-AJ88</f>
        <v>6516.2100000000009</v>
      </c>
      <c r="AK81" s="308">
        <f t="shared" si="359"/>
        <v>8828.3799999999992</v>
      </c>
      <c r="AL81" s="308">
        <f t="shared" si="360" ref="AL81:AM81">AL95-AL88</f>
        <v>10448.849999999999</v>
      </c>
      <c r="AM81" s="282">
        <f t="shared" si="360"/>
        <v>12415.26</v>
      </c>
      <c r="AN81" s="282">
        <f t="shared" si="361" ref="AN81:AO81">AN95-AN88</f>
        <v>17605.25</v>
      </c>
      <c r="AO81" s="282">
        <f t="shared" si="361"/>
        <v>10218.610000000001</v>
      </c>
      <c r="AP81" s="282">
        <f t="shared" si="362" ref="AP81:AQ81">AP95-AP88</f>
        <v>6682.9399999999987</v>
      </c>
      <c r="AQ81" s="282">
        <f t="shared" si="362"/>
        <v>5852.04</v>
      </c>
      <c r="AR81" s="282">
        <f t="shared" si="363" ref="AR81">AR95-AR88</f>
        <v>6935.3600000000006</v>
      </c>
      <c r="AS81" s="282">
        <f t="shared" si="364" ref="AS81:AT81">AS95-AS88</f>
        <v>7934.5400000000009</v>
      </c>
      <c r="AT81" s="282">
        <f t="shared" si="364"/>
        <v>3126.8999999999996</v>
      </c>
      <c r="AU81" s="282">
        <f t="shared" si="365" ref="AU81:AV81">AU95-AU88</f>
        <v>-3570.4400000000005</v>
      </c>
      <c r="AV81" s="300">
        <f t="shared" si="365"/>
        <v>-3158.1500000000015</v>
      </c>
      <c r="AW81" s="282">
        <f t="shared" si="366" ref="AW81:AX81">AW95-AW88</f>
        <v>-2230.4200000000001</v>
      </c>
      <c r="AX81" s="282">
        <f t="shared" si="366"/>
        <v>-1884.6100000000006</v>
      </c>
      <c r="AY81" s="282">
        <f t="shared" si="367" ref="AY81:AZ81">AY95-AY88</f>
        <v>19449.419999999998</v>
      </c>
      <c r="AZ81" s="282">
        <f t="shared" si="367"/>
        <v>12259.42</v>
      </c>
      <c r="BA81" s="282">
        <f t="shared" si="368" ref="BA81:BB81">BA95-BA88</f>
        <v>12659.99</v>
      </c>
      <c r="BB81" s="282">
        <f t="shared" si="368"/>
        <v>7227.7700000000004</v>
      </c>
      <c r="BC81" s="282">
        <f t="shared" si="369" ref="BC81">BC95-BC88</f>
        <v>8549.7600000000002</v>
      </c>
      <c r="BD81" s="282">
        <f t="shared" si="370" ref="BD81:BE81">BD95-BD88</f>
        <v>11688.07</v>
      </c>
      <c r="BE81" s="282">
        <f t="shared" si="370"/>
        <v>14828.52</v>
      </c>
      <c r="BF81" s="282">
        <f t="shared" si="371" ref="BF81:BG81">BF95-BF88</f>
        <v>8503.3500000000004</v>
      </c>
      <c r="BG81" s="282">
        <f t="shared" si="371"/>
        <v>8803.1100000000006</v>
      </c>
      <c r="BH81" s="282">
        <f t="shared" si="372" ref="BH81">BH95-BH88</f>
        <v>11895.91</v>
      </c>
      <c r="BI81" s="28">
        <f t="shared" si="349"/>
        <v>4529.0799999999999</v>
      </c>
      <c r="BJ81" s="93">
        <f t="shared" si="349"/>
        <v>-138.23999999999796</v>
      </c>
      <c r="BK81" s="93">
        <f t="shared" si="349"/>
        <v>1314.4599999999982</v>
      </c>
      <c r="BL81" s="93">
        <f t="shared" si="349"/>
        <v>1178.75</v>
      </c>
      <c r="BM81" s="93">
        <f t="shared" si="349"/>
        <v>557.48999999999887</v>
      </c>
      <c r="BN81" s="93">
        <f t="shared" si="349"/>
        <v>1152.6299999999992</v>
      </c>
      <c r="BO81" s="93">
        <f t="shared" si="349"/>
        <v>-2533.7799999999988</v>
      </c>
      <c r="BP81" s="93">
        <f t="shared" si="349"/>
        <v>-3727.3200000000006</v>
      </c>
      <c r="BQ81" s="93">
        <f t="shared" si="349"/>
        <v>4751.2599999999984</v>
      </c>
      <c r="BR81" s="394">
        <f t="shared" si="349"/>
        <v>98.410000000001673</v>
      </c>
      <c r="BS81" s="417">
        <f t="shared" si="350"/>
        <v>166.6200000000008</v>
      </c>
      <c r="BT81" s="93">
        <f t="shared" si="350"/>
        <v>13571.869999999997</v>
      </c>
      <c r="BU81" s="93">
        <f t="shared" si="350"/>
        <v>2994.0800000000017</v>
      </c>
      <c r="BV81" s="93">
        <f t="shared" si="350"/>
        <v>3981.239999999998</v>
      </c>
      <c r="BW81" s="93">
        <f t="shared" si="350"/>
        <v>5076.5799999999999</v>
      </c>
      <c r="BX81" s="234">
        <f t="shared" si="350"/>
        <v>4230.3999999999978</v>
      </c>
      <c r="BY81" s="234">
        <f t="shared" si="350"/>
        <v>143.96000000000095</v>
      </c>
      <c r="BZ81" s="234">
        <f t="shared" si="350"/>
        <v>-304.69999999999891</v>
      </c>
      <c r="CA81" s="247">
        <f t="shared" si="350"/>
        <v>1299.4600000000009</v>
      </c>
      <c r="CB81" s="247">
        <f t="shared" si="350"/>
        <v>5814.4200000000001</v>
      </c>
      <c r="CC81" s="247">
        <f t="shared" si="351"/>
        <v>2437.2000000000007</v>
      </c>
      <c r="CD81" s="374">
        <f t="shared" si="351"/>
        <v>-2070.6100000000006</v>
      </c>
      <c r="CE81" s="343">
        <f t="shared" si="351"/>
        <v>302.03999999999905</v>
      </c>
      <c r="CF81" s="247">
        <f t="shared" si="351"/>
        <v>-12333.709999999999</v>
      </c>
      <c r="CG81" s="247">
        <f t="shared" si="351"/>
        <v>-1183.1900000000005</v>
      </c>
      <c r="CH81" s="247">
        <f t="shared" si="351"/>
        <v>7158.1599999999999</v>
      </c>
      <c r="CI81" s="247">
        <f t="shared" si="351"/>
        <v>-1556.8499999999985</v>
      </c>
      <c r="CJ81" s="247">
        <f t="shared" si="351"/>
        <v>-3822.4799999999996</v>
      </c>
      <c r="CK81" s="247">
        <f t="shared" si="351"/>
        <v>-2038.8200000000006</v>
      </c>
      <c r="CL81" s="247">
        <f t="shared" si="351"/>
        <v>-634.36000000000058</v>
      </c>
      <c r="CM81" s="247">
        <f t="shared" si="352"/>
        <v>-27.350000000000364</v>
      </c>
      <c r="CN81" s="247">
        <f t="shared" si="352"/>
        <v>-6548.0400000000009</v>
      </c>
      <c r="CO81" s="247">
        <f t="shared" si="352"/>
        <v>-15426.57</v>
      </c>
      <c r="CP81" s="374">
        <f t="shared" si="352"/>
        <v>-9674.3600000000024</v>
      </c>
      <c r="CQ81" s="374">
        <f t="shared" si="352"/>
        <v>-11058.799999999999</v>
      </c>
      <c r="CR81" s="374">
        <f t="shared" si="352"/>
        <v>-12333.459999999999</v>
      </c>
      <c r="CS81" s="374">
        <f t="shared" si="352"/>
        <v>7034.159999999998</v>
      </c>
      <c r="CT81" s="374">
        <f t="shared" si="352"/>
        <v>-5345.8299999999999</v>
      </c>
      <c r="CU81" s="374">
        <f t="shared" si="352"/>
        <v>2441.3799999999992</v>
      </c>
      <c r="CV81" s="374">
        <f t="shared" si="352"/>
        <v>544.83000000000175</v>
      </c>
      <c r="CW81" s="374">
        <f t="shared" si="352"/>
        <v>2697.7200000000003</v>
      </c>
      <c r="CX81" s="374">
        <f t="shared" si="352"/>
        <v>4752.7099999999991</v>
      </c>
      <c r="CY81" s="374">
        <f t="shared" si="352"/>
        <v>6893.9799999999996</v>
      </c>
      <c r="CZ81" s="374">
        <f t="shared" si="352"/>
        <v>5376.4500000000007</v>
      </c>
      <c r="DA81" s="374">
        <f t="shared" si="352"/>
        <v>12373.550000000001</v>
      </c>
      <c r="DB81" s="374">
        <f t="shared" si="352"/>
        <v>15054.060000000001</v>
      </c>
      <c r="DC81" s="330"/>
      <c r="DD81" s="149" t="s">
        <v>154</v>
      </c>
    </row>
    <row r="82" spans="1:108" s="31" customFormat="1" ht="15">
      <c r="A82" s="139"/>
      <c r="B82" s="32" t="s">
        <v>141</v>
      </c>
      <c r="C82" s="90">
        <f>C96-C89</f>
        <v>215628.67000000004</v>
      </c>
      <c r="D82" s="91">
        <f t="shared" si="373" ref="D82:Y82">D96-D89</f>
        <v>205151.00999999998</v>
      </c>
      <c r="E82" s="91">
        <f t="shared" si="373"/>
        <v>258335.22999999998</v>
      </c>
      <c r="F82" s="91">
        <f t="shared" si="373"/>
        <v>180172.31</v>
      </c>
      <c r="G82" s="91">
        <f t="shared" si="373"/>
        <v>272120.43000000005</v>
      </c>
      <c r="H82" s="91">
        <f t="shared" si="373"/>
        <v>367742.00000000006</v>
      </c>
      <c r="I82" s="91">
        <f t="shared" si="373"/>
        <v>392423.19</v>
      </c>
      <c r="J82" s="91">
        <f t="shared" si="373"/>
        <v>413064.33999999997</v>
      </c>
      <c r="K82" s="91">
        <f t="shared" si="373"/>
        <v>101573.44999999998</v>
      </c>
      <c r="L82" s="92">
        <f t="shared" si="373"/>
        <v>237082.69</v>
      </c>
      <c r="M82" s="91">
        <f t="shared" si="373"/>
        <v>307601.40000000002</v>
      </c>
      <c r="N82" s="91">
        <f t="shared" si="373"/>
        <v>197535.07999999996</v>
      </c>
      <c r="O82" s="91">
        <f t="shared" si="373"/>
        <v>252377.45999999999</v>
      </c>
      <c r="P82" s="91">
        <f t="shared" si="373"/>
        <v>236680.09000000003</v>
      </c>
      <c r="Q82" s="91">
        <f t="shared" si="373"/>
        <v>230146.65000000002</v>
      </c>
      <c r="R82" s="91">
        <f t="shared" si="373"/>
        <v>225553.39000000001</v>
      </c>
      <c r="S82" s="91">
        <f t="shared" si="373"/>
        <v>285300.95000000001</v>
      </c>
      <c r="T82" s="91">
        <f t="shared" si="373"/>
        <v>532906.08999999997</v>
      </c>
      <c r="U82" s="91">
        <f t="shared" si="373"/>
        <v>439941.17000000004</v>
      </c>
      <c r="V82" s="91">
        <f t="shared" si="373"/>
        <v>271877.57000000001</v>
      </c>
      <c r="W82" s="91">
        <f t="shared" si="373"/>
        <v>587113.84000000008</v>
      </c>
      <c r="X82" s="92">
        <f t="shared" si="373"/>
        <v>242740.48000000004</v>
      </c>
      <c r="Y82" s="91">
        <f t="shared" si="373"/>
        <v>240240.70000000001</v>
      </c>
      <c r="Z82" s="91">
        <f t="shared" si="374" ref="Z82:AA82">Z96-Z89</f>
        <v>281576.91000000003</v>
      </c>
      <c r="AA82" s="91">
        <f t="shared" si="374"/>
        <v>281691.27000000002</v>
      </c>
      <c r="AB82" s="91">
        <f t="shared" si="375" ref="AB82:AC82">AB96-AB89</f>
        <v>277542.07999999996</v>
      </c>
      <c r="AC82" s="91">
        <f t="shared" si="375"/>
        <v>271220.38</v>
      </c>
      <c r="AD82" s="91">
        <f t="shared" si="376" ref="AD82:AE82">AD96-AD89</f>
        <v>299374.22999999998</v>
      </c>
      <c r="AE82" s="91">
        <f t="shared" si="376"/>
        <v>413801.77000000002</v>
      </c>
      <c r="AF82" s="91">
        <f t="shared" si="377" ref="AF82:AG82">AF96-AF89</f>
        <v>497330.06000000006</v>
      </c>
      <c r="AG82" s="91">
        <f t="shared" si="377"/>
        <v>594980.16000000003</v>
      </c>
      <c r="AH82" s="192">
        <f t="shared" si="378" ref="AH82:AI82">AH96-AH89</f>
        <v>351257.38</v>
      </c>
      <c r="AI82" s="192">
        <f t="shared" si="378"/>
        <v>311290.42000000004</v>
      </c>
      <c r="AJ82" s="179">
        <f t="shared" si="379" ref="AJ82:AK82">AJ96-AJ89</f>
        <v>366944.46999999997</v>
      </c>
      <c r="AK82" s="308">
        <f t="shared" si="379"/>
        <v>318149.52000000002</v>
      </c>
      <c r="AL82" s="308">
        <f t="shared" si="380" ref="AL82:AM82">AL96-AL89</f>
        <v>366305.87</v>
      </c>
      <c r="AM82" s="282">
        <f t="shared" si="380"/>
        <v>258628.84000000003</v>
      </c>
      <c r="AN82" s="282">
        <f t="shared" si="381" ref="AN82:AO82">AN96-AN89</f>
        <v>387779.75</v>
      </c>
      <c r="AO82" s="282">
        <f t="shared" si="381"/>
        <v>270094.68000000005</v>
      </c>
      <c r="AP82" s="282">
        <f t="shared" si="382" ref="AP82:AQ82">AP96-AP89</f>
        <v>391985.83999999997</v>
      </c>
      <c r="AQ82" s="282">
        <f t="shared" si="382"/>
        <v>248613.53</v>
      </c>
      <c r="AR82" s="282">
        <f t="shared" si="383" ref="AR82">AR96-AR89</f>
        <v>628410.07999999996</v>
      </c>
      <c r="AS82" s="282">
        <f t="shared" si="384" ref="AS82:AT82">AS96-AS89</f>
        <v>546687.96999999997</v>
      </c>
      <c r="AT82" s="282">
        <f t="shared" si="384"/>
        <v>216238.58000000002</v>
      </c>
      <c r="AU82" s="282">
        <f t="shared" si="385" ref="AU82:AV82">AU96-AU89</f>
        <v>138994.60000000001</v>
      </c>
      <c r="AV82" s="300">
        <f t="shared" si="385"/>
        <v>60305.130000000005</v>
      </c>
      <c r="AW82" s="282">
        <f t="shared" si="386" ref="AW82:AX82">AW96-AW89</f>
        <v>90423.989999999991</v>
      </c>
      <c r="AX82" s="282">
        <f t="shared" si="386"/>
        <v>267237.02000000002</v>
      </c>
      <c r="AY82" s="282">
        <f t="shared" si="387" ref="AY82:AZ82">AY96-AY89</f>
        <v>437559.5</v>
      </c>
      <c r="AZ82" s="282">
        <f t="shared" si="387"/>
        <v>191172.5</v>
      </c>
      <c r="BA82" s="282">
        <f t="shared" si="388" ref="BA82:BB82">BA96-BA89</f>
        <v>330348.47999999998</v>
      </c>
      <c r="BB82" s="282">
        <f t="shared" si="388"/>
        <v>443015.12</v>
      </c>
      <c r="BC82" s="282">
        <f t="shared" si="389" ref="BC82">BC96-BC89</f>
        <v>289128.37</v>
      </c>
      <c r="BD82" s="282">
        <f t="shared" si="390" ref="BD82:BE82">BD96-BD89</f>
        <v>654783.92999999993</v>
      </c>
      <c r="BE82" s="282">
        <f t="shared" si="390"/>
        <v>489063.46000000002</v>
      </c>
      <c r="BF82" s="282">
        <f t="shared" si="391" ref="BF82:BG82">BF96-BF89</f>
        <v>377806.39000000001</v>
      </c>
      <c r="BG82" s="282">
        <f t="shared" si="391"/>
        <v>304985.41000000003</v>
      </c>
      <c r="BH82" s="282">
        <f t="shared" si="392" ref="BH82">BH96-BH89</f>
        <v>286973.57000000001</v>
      </c>
      <c r="BI82" s="28">
        <f t="shared" si="349"/>
        <v>36748.78999999995</v>
      </c>
      <c r="BJ82" s="93">
        <f t="shared" si="349"/>
        <v>31529.080000000045</v>
      </c>
      <c r="BK82" s="93">
        <f t="shared" si="349"/>
        <v>-28188.579999999958</v>
      </c>
      <c r="BL82" s="93">
        <f t="shared" si="349"/>
        <v>45381.080000000016</v>
      </c>
      <c r="BM82" s="93">
        <f t="shared" si="349"/>
        <v>13180.51999999996</v>
      </c>
      <c r="BN82" s="93">
        <f t="shared" si="349"/>
        <v>165164.08999999991</v>
      </c>
      <c r="BO82" s="93">
        <f t="shared" si="349"/>
        <v>47517.98000000004</v>
      </c>
      <c r="BP82" s="93">
        <f t="shared" si="349"/>
        <v>-141186.76999999996</v>
      </c>
      <c r="BQ82" s="93">
        <f t="shared" si="349"/>
        <v>485540.39000000013</v>
      </c>
      <c r="BR82" s="394">
        <f t="shared" si="349"/>
        <v>5657.7900000000373</v>
      </c>
      <c r="BS82" s="417">
        <f t="shared" si="350"/>
        <v>-67360.700000000012</v>
      </c>
      <c r="BT82" s="93">
        <f t="shared" si="350"/>
        <v>84041.830000000075</v>
      </c>
      <c r="BU82" s="93">
        <f t="shared" si="350"/>
        <v>29313.810000000027</v>
      </c>
      <c r="BV82" s="93">
        <f t="shared" si="350"/>
        <v>40861.989999999932</v>
      </c>
      <c r="BW82" s="93">
        <f t="shared" si="350"/>
        <v>41073.729999999981</v>
      </c>
      <c r="BX82" s="234">
        <f t="shared" si="350"/>
        <v>73820.839999999967</v>
      </c>
      <c r="BY82" s="234">
        <f t="shared" si="350"/>
        <v>128500.82000000001</v>
      </c>
      <c r="BZ82" s="234">
        <f t="shared" si="350"/>
        <v>-35576.029999999912</v>
      </c>
      <c r="CA82" s="247">
        <f t="shared" si="350"/>
        <v>155038.98999999999</v>
      </c>
      <c r="CB82" s="247">
        <f t="shared" si="350"/>
        <v>79379.809999999998</v>
      </c>
      <c r="CC82" s="247">
        <f t="shared" si="351"/>
        <v>-275823.42000000004</v>
      </c>
      <c r="CD82" s="374">
        <f t="shared" si="351"/>
        <v>124203.98999999993</v>
      </c>
      <c r="CE82" s="343">
        <f t="shared" si="351"/>
        <v>77908.820000000007</v>
      </c>
      <c r="CF82" s="247">
        <f t="shared" si="351"/>
        <v>84728.959999999963</v>
      </c>
      <c r="CG82" s="247">
        <f t="shared" si="351"/>
        <v>-23062.429999999993</v>
      </c>
      <c r="CH82" s="247">
        <f t="shared" si="351"/>
        <v>110237.67000000004</v>
      </c>
      <c r="CI82" s="247">
        <f t="shared" si="351"/>
        <v>-1125.6999999999534</v>
      </c>
      <c r="CJ82" s="247">
        <f t="shared" si="351"/>
        <v>92611.609999999986</v>
      </c>
      <c r="CK82" s="247">
        <f t="shared" si="351"/>
        <v>-165188.24000000002</v>
      </c>
      <c r="CL82" s="247">
        <f t="shared" si="351"/>
        <v>131080.0199999999</v>
      </c>
      <c r="CM82" s="247">
        <f t="shared" si="352"/>
        <v>-48292.190000000061</v>
      </c>
      <c r="CN82" s="247">
        <f t="shared" si="352"/>
        <v>-135018.79999999999</v>
      </c>
      <c r="CO82" s="247">
        <f t="shared" si="352"/>
        <v>-172295.82000000004</v>
      </c>
      <c r="CP82" s="374">
        <f t="shared" si="352"/>
        <v>-306639.33999999997</v>
      </c>
      <c r="CQ82" s="374">
        <f t="shared" si="352"/>
        <v>-227725.53000000003</v>
      </c>
      <c r="CR82" s="374">
        <f t="shared" si="352"/>
        <v>-99068.849999999977</v>
      </c>
      <c r="CS82" s="374">
        <f t="shared" si="352"/>
        <v>178930.65999999997</v>
      </c>
      <c r="CT82" s="374">
        <f t="shared" si="352"/>
        <v>-196607.25</v>
      </c>
      <c r="CU82" s="374">
        <f t="shared" si="352"/>
        <v>60253.79999999993</v>
      </c>
      <c r="CV82" s="374">
        <f t="shared" si="352"/>
        <v>51029.280000000028</v>
      </c>
      <c r="CW82" s="374">
        <f t="shared" si="352"/>
        <v>40514.839999999997</v>
      </c>
      <c r="CX82" s="374">
        <f t="shared" si="352"/>
        <v>26373.849999999977</v>
      </c>
      <c r="CY82" s="374">
        <f t="shared" si="352"/>
        <v>-57624.509999999951</v>
      </c>
      <c r="CZ82" s="374">
        <f t="shared" si="352"/>
        <v>161567.81</v>
      </c>
      <c r="DA82" s="374">
        <f t="shared" si="352"/>
        <v>165990.81000000003</v>
      </c>
      <c r="DB82" s="374">
        <f t="shared" si="352"/>
        <v>226668.44</v>
      </c>
      <c r="DC82" s="330"/>
      <c r="DD82" s="149" t="s">
        <v>154</v>
      </c>
    </row>
    <row r="83" spans="1:108" s="31" customFormat="1" ht="15">
      <c r="A83" s="139"/>
      <c r="B83" s="32" t="s">
        <v>142</v>
      </c>
      <c r="C83" s="90">
        <f>C97-C90</f>
        <v>148804.85999999999</v>
      </c>
      <c r="D83" s="91">
        <f t="shared" si="393" ref="D83:Y83">D97-D90</f>
        <v>162344.28000000003</v>
      </c>
      <c r="E83" s="91">
        <f t="shared" si="393"/>
        <v>228531.37</v>
      </c>
      <c r="F83" s="91">
        <f t="shared" si="393"/>
        <v>123834.63</v>
      </c>
      <c r="G83" s="91">
        <f t="shared" si="393"/>
        <v>231944.07999999999</v>
      </c>
      <c r="H83" s="91">
        <f t="shared" si="393"/>
        <v>294203.90000000002</v>
      </c>
      <c r="I83" s="91">
        <f t="shared" si="393"/>
        <v>299208.37</v>
      </c>
      <c r="J83" s="91">
        <f t="shared" si="393"/>
        <v>355074.22999999998</v>
      </c>
      <c r="K83" s="91">
        <f t="shared" si="393"/>
        <v>109477.86</v>
      </c>
      <c r="L83" s="92">
        <f t="shared" si="393"/>
        <v>175913.55000000002</v>
      </c>
      <c r="M83" s="91">
        <f t="shared" si="393"/>
        <v>297886.72000000003</v>
      </c>
      <c r="N83" s="91">
        <f t="shared" si="393"/>
        <v>116462.27</v>
      </c>
      <c r="O83" s="91">
        <f t="shared" si="393"/>
        <v>149773.39000000001</v>
      </c>
      <c r="P83" s="91">
        <f t="shared" si="393"/>
        <v>189099.84000000003</v>
      </c>
      <c r="Q83" s="91">
        <f t="shared" si="393"/>
        <v>188049.06000000003</v>
      </c>
      <c r="R83" s="91">
        <f t="shared" si="393"/>
        <v>153783.88</v>
      </c>
      <c r="S83" s="91">
        <f t="shared" si="393"/>
        <v>194697.02000000002</v>
      </c>
      <c r="T83" s="91">
        <f t="shared" si="393"/>
        <v>450360.02000000008</v>
      </c>
      <c r="U83" s="91">
        <f t="shared" si="393"/>
        <v>286514.07999999996</v>
      </c>
      <c r="V83" s="91">
        <f t="shared" si="393"/>
        <v>282919.76000000001</v>
      </c>
      <c r="W83" s="91">
        <f t="shared" si="393"/>
        <v>363963.08999999997</v>
      </c>
      <c r="X83" s="92">
        <f t="shared" si="393"/>
        <v>184644.20000000001</v>
      </c>
      <c r="Y83" s="91">
        <f t="shared" si="393"/>
        <v>149274.71000000002</v>
      </c>
      <c r="Z83" s="91">
        <f t="shared" si="394" ref="Z83:AA83">Z97-Z90</f>
        <v>202344.07000000001</v>
      </c>
      <c r="AA83" s="91">
        <f t="shared" si="394"/>
        <v>161323.66000000003</v>
      </c>
      <c r="AB83" s="91">
        <f t="shared" si="395" ref="AB83:AC83">AB97-AB90</f>
        <v>155594.02000000002</v>
      </c>
      <c r="AC83" s="91">
        <f t="shared" si="395"/>
        <v>267446.28999999998</v>
      </c>
      <c r="AD83" s="91">
        <f t="shared" si="396" ref="AD83:AE83">AD97-AD90</f>
        <v>221494.58000000002</v>
      </c>
      <c r="AE83" s="91">
        <f t="shared" si="396"/>
        <v>256542.87</v>
      </c>
      <c r="AF83" s="91">
        <f t="shared" si="397" ref="AF83:AG83">AF97-AF90</f>
        <v>373060.93000000005</v>
      </c>
      <c r="AG83" s="91">
        <f t="shared" si="397"/>
        <v>458412.64000000001</v>
      </c>
      <c r="AH83" s="192">
        <f t="shared" si="398" ref="AH83:AI83">AH97-AH90</f>
        <v>273595.16000000003</v>
      </c>
      <c r="AI83" s="192">
        <f t="shared" si="398"/>
        <v>317312.72999999998</v>
      </c>
      <c r="AJ83" s="179">
        <f t="shared" si="399" ref="AJ83:AK83">AJ97-AJ90</f>
        <v>377101.97999999998</v>
      </c>
      <c r="AK83" s="308">
        <f t="shared" si="399"/>
        <v>245802.48999999999</v>
      </c>
      <c r="AL83" s="308">
        <f t="shared" si="400" ref="AL83:AM83">AL97-AL90</f>
        <v>213353.91</v>
      </c>
      <c r="AM83" s="282">
        <f t="shared" si="400"/>
        <v>121110.35000000001</v>
      </c>
      <c r="AN83" s="282">
        <f t="shared" si="401" ref="AN83:AO83">AN97-AN90</f>
        <v>250948.54000000001</v>
      </c>
      <c r="AO83" s="282">
        <f t="shared" si="401"/>
        <v>216011.52000000002</v>
      </c>
      <c r="AP83" s="282">
        <f t="shared" si="402" ref="AP83:AQ83">AP97-AP90</f>
        <v>276099.09999999998</v>
      </c>
      <c r="AQ83" s="282">
        <f t="shared" si="402"/>
        <v>169141.12</v>
      </c>
      <c r="AR83" s="282">
        <f t="shared" si="403" ref="AR83">AR97-AR90</f>
        <v>506900.04999999999</v>
      </c>
      <c r="AS83" s="282">
        <f t="shared" si="404" ref="AS83:AT83">AS97-AS90</f>
        <v>431368.96000000002</v>
      </c>
      <c r="AT83" s="282">
        <f t="shared" si="404"/>
        <v>310075.16000000003</v>
      </c>
      <c r="AU83" s="282">
        <f t="shared" si="405" ref="AU83:AV83">AU97-AU90</f>
        <v>111217.48999999999</v>
      </c>
      <c r="AV83" s="300">
        <f t="shared" si="405"/>
        <v>-68743.049999999988</v>
      </c>
      <c r="AW83" s="282">
        <f t="shared" si="406" ref="AW83:AX83">AW97-AW90</f>
        <v>43731.729999999996</v>
      </c>
      <c r="AX83" s="282">
        <f t="shared" si="406"/>
        <v>150374.32000000001</v>
      </c>
      <c r="AY83" s="282">
        <f t="shared" si="407" ref="AY83:AZ83">AY97-AY90</f>
        <v>254129.87</v>
      </c>
      <c r="AZ83" s="282">
        <f t="shared" si="407"/>
        <v>59273.869999999995</v>
      </c>
      <c r="BA83" s="282">
        <f t="shared" si="408" ref="BA83:BB83">BA97-BA90</f>
        <v>295168.44</v>
      </c>
      <c r="BB83" s="282">
        <f t="shared" si="408"/>
        <v>341924.90000000002</v>
      </c>
      <c r="BC83" s="282">
        <f t="shared" si="409" ref="BC83">BC97-BC90</f>
        <v>189098.78</v>
      </c>
      <c r="BD83" s="282">
        <f t="shared" si="410" ref="BD83:BE83">BD97-BD90</f>
        <v>494848.59000000003</v>
      </c>
      <c r="BE83" s="282">
        <f t="shared" si="410"/>
        <v>327820.27000000002</v>
      </c>
      <c r="BF83" s="282">
        <f t="shared" si="411" ref="BF83:BG83">BF97-BF90</f>
        <v>319894.29999999999</v>
      </c>
      <c r="BG83" s="282">
        <f t="shared" si="411"/>
        <v>295873.20999999996</v>
      </c>
      <c r="BH83" s="282">
        <f t="shared" si="412" ref="BH83">BH97-BH90</f>
        <v>150512.42999999999</v>
      </c>
      <c r="BI83" s="28">
        <f t="shared" si="349"/>
        <v>968.53000000002794</v>
      </c>
      <c r="BJ83" s="93">
        <f t="shared" si="349"/>
        <v>26755.559999999998</v>
      </c>
      <c r="BK83" s="93">
        <f t="shared" si="349"/>
        <v>-40482.309999999969</v>
      </c>
      <c r="BL83" s="93">
        <f t="shared" si="349"/>
        <v>29949.25</v>
      </c>
      <c r="BM83" s="93">
        <f t="shared" si="349"/>
        <v>-37247.059999999969</v>
      </c>
      <c r="BN83" s="93">
        <f t="shared" si="349"/>
        <v>156156.12000000005</v>
      </c>
      <c r="BO83" s="93">
        <f t="shared" si="349"/>
        <v>-12694.290000000037</v>
      </c>
      <c r="BP83" s="93">
        <f t="shared" si="349"/>
        <v>-72154.469999999972</v>
      </c>
      <c r="BQ83" s="93">
        <f t="shared" si="349"/>
        <v>254485.22999999998</v>
      </c>
      <c r="BR83" s="394">
        <f t="shared" si="349"/>
        <v>8730.6499999999942</v>
      </c>
      <c r="BS83" s="417">
        <f t="shared" si="350"/>
        <v>-148612.01000000001</v>
      </c>
      <c r="BT83" s="93">
        <f t="shared" si="350"/>
        <v>85881.800000000003</v>
      </c>
      <c r="BU83" s="93">
        <f t="shared" si="350"/>
        <v>11550.270000000019</v>
      </c>
      <c r="BV83" s="93">
        <f t="shared" si="350"/>
        <v>-33505.820000000007</v>
      </c>
      <c r="BW83" s="93">
        <f t="shared" si="350"/>
        <v>79397.229999999952</v>
      </c>
      <c r="BX83" s="234">
        <f t="shared" si="350"/>
        <v>67710.700000000012</v>
      </c>
      <c r="BY83" s="234">
        <f t="shared" si="350"/>
        <v>61845.849999999977</v>
      </c>
      <c r="BZ83" s="234">
        <f t="shared" si="350"/>
        <v>-77299.090000000026</v>
      </c>
      <c r="CA83" s="247">
        <f t="shared" si="350"/>
        <v>171898.56000000006</v>
      </c>
      <c r="CB83" s="247">
        <f t="shared" si="350"/>
        <v>-9324.5999999999767</v>
      </c>
      <c r="CC83" s="247">
        <f t="shared" si="351"/>
        <v>-46650.359999999986</v>
      </c>
      <c r="CD83" s="374">
        <f t="shared" si="351"/>
        <v>192457.77999999997</v>
      </c>
      <c r="CE83" s="343">
        <f t="shared" si="351"/>
        <v>96527.77999999997</v>
      </c>
      <c r="CF83" s="247">
        <f t="shared" si="351"/>
        <v>11009.839999999997</v>
      </c>
      <c r="CG83" s="247">
        <f t="shared" si="351"/>
        <v>-40213.310000000027</v>
      </c>
      <c r="CH83" s="247">
        <f t="shared" si="351"/>
        <v>95354.51999999999</v>
      </c>
      <c r="CI83" s="247">
        <f t="shared" si="351"/>
        <v>-51434.76999999996</v>
      </c>
      <c r="CJ83" s="247">
        <f t="shared" si="351"/>
        <v>54604.51999999996</v>
      </c>
      <c r="CK83" s="247">
        <f t="shared" si="351"/>
        <v>-87401.75</v>
      </c>
      <c r="CL83" s="247">
        <f t="shared" si="351"/>
        <v>133839.11999999994</v>
      </c>
      <c r="CM83" s="247">
        <f t="shared" si="352"/>
        <v>-27043.679999999993</v>
      </c>
      <c r="CN83" s="247">
        <f t="shared" si="352"/>
        <v>36480</v>
      </c>
      <c r="CO83" s="247">
        <f t="shared" si="352"/>
        <v>-206095.23999999999</v>
      </c>
      <c r="CP83" s="374">
        <f t="shared" si="352"/>
        <v>-445845.02999999997</v>
      </c>
      <c r="CQ83" s="374">
        <f t="shared" si="352"/>
        <v>-202070.76000000001</v>
      </c>
      <c r="CR83" s="374">
        <f t="shared" si="352"/>
        <v>-62979.589999999997</v>
      </c>
      <c r="CS83" s="374">
        <f t="shared" si="352"/>
        <v>133019.51999999999</v>
      </c>
      <c r="CT83" s="374">
        <f t="shared" si="352"/>
        <v>-191674.67000000001</v>
      </c>
      <c r="CU83" s="374">
        <f t="shared" si="352"/>
        <v>79156.919999999984</v>
      </c>
      <c r="CV83" s="374">
        <f t="shared" si="352"/>
        <v>65825.800000000047</v>
      </c>
      <c r="CW83" s="374">
        <f t="shared" si="352"/>
        <v>19957.660000000003</v>
      </c>
      <c r="CX83" s="374">
        <f t="shared" si="352"/>
        <v>-12051.459999999963</v>
      </c>
      <c r="CY83" s="374">
        <f t="shared" si="352"/>
        <v>-103548.69</v>
      </c>
      <c r="CZ83" s="374">
        <f t="shared" si="352"/>
        <v>9819.1399999999558</v>
      </c>
      <c r="DA83" s="374">
        <f t="shared" si="352"/>
        <v>184655.71999999997</v>
      </c>
      <c r="DB83" s="374">
        <f t="shared" si="352"/>
        <v>219255.47999999998</v>
      </c>
      <c r="DC83" s="330"/>
      <c r="DD83" s="149" t="s">
        <v>154</v>
      </c>
    </row>
    <row r="84" spans="1:108" s="31" customFormat="1" ht="15">
      <c r="A84" s="139"/>
      <c r="B84" s="32" t="s">
        <v>143</v>
      </c>
      <c r="C84" s="90">
        <f>C98-C91</f>
        <v>44856.389999999999</v>
      </c>
      <c r="D84" s="91">
        <f t="shared" si="413" ref="D84:Y84">D98-D91</f>
        <v>118159.67999999999</v>
      </c>
      <c r="E84" s="91">
        <f t="shared" si="413"/>
        <v>81548.820000000007</v>
      </c>
      <c r="F84" s="91">
        <f t="shared" si="413"/>
        <v>163324.87</v>
      </c>
      <c r="G84" s="91">
        <f t="shared" si="413"/>
        <v>206573.67999999999</v>
      </c>
      <c r="H84" s="91">
        <f t="shared" si="413"/>
        <v>100782.94999999998</v>
      </c>
      <c r="I84" s="91">
        <f t="shared" si="413"/>
        <v>210289.96000000002</v>
      </c>
      <c r="J84" s="91">
        <f t="shared" si="413"/>
        <v>193114.78999999998</v>
      </c>
      <c r="K84" s="91">
        <f t="shared" si="413"/>
        <v>144717.44</v>
      </c>
      <c r="L84" s="92">
        <f t="shared" si="413"/>
        <v>70354.26999999999</v>
      </c>
      <c r="M84" s="91">
        <f t="shared" si="413"/>
        <v>218347.75</v>
      </c>
      <c r="N84" s="91">
        <f t="shared" si="413"/>
        <v>119420.98000000001</v>
      </c>
      <c r="O84" s="91">
        <f t="shared" si="413"/>
        <v>339086.59999999998</v>
      </c>
      <c r="P84" s="91">
        <f t="shared" si="413"/>
        <v>134944.85999999999</v>
      </c>
      <c r="Q84" s="91">
        <f t="shared" si="413"/>
        <v>115099.03999999998</v>
      </c>
      <c r="R84" s="91">
        <f t="shared" si="413"/>
        <v>176298.05000000002</v>
      </c>
      <c r="S84" s="91">
        <f t="shared" si="413"/>
        <v>154752.01999999999</v>
      </c>
      <c r="T84" s="91">
        <f t="shared" si="413"/>
        <v>207420.03999999998</v>
      </c>
      <c r="U84" s="91">
        <f t="shared" si="413"/>
        <v>183981.81000000003</v>
      </c>
      <c r="V84" s="91">
        <f t="shared" si="413"/>
        <v>187723.76000000001</v>
      </c>
      <c r="W84" s="91">
        <f t="shared" si="413"/>
        <v>212469.02000000002</v>
      </c>
      <c r="X84" s="92">
        <f t="shared" si="413"/>
        <v>141491.82000000001</v>
      </c>
      <c r="Y84" s="91">
        <f t="shared" si="413"/>
        <v>157529.85999999999</v>
      </c>
      <c r="Z84" s="91">
        <f t="shared" si="414" ref="Z84:AA84">Z98-Z91</f>
        <v>187055.20000000001</v>
      </c>
      <c r="AA84" s="91">
        <f t="shared" si="414"/>
        <v>136143.13</v>
      </c>
      <c r="AB84" s="91">
        <f t="shared" si="415" ref="AB84:AC84">AB98-AB91</f>
        <v>155764.03</v>
      </c>
      <c r="AC84" s="91">
        <f t="shared" si="415"/>
        <v>143879.66999999998</v>
      </c>
      <c r="AD84" s="91">
        <f t="shared" si="416" ref="AD84:AE84">AD98-AD91</f>
        <v>127357.66</v>
      </c>
      <c r="AE84" s="91">
        <f t="shared" si="416"/>
        <v>276653.94</v>
      </c>
      <c r="AF84" s="91">
        <f t="shared" si="417" ref="AF84:AG84">AF98-AF91</f>
        <v>217492.71000000002</v>
      </c>
      <c r="AG84" s="91">
        <f t="shared" si="417"/>
        <v>114794.21000000001</v>
      </c>
      <c r="AH84" s="192">
        <f t="shared" si="418" ref="AH84:AI84">AH98-AH91</f>
        <v>156490.22</v>
      </c>
      <c r="AI84" s="192">
        <f t="shared" si="418"/>
        <v>135561.70000000001</v>
      </c>
      <c r="AJ84" s="179">
        <f t="shared" si="419" ref="AJ84:AK84">AJ98-AJ91</f>
        <v>276135.82000000001</v>
      </c>
      <c r="AK84" s="308">
        <f t="shared" si="419"/>
        <v>174117.66999999998</v>
      </c>
      <c r="AL84" s="308">
        <f t="shared" si="420" ref="AL84:AM84">AL98-AL91</f>
        <v>134499.88</v>
      </c>
      <c r="AM84" s="282">
        <f t="shared" si="420"/>
        <v>329300.76000000001</v>
      </c>
      <c r="AN84" s="282">
        <f t="shared" si="421" ref="AN84:AO84">AN98-AN91</f>
        <v>203476</v>
      </c>
      <c r="AO84" s="282">
        <f t="shared" si="421"/>
        <v>120700.84</v>
      </c>
      <c r="AP84" s="282">
        <f t="shared" si="422" ref="AP84:AQ84">AP98-AP91</f>
        <v>181597.21000000002</v>
      </c>
      <c r="AQ84" s="282">
        <f t="shared" si="422"/>
        <v>107373.59</v>
      </c>
      <c r="AR84" s="282">
        <f t="shared" si="423" ref="AR84">AR98-AR91</f>
        <v>200783.06</v>
      </c>
      <c r="AS84" s="282">
        <f t="shared" si="424" ref="AS84:AT84">AS98-AS91</f>
        <v>190946.85999999999</v>
      </c>
      <c r="AT84" s="282">
        <f t="shared" si="424"/>
        <v>370114.22999999998</v>
      </c>
      <c r="AU84" s="282">
        <f t="shared" si="425" ref="AU84:AV84">AU98-AU91</f>
        <v>-95407.179999999993</v>
      </c>
      <c r="AV84" s="300">
        <f t="shared" si="425"/>
        <v>-74671.820000000007</v>
      </c>
      <c r="AW84" s="282">
        <f t="shared" si="426" ref="AW84:AX84">AW98-AW91</f>
        <v>4635803.0499999998</v>
      </c>
      <c r="AX84" s="282">
        <f t="shared" si="426"/>
        <v>-98019.5</v>
      </c>
      <c r="AY84" s="282">
        <f t="shared" si="427" ref="AY84:AZ84">AY98-AY91</f>
        <v>140139.52000000002</v>
      </c>
      <c r="AZ84" s="282">
        <f t="shared" si="427"/>
        <v>130655.52</v>
      </c>
      <c r="BA84" s="282">
        <f t="shared" si="428" ref="BA84:BB84">BA98-BA91</f>
        <v>213011.73999999999</v>
      </c>
      <c r="BB84" s="282">
        <f t="shared" si="428"/>
        <v>156911.39000000001</v>
      </c>
      <c r="BC84" s="282">
        <f t="shared" si="429" ref="BC84">BC98-BC91</f>
        <v>116715.3</v>
      </c>
      <c r="BD84" s="282">
        <f t="shared" si="430" ref="BD84:BE84">BD98-BD91</f>
        <v>205509.98999999999</v>
      </c>
      <c r="BE84" s="282">
        <f t="shared" si="430"/>
        <v>111427.53</v>
      </c>
      <c r="BF84" s="282">
        <f t="shared" si="431" ref="BF84:BG84">BF98-BF91</f>
        <v>-856.95000000001164</v>
      </c>
      <c r="BG84" s="282">
        <f t="shared" si="431"/>
        <v>102072.92</v>
      </c>
      <c r="BH84" s="282">
        <f>BH98-BH91</f>
        <v>89781.830000000002</v>
      </c>
      <c r="BI84" s="28">
        <f t="shared" si="349"/>
        <v>294230.20999999996</v>
      </c>
      <c r="BJ84" s="93">
        <f t="shared" si="349"/>
        <v>16785.179999999993</v>
      </c>
      <c r="BK84" s="93">
        <f t="shared" si="349"/>
        <v>33550.219999999972</v>
      </c>
      <c r="BL84" s="93">
        <f t="shared" si="349"/>
        <v>12973.180000000022</v>
      </c>
      <c r="BM84" s="93">
        <f t="shared" si="349"/>
        <v>-51821.660000000003</v>
      </c>
      <c r="BN84" s="93">
        <f t="shared" si="349"/>
        <v>106637.09</v>
      </c>
      <c r="BO84" s="93">
        <f t="shared" si="349"/>
        <v>-26308.149999999994</v>
      </c>
      <c r="BP84" s="93">
        <f t="shared" si="349"/>
        <v>-5391.0299999999697</v>
      </c>
      <c r="BQ84" s="93">
        <f t="shared" si="349"/>
        <v>67751.580000000016</v>
      </c>
      <c r="BR84" s="394">
        <f t="shared" si="349"/>
        <v>71137.550000000017</v>
      </c>
      <c r="BS84" s="417">
        <f t="shared" si="350"/>
        <v>-60817.890000000014</v>
      </c>
      <c r="BT84" s="93">
        <f t="shared" si="350"/>
        <v>67634.220000000001</v>
      </c>
      <c r="BU84" s="93">
        <f t="shared" si="350"/>
        <v>-202943.46999999997</v>
      </c>
      <c r="BV84" s="93">
        <f t="shared" si="350"/>
        <v>20819.170000000013</v>
      </c>
      <c r="BW84" s="93">
        <f t="shared" si="350"/>
        <v>28780.630000000005</v>
      </c>
      <c r="BX84" s="234">
        <f t="shared" si="350"/>
        <v>-48940.390000000014</v>
      </c>
      <c r="BY84" s="234">
        <f t="shared" si="350"/>
        <v>121901.92000000001</v>
      </c>
      <c r="BZ84" s="234">
        <f t="shared" si="350"/>
        <v>10072.670000000042</v>
      </c>
      <c r="CA84" s="247">
        <f t="shared" si="350"/>
        <v>-69187.60000000002</v>
      </c>
      <c r="CB84" s="247">
        <f t="shared" si="350"/>
        <v>-31233.540000000008</v>
      </c>
      <c r="CC84" s="247">
        <f t="shared" si="351"/>
        <v>-76907.320000000007</v>
      </c>
      <c r="CD84" s="374">
        <f t="shared" si="351"/>
        <v>134644</v>
      </c>
      <c r="CE84" s="343">
        <f t="shared" si="351"/>
        <v>16587.809999999998</v>
      </c>
      <c r="CF84" s="247">
        <f t="shared" si="351"/>
        <v>-52555.320000000007</v>
      </c>
      <c r="CG84" s="247">
        <f t="shared" si="351"/>
        <v>193157.63</v>
      </c>
      <c r="CH84" s="247">
        <f t="shared" si="351"/>
        <v>47711.970000000001</v>
      </c>
      <c r="CI84" s="247">
        <f t="shared" si="351"/>
        <v>-23178.829999999987</v>
      </c>
      <c r="CJ84" s="247">
        <f t="shared" si="351"/>
        <v>54239.550000000017</v>
      </c>
      <c r="CK84" s="247">
        <f t="shared" si="351"/>
        <v>-169280.35000000001</v>
      </c>
      <c r="CL84" s="247">
        <f t="shared" si="351"/>
        <v>-16709.650000000023</v>
      </c>
      <c r="CM84" s="247">
        <f t="shared" si="352"/>
        <v>76152.64999999998</v>
      </c>
      <c r="CN84" s="247">
        <f t="shared" si="352"/>
        <v>213624.00999999998</v>
      </c>
      <c r="CO84" s="247">
        <f t="shared" si="352"/>
        <v>-230968.88</v>
      </c>
      <c r="CP84" s="374">
        <f t="shared" si="352"/>
        <v>-350807.64000000001</v>
      </c>
      <c r="CQ84" s="374">
        <f t="shared" si="352"/>
        <v>4461685.3799999999</v>
      </c>
      <c r="CR84" s="374">
        <f t="shared" si="352"/>
        <v>-232519.38</v>
      </c>
      <c r="CS84" s="374">
        <f t="shared" si="352"/>
        <v>-189161.23999999999</v>
      </c>
      <c r="CT84" s="374">
        <f t="shared" si="352"/>
        <v>-72820.479999999996</v>
      </c>
      <c r="CU84" s="374">
        <f t="shared" si="352"/>
        <v>92310.899999999994</v>
      </c>
      <c r="CV84" s="374">
        <f t="shared" si="352"/>
        <v>-24685.820000000007</v>
      </c>
      <c r="CW84" s="374">
        <f t="shared" si="352"/>
        <v>9341.7100000000064</v>
      </c>
      <c r="CX84" s="374">
        <f t="shared" si="352"/>
        <v>4726.929999999993</v>
      </c>
      <c r="CY84" s="374">
        <f t="shared" si="352"/>
        <v>-79519.329999999987</v>
      </c>
      <c r="CZ84" s="374">
        <f t="shared" si="352"/>
        <v>-370971.17999999999</v>
      </c>
      <c r="DA84" s="374">
        <f t="shared" si="352"/>
        <v>197480.09999999998</v>
      </c>
      <c r="DB84" s="374">
        <f t="shared" si="352"/>
        <v>164453.65000000002</v>
      </c>
      <c r="DC84" s="330"/>
      <c r="DD84" s="149" t="s">
        <v>154</v>
      </c>
    </row>
    <row r="85" spans="1:108" s="123" customFormat="1" ht="15">
      <c r="A85" s="140"/>
      <c r="B85" s="32" t="s">
        <v>144</v>
      </c>
      <c r="C85" s="124">
        <f>SUM(C80:C84)</f>
        <v>1379817.01</v>
      </c>
      <c r="D85" s="125">
        <f t="shared" si="432" ref="D85:P85">SUM(D80:D84)</f>
        <v>1377285.4999999998</v>
      </c>
      <c r="E85" s="125">
        <f t="shared" si="432"/>
        <v>1522244.1399999999</v>
      </c>
      <c r="F85" s="125">
        <f t="shared" si="432"/>
        <v>1307544.1600000001</v>
      </c>
      <c r="G85" s="125">
        <f t="shared" si="432"/>
        <v>2184390.9100000001</v>
      </c>
      <c r="H85" s="125">
        <f t="shared" si="432"/>
        <v>2662925.27</v>
      </c>
      <c r="I85" s="125">
        <f t="shared" si="432"/>
        <v>2613157.27</v>
      </c>
      <c r="J85" s="125">
        <f t="shared" si="432"/>
        <v>2277370.3100000001</v>
      </c>
      <c r="K85" s="125">
        <f t="shared" si="432"/>
        <v>1037174.9199999999</v>
      </c>
      <c r="L85" s="127">
        <f t="shared" si="432"/>
        <v>1694516.8699999996</v>
      </c>
      <c r="M85" s="125">
        <f t="shared" si="432"/>
        <v>2246672.1299999999</v>
      </c>
      <c r="N85" s="125">
        <f t="shared" si="432"/>
        <v>1609866.9499999997</v>
      </c>
      <c r="O85" s="125">
        <f t="shared" si="432"/>
        <v>1971293.3400000003</v>
      </c>
      <c r="P85" s="125">
        <f t="shared" si="432"/>
        <v>1731217.1200000001</v>
      </c>
      <c r="Q85" s="125">
        <f t="shared" si="433" ref="Q85:R85">SUM(Q80:Q84)</f>
        <v>1624216.7000000002</v>
      </c>
      <c r="R85" s="125">
        <f t="shared" si="433"/>
        <v>1837990.1700000002</v>
      </c>
      <c r="S85" s="125">
        <f t="shared" si="434" ref="S85:T85">SUM(S80:S84)</f>
        <v>2457769.4199999999</v>
      </c>
      <c r="T85" s="125">
        <f t="shared" si="434"/>
        <v>4114467.2999999993</v>
      </c>
      <c r="U85" s="125">
        <f t="shared" si="435" ref="U85:V85">SUM(U80:U84)</f>
        <v>2914970.6700000004</v>
      </c>
      <c r="V85" s="125">
        <f t="shared" si="435"/>
        <v>2018196.3700000001</v>
      </c>
      <c r="W85" s="125">
        <f t="shared" si="436" ref="W85:X85">SUM(W80:W84)</f>
        <v>3864709.6700000004</v>
      </c>
      <c r="X85" s="127">
        <f t="shared" si="436"/>
        <v>1890887.7600000002</v>
      </c>
      <c r="Y85" s="125">
        <f t="shared" si="437" ref="Y85:Z85">SUM(Y80:Y84)</f>
        <v>1800186.29</v>
      </c>
      <c r="Z85" s="125">
        <f t="shared" si="437"/>
        <v>2208367.04</v>
      </c>
      <c r="AA85" s="125">
        <f t="shared" si="438" ref="AA85:AB85">SUM(AA80:AA84)</f>
        <v>2012893.8199999998</v>
      </c>
      <c r="AB85" s="125">
        <f t="shared" si="438"/>
        <v>1894027.6900000002</v>
      </c>
      <c r="AC85" s="125">
        <f t="shared" si="439" ref="AC85:AD85">SUM(AC80:AC84)</f>
        <v>1955434.54</v>
      </c>
      <c r="AD85" s="125">
        <f t="shared" si="439"/>
        <v>2074678.24</v>
      </c>
      <c r="AE85" s="125">
        <f t="shared" si="440" ref="AE85:AF85">SUM(AE80:AE84)</f>
        <v>2972202.8199999998</v>
      </c>
      <c r="AF85" s="125">
        <f t="shared" si="440"/>
        <v>3545405.4300000002</v>
      </c>
      <c r="AG85" s="125">
        <f t="shared" si="441" ref="AG85:AH85">SUM(AG80:AG84)</f>
        <v>3758069.8400000003</v>
      </c>
      <c r="AH85" s="266">
        <f t="shared" si="441"/>
        <v>2342439.1000000001</v>
      </c>
      <c r="AI85" s="266">
        <f t="shared" si="442" ref="AI85">SUM(AI80:AI84)</f>
        <v>1996510.0199999998</v>
      </c>
      <c r="AJ85" s="127">
        <f t="shared" si="443" ref="AJ85:AK85">SUM(AJ80:AJ84)</f>
        <v>2601995.9999999995</v>
      </c>
      <c r="AK85" s="39">
        <f t="shared" si="443"/>
        <v>2321095.5</v>
      </c>
      <c r="AL85" s="39">
        <f t="shared" si="444" ref="AL85:AM85">SUM(AL80:AL84)</f>
        <v>2365943.8600000003</v>
      </c>
      <c r="AM85" s="283">
        <f t="shared" si="444"/>
        <v>2050271.6300000001</v>
      </c>
      <c r="AN85" s="283">
        <f t="shared" si="445" ref="AN85:AO85">SUM(AN80:AN84)</f>
        <v>2760601.0800000001</v>
      </c>
      <c r="AO85" s="283">
        <f t="shared" si="445"/>
        <v>1836204.0600000003</v>
      </c>
      <c r="AP85" s="283">
        <f t="shared" si="446" ref="AP85:AQ85">SUM(AP80:AP84)</f>
        <v>2522471.8599999999</v>
      </c>
      <c r="AQ85" s="283">
        <f t="shared" si="446"/>
        <v>2138550.9499999997</v>
      </c>
      <c r="AR85" s="283">
        <f t="shared" si="447" ref="AR85">SUM(AR80:AR84)</f>
        <v>4479513.3300000001</v>
      </c>
      <c r="AS85" s="283">
        <f t="shared" si="448" ref="AS85:AT85">SUM(AS80:AS84)</f>
        <v>3534593.9300000002</v>
      </c>
      <c r="AT85" s="283">
        <f t="shared" si="448"/>
        <v>2048814.7400000002</v>
      </c>
      <c r="AU85" s="283">
        <f t="shared" si="449" ref="AU85:AV85">SUM(AU80:AU84)</f>
        <v>203706.52000000008</v>
      </c>
      <c r="AV85" s="301">
        <f t="shared" si="449"/>
        <v>-378299.15000000002</v>
      </c>
      <c r="AW85" s="283">
        <f t="shared" si="450" ref="AW85:AX85">SUM(AW80:AW84)</f>
        <v>4494310.7599999998</v>
      </c>
      <c r="AX85" s="283">
        <f t="shared" si="450"/>
        <v>619239.43000000017</v>
      </c>
      <c r="AY85" s="283">
        <f t="shared" si="451" ref="AY85:AZ85">SUM(AY80:AY84)</f>
        <v>2807965.29</v>
      </c>
      <c r="AZ85" s="283">
        <f t="shared" si="451"/>
        <v>1743253.29</v>
      </c>
      <c r="BA85" s="283">
        <f t="shared" si="452" ref="BA85:BB85">SUM(BA80:BA84)</f>
        <v>2314334.0700000003</v>
      </c>
      <c r="BB85" s="283">
        <f t="shared" si="452"/>
        <v>2769619.1800000002</v>
      </c>
      <c r="BC85" s="283">
        <f t="shared" si="453" ref="BC85">SUM(BC80:BC84)</f>
        <v>2581011.1599999997</v>
      </c>
      <c r="BD85" s="283">
        <f t="shared" si="454" ref="BD85:BE85">SUM(BD80:BD84)</f>
        <v>4679424.8499999996</v>
      </c>
      <c r="BE85" s="283">
        <f t="shared" si="454"/>
        <v>3575310.73</v>
      </c>
      <c r="BF85" s="283">
        <f t="shared" si="455" ref="BF85:BG85">SUM(BF80:BF84)</f>
        <v>2424739.6899999999</v>
      </c>
      <c r="BG85" s="283">
        <f t="shared" si="455"/>
        <v>2160198.1699999999</v>
      </c>
      <c r="BH85" s="283">
        <f t="shared" si="456" ref="BH85">SUM(BH80:BH84)</f>
        <v>2052221.9400000002</v>
      </c>
      <c r="BI85" s="126">
        <f t="shared" si="303"/>
        <v>591476.32999999984</v>
      </c>
      <c r="BJ85" s="128">
        <f t="shared" si="457" ref="BJ85:BL85">SUM(BJ80:BJ84)</f>
        <v>353931.62000000011</v>
      </c>
      <c r="BK85" s="128">
        <f t="shared" si="457"/>
        <v>101972.56000000017</v>
      </c>
      <c r="BL85" s="128">
        <f t="shared" si="457"/>
        <v>530446.01000000024</v>
      </c>
      <c r="BM85" s="128">
        <f t="shared" si="458" ref="BM85">SUM(BM80:BM84)</f>
        <v>273378.50999999989</v>
      </c>
      <c r="BN85" s="128">
        <f t="shared" si="459" ref="BN85:BV85">SUM(BN80:BN84)</f>
        <v>1451542.0299999998</v>
      </c>
      <c r="BO85" s="128">
        <f t="shared" si="459"/>
        <v>301813.40000000037</v>
      </c>
      <c r="BP85" s="128">
        <f t="shared" si="459"/>
        <v>-259173.94</v>
      </c>
      <c r="BQ85" s="128">
        <f t="shared" si="459"/>
        <v>2827534.7500000005</v>
      </c>
      <c r="BR85" s="395">
        <f t="shared" si="459"/>
        <v>196370.89000000051</v>
      </c>
      <c r="BS85" s="418">
        <f t="shared" si="459"/>
        <v>-446485.83999999991</v>
      </c>
      <c r="BT85" s="128">
        <f t="shared" si="459"/>
        <v>598500.0900000002</v>
      </c>
      <c r="BU85" s="128">
        <f t="shared" si="459"/>
        <v>41600.480000000127</v>
      </c>
      <c r="BV85" s="128">
        <f t="shared" si="459"/>
        <v>162810.57000000015</v>
      </c>
      <c r="BW85" s="128">
        <f t="shared" si="460" ref="BW85:BX85">SUM(BW80:BW84)</f>
        <v>331217.83999999985</v>
      </c>
      <c r="BX85" s="235">
        <f t="shared" si="460"/>
        <v>236688.06999999995</v>
      </c>
      <c r="BY85" s="235">
        <f t="shared" si="461" ref="BY85">SUM(BY80:BY84)</f>
        <v>514433.39999999991</v>
      </c>
      <c r="BZ85" s="235">
        <f t="shared" si="462" ref="BZ85:CA85">SUM(BZ80:BZ84)</f>
        <v>-569061.86999999965</v>
      </c>
      <c r="CA85" s="260">
        <f t="shared" si="462"/>
        <v>843099.16999999981</v>
      </c>
      <c r="CB85" s="260">
        <f t="shared" si="463" ref="CB85:CC85">SUM(CB80:CB84)</f>
        <v>324242.72999999986</v>
      </c>
      <c r="CC85" s="260">
        <f t="shared" si="463"/>
        <v>-1868199.6500000001</v>
      </c>
      <c r="CD85" s="375">
        <f t="shared" si="464" ref="CD85:CE85">SUM(CD80:CD84)</f>
        <v>711108.23999999976</v>
      </c>
      <c r="CE85" s="344">
        <f t="shared" si="464"/>
        <v>520909.20999999973</v>
      </c>
      <c r="CF85" s="260">
        <f t="shared" si="465" ref="CF85">SUM(CF80:CF84)</f>
        <v>157576.82000000001</v>
      </c>
      <c r="CG85" s="260">
        <f t="shared" si="466" ref="CG85">SUM(CG80:CG84)</f>
        <v>37377.809999999852</v>
      </c>
      <c r="CH85" s="260">
        <f t="shared" si="467" ref="CH85">SUM(CH80:CH84)</f>
        <v>866573.3899999999</v>
      </c>
      <c r="CI85" s="260">
        <f t="shared" si="468" ref="CI85">SUM(CI80:CI84)</f>
        <v>-119230.47999999975</v>
      </c>
      <c r="CJ85" s="260">
        <f t="shared" si="469" ref="CJ85">SUM(CJ80:CJ84)</f>
        <v>447793.61999999988</v>
      </c>
      <c r="CK85" s="260">
        <f t="shared" si="470" ref="CK85">SUM(CK80:CK84)</f>
        <v>-833651.87</v>
      </c>
      <c r="CL85" s="260">
        <f t="shared" si="471" ref="CL85">SUM(CL80:CL84)</f>
        <v>934107.90000000026</v>
      </c>
      <c r="CM85" s="260">
        <f t="shared" si="472" ref="CM85">SUM(CM80:CM84)</f>
        <v>-223475.90999999992</v>
      </c>
      <c r="CN85" s="260">
        <f t="shared" si="473" ref="CN85">SUM(CN80:CN84)</f>
        <v>-293624.35999999975</v>
      </c>
      <c r="CO85" s="260">
        <f t="shared" si="474" ref="CO85">SUM(CO80:CO84)</f>
        <v>-1792803.5</v>
      </c>
      <c r="CP85" s="375">
        <f t="shared" si="475" ref="CP85">SUM(CP80:CP84)</f>
        <v>-2980295.1499999999</v>
      </c>
      <c r="CQ85" s="375">
        <f t="shared" si="476" ref="CQ85">SUM(CQ80:CQ84)</f>
        <v>2173215.2599999998</v>
      </c>
      <c r="CR85" s="375">
        <f t="shared" si="477" ref="CR85">SUM(CR80:CR84)</f>
        <v>-1746704.4300000002</v>
      </c>
      <c r="CS85" s="375">
        <f t="shared" si="478" ref="CS85">SUM(CS80:CS84)</f>
        <v>757693.66000000015</v>
      </c>
      <c r="CT85" s="375">
        <f t="shared" si="479" ref="CT85">SUM(CT80:CT84)</f>
        <v>-1017347.79</v>
      </c>
      <c r="CU85" s="375">
        <f t="shared" si="480" ref="CU85">SUM(CU80:CU84)</f>
        <v>478130.00999999966</v>
      </c>
      <c r="CV85" s="375">
        <f t="shared" si="481" ref="CV85">SUM(CV80:CV84)</f>
        <v>247147.32000000007</v>
      </c>
      <c r="CW85" s="375">
        <f t="shared" si="482" ref="CW85">SUM(CW80:CW84)</f>
        <v>442460.21000000025</v>
      </c>
      <c r="CX85" s="375">
        <f t="shared" si="483" ref="CX85">SUM(CX80:CX84)</f>
        <v>199911.51999999976</v>
      </c>
      <c r="CY85" s="375">
        <f t="shared" si="484" ref="CY85:CZ85">SUM(CY80:CY84)</f>
        <v>40716.800000000134</v>
      </c>
      <c r="CZ85" s="375">
        <f t="shared" si="484"/>
        <v>375924.9499999999</v>
      </c>
      <c r="DA85" s="375">
        <f t="shared" si="485" ref="DA85:DB85">SUM(DA80:DA84)</f>
        <v>1956491.6499999999</v>
      </c>
      <c r="DB85" s="375">
        <f t="shared" si="485"/>
        <v>2430521.0900000003</v>
      </c>
      <c r="DC85" s="331"/>
      <c r="DD85" s="126">
        <f t="shared" si="303"/>
        <v>0</v>
      </c>
    </row>
    <row r="86" spans="1:108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58"/>
      <c r="CB86" s="258"/>
      <c r="CC86" s="258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72"/>
      <c r="DC86" s="330"/>
      <c r="DD86" s="43"/>
    </row>
    <row r="87" spans="1:108" s="31" customFormat="1" ht="15">
      <c r="A87" s="139"/>
      <c r="B87" s="32" t="s">
        <v>139</v>
      </c>
      <c r="C87" s="90">
        <v>715496.02000000002</v>
      </c>
      <c r="D87" s="91">
        <v>641768.84000000008</v>
      </c>
      <c r="E87" s="91">
        <v>675233.17000000004</v>
      </c>
      <c r="F87" s="91">
        <v>564520.05000000005</v>
      </c>
      <c r="G87" s="91">
        <v>1007971.3100000001</v>
      </c>
      <c r="H87" s="91">
        <v>1295763</v>
      </c>
      <c r="I87" s="91">
        <v>1091826.5900000001</v>
      </c>
      <c r="J87" s="91">
        <v>793537.51000000001</v>
      </c>
      <c r="K87" s="91">
        <v>432466.89999999997</v>
      </c>
      <c r="L87" s="92">
        <v>741943.95000000007</v>
      </c>
      <c r="M87" s="91">
        <v>850444.29999999993</v>
      </c>
      <c r="N87" s="91">
        <v>610979.54000000004</v>
      </c>
      <c r="O87" s="154">
        <v>654944.08999999997</v>
      </c>
      <c r="P87" s="91">
        <v>651407.28000000003</v>
      </c>
      <c r="Q87" s="154">
        <v>598794.98999999999</v>
      </c>
      <c r="R87" s="151">
        <v>706902.17000000004</v>
      </c>
      <c r="S87" s="154">
        <v>1063732.0399999998</v>
      </c>
      <c r="T87" s="218">
        <v>1700737.49</v>
      </c>
      <c r="U87" s="192">
        <v>1359611.6499999999</v>
      </c>
      <c r="V87" s="217">
        <v>865744.23999999999</v>
      </c>
      <c r="W87" s="217">
        <v>665738.04000000004</v>
      </c>
      <c r="X87" s="92">
        <v>853865.53000000003</v>
      </c>
      <c r="Y87" s="217">
        <v>863692.31999999995</v>
      </c>
      <c r="Z87" s="217">
        <v>939387.69999999995</v>
      </c>
      <c r="AA87" s="217">
        <v>921168.55999999994</v>
      </c>
      <c r="AB87" s="217">
        <v>788608.14999999991</v>
      </c>
      <c r="AC87" s="217">
        <v>686774.26000000001</v>
      </c>
      <c r="AD87" s="217">
        <v>885369.75</v>
      </c>
      <c r="AE87" s="217">
        <v>1300402.6200000001</v>
      </c>
      <c r="AF87" s="217">
        <v>1568457.5799999998</v>
      </c>
      <c r="AG87" s="217">
        <v>1639061.0600000001</v>
      </c>
      <c r="AH87" s="217">
        <v>773634.59999999998</v>
      </c>
      <c r="AI87" s="217">
        <v>715913.95999999996</v>
      </c>
      <c r="AJ87" s="179">
        <v>892193.47999999998</v>
      </c>
      <c r="AK87" s="192">
        <v>883104.56000000006</v>
      </c>
      <c r="AL87" s="192">
        <v>910936.65000000002</v>
      </c>
      <c r="AM87" s="192">
        <v>695604.58000000007</v>
      </c>
      <c r="AN87" s="192">
        <v>207280.45999999999</v>
      </c>
      <c r="AO87" s="192">
        <v>693143.58999999997</v>
      </c>
      <c r="AP87" s="192">
        <v>1026117.23</v>
      </c>
      <c r="AQ87" s="149">
        <v>978218.33000000007</v>
      </c>
      <c r="AR87" s="192">
        <v>1995007.22</v>
      </c>
      <c r="AS87" s="192">
        <v>1448938.3999999999</v>
      </c>
      <c r="AT87" s="192">
        <v>832690.13</v>
      </c>
      <c r="AU87" s="192">
        <v>542150.94999999995</v>
      </c>
      <c r="AV87" s="35">
        <v>965631.26000000001</v>
      </c>
      <c r="AW87" s="282">
        <v>957228.58999999997</v>
      </c>
      <c r="AX87" s="192">
        <v>726098.79999999993</v>
      </c>
      <c r="AY87" s="192">
        <v>944714.02000000002</v>
      </c>
      <c r="AZ87" s="275">
        <v>944714.02000000002</v>
      </c>
      <c r="BA87" s="192">
        <v>685081.57999999996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903913.40000000002</v>
      </c>
      <c r="BG87" s="192">
        <v>747918.47999999998</v>
      </c>
      <c r="BH87" s="92">
        <v>769305.79999999993</v>
      </c>
      <c r="BI87" s="28">
        <f t="shared" si="486" ref="BI87:BR91">O87-C87</f>
        <v>-60551.930000000051</v>
      </c>
      <c r="BJ87" s="93">
        <f t="shared" si="486"/>
        <v>9638.4399999999441</v>
      </c>
      <c r="BK87" s="93">
        <f t="shared" si="486"/>
        <v>-76438.180000000051</v>
      </c>
      <c r="BL87" s="93">
        <f t="shared" si="486"/>
        <v>142382.12</v>
      </c>
      <c r="BM87" s="93">
        <f t="shared" si="486"/>
        <v>55760.729999999749</v>
      </c>
      <c r="BN87" s="93">
        <f t="shared" si="486"/>
        <v>404974.48999999999</v>
      </c>
      <c r="BO87" s="93">
        <f t="shared" si="486"/>
        <v>267785.05999999982</v>
      </c>
      <c r="BP87" s="93">
        <f t="shared" si="486"/>
        <v>72206.729999999981</v>
      </c>
      <c r="BQ87" s="93">
        <f t="shared" si="486"/>
        <v>233271.14000000007</v>
      </c>
      <c r="BR87" s="394">
        <f t="shared" si="486"/>
        <v>111921.57999999996</v>
      </c>
      <c r="BS87" s="417">
        <f t="shared" si="487" ref="BS87:CB91">Y87-M87</f>
        <v>13248.020000000019</v>
      </c>
      <c r="BT87" s="93">
        <f t="shared" si="487"/>
        <v>328408.15999999992</v>
      </c>
      <c r="BU87" s="93">
        <f t="shared" si="487"/>
        <v>266224.46999999997</v>
      </c>
      <c r="BV87" s="93">
        <f t="shared" si="487"/>
        <v>137200.86999999988</v>
      </c>
      <c r="BW87" s="93">
        <f t="shared" si="487"/>
        <v>87979.270000000019</v>
      </c>
      <c r="BX87" s="234">
        <f t="shared" si="487"/>
        <v>178467.57999999996</v>
      </c>
      <c r="BY87" s="234">
        <f t="shared" si="487"/>
        <v>236670.58000000031</v>
      </c>
      <c r="BZ87" s="234">
        <f t="shared" si="487"/>
        <v>-132279.91000000015</v>
      </c>
      <c r="CA87" s="247">
        <f t="shared" si="487"/>
        <v>279449.41000000015</v>
      </c>
      <c r="CB87" s="247">
        <f t="shared" si="487"/>
        <v>-92109.640000000014</v>
      </c>
      <c r="CC87" s="247">
        <f t="shared" si="488" ref="CC87:CL91">AI87-W87</f>
        <v>50175.919999999925</v>
      </c>
      <c r="CD87" s="374">
        <f t="shared" si="488"/>
        <v>38327.949999999953</v>
      </c>
      <c r="CE87" s="343">
        <f t="shared" si="488"/>
        <v>19412.240000000107</v>
      </c>
      <c r="CF87" s="247">
        <f t="shared" si="488"/>
        <v>-28451.04999999993</v>
      </c>
      <c r="CG87" s="247">
        <f t="shared" si="488"/>
        <v>-225563.97999999986</v>
      </c>
      <c r="CH87" s="247">
        <f t="shared" si="488"/>
        <v>-581327.68999999994</v>
      </c>
      <c r="CI87" s="247">
        <f t="shared" si="488"/>
        <v>6369.3299999999581</v>
      </c>
      <c r="CJ87" s="247">
        <f t="shared" si="488"/>
        <v>140747.47999999998</v>
      </c>
      <c r="CK87" s="247">
        <f t="shared" si="488"/>
        <v>-322184.29000000004</v>
      </c>
      <c r="CL87" s="247">
        <f t="shared" si="488"/>
        <v>426549.64000000013</v>
      </c>
      <c r="CM87" s="247">
        <f t="shared" si="489" ref="CM87:DB91">AS87-AG87</f>
        <v>-190122.66000000015</v>
      </c>
      <c r="CN87" s="247">
        <f t="shared" si="489"/>
        <v>59055.530000000028</v>
      </c>
      <c r="CO87" s="247">
        <f t="shared" si="489"/>
        <v>-173763.01000000001</v>
      </c>
      <c r="CP87" s="374">
        <f t="shared" si="489"/>
        <v>73437.780000000028</v>
      </c>
      <c r="CQ87" s="374">
        <f t="shared" si="489"/>
        <v>74124.029999999912</v>
      </c>
      <c r="CR87" s="374">
        <f t="shared" si="489"/>
        <v>-184837.85000000009</v>
      </c>
      <c r="CS87" s="374">
        <f t="shared" si="489"/>
        <v>249109.43999999994</v>
      </c>
      <c r="CT87" s="374">
        <f t="shared" si="489"/>
        <v>737433.56000000006</v>
      </c>
      <c r="CU87" s="374">
        <f t="shared" si="489"/>
        <v>-8062.0100000000093</v>
      </c>
      <c r="CV87" s="374">
        <f t="shared" si="489"/>
        <v>-20880.229999999981</v>
      </c>
      <c r="CW87" s="374">
        <f t="shared" si="489"/>
        <v>143746.71999999974</v>
      </c>
      <c r="CX87" s="374">
        <f t="shared" si="489"/>
        <v>-173552.48999999999</v>
      </c>
      <c r="CY87" s="374">
        <f t="shared" si="489"/>
        <v>-192931.35000000009</v>
      </c>
      <c r="CZ87" s="374">
        <f t="shared" si="489"/>
        <v>71223.270000000019</v>
      </c>
      <c r="DA87" s="374">
        <f t="shared" si="489"/>
        <v>205767.53000000003</v>
      </c>
      <c r="DB87" s="374">
        <f t="shared" si="489"/>
        <v>-196325.46000000008</v>
      </c>
      <c r="DC87" s="330"/>
      <c r="DD87" s="149" t="s">
        <v>154</v>
      </c>
    </row>
    <row r="88" spans="1:108" s="31" customFormat="1" ht="15">
      <c r="A88" s="139"/>
      <c r="B88" s="32" t="s">
        <v>140</v>
      </c>
      <c r="C88" s="90">
        <v>10711.51</v>
      </c>
      <c r="D88" s="91">
        <v>9581.8099999999995</v>
      </c>
      <c r="E88" s="91">
        <v>7665.7799999999997</v>
      </c>
      <c r="F88" s="91">
        <v>6023.3299999999999</v>
      </c>
      <c r="G88" s="91">
        <v>7181.5299999999997</v>
      </c>
      <c r="H88" s="91">
        <v>8067.4899999999998</v>
      </c>
      <c r="I88" s="91">
        <v>6133.8000000000002</v>
      </c>
      <c r="J88" s="91">
        <v>6421.1999999999998</v>
      </c>
      <c r="K88" s="91">
        <v>6538.4200000000001</v>
      </c>
      <c r="L88" s="92">
        <v>9404.2999999999993</v>
      </c>
      <c r="M88" s="91">
        <v>11152.309999999999</v>
      </c>
      <c r="N88" s="91">
        <v>9802.3099999999995</v>
      </c>
      <c r="O88" s="154">
        <v>9301.5900000000001</v>
      </c>
      <c r="P88" s="91">
        <v>9919.4599999999991</v>
      </c>
      <c r="Q88" s="154">
        <v>7875.4200000000001</v>
      </c>
      <c r="R88" s="151">
        <v>7220.1800000000003</v>
      </c>
      <c r="S88" s="154">
        <v>8106.9899999999998</v>
      </c>
      <c r="T88" s="218">
        <v>10864.4</v>
      </c>
      <c r="U88" s="192">
        <v>10753.849999999999</v>
      </c>
      <c r="V88" s="217">
        <v>8772.4799999999996</v>
      </c>
      <c r="W88" s="217">
        <v>7997.3500000000004</v>
      </c>
      <c r="X88" s="92">
        <v>11693.559999999999</v>
      </c>
      <c r="Y88" s="217">
        <v>14691.66</v>
      </c>
      <c r="Z88" s="217">
        <v>14243.440000000001</v>
      </c>
      <c r="AA88" s="217">
        <v>16161.43</v>
      </c>
      <c r="AB88" s="217">
        <v>13200.549999999999</v>
      </c>
      <c r="AC88" s="217">
        <v>11235.540000000001</v>
      </c>
      <c r="AD88" s="217">
        <v>10570.09</v>
      </c>
      <c r="AE88" s="217">
        <v>12830.139999999999</v>
      </c>
      <c r="AF88" s="217">
        <v>12273.34</v>
      </c>
      <c r="AG88" s="217">
        <v>12392.109999999999</v>
      </c>
      <c r="AH88" s="217">
        <v>9025.0599999999995</v>
      </c>
      <c r="AI88" s="217">
        <v>8522.8700000000008</v>
      </c>
      <c r="AJ88" s="179">
        <v>11259.789999999999</v>
      </c>
      <c r="AK88" s="192">
        <v>12249.620000000001</v>
      </c>
      <c r="AL88" s="192">
        <v>14352.150000000001</v>
      </c>
      <c r="AM88" s="192">
        <v>11864.74</v>
      </c>
      <c r="AN88" s="192">
        <v>1298.75</v>
      </c>
      <c r="AO88" s="192">
        <v>8775.3899999999994</v>
      </c>
      <c r="AP88" s="192">
        <v>8701.0600000000013</v>
      </c>
      <c r="AQ88" s="149">
        <v>7838.96</v>
      </c>
      <c r="AR88" s="192">
        <v>10426.639999999999</v>
      </c>
      <c r="AS88" s="192">
        <v>10118.459999999999</v>
      </c>
      <c r="AT88" s="192">
        <v>8798.1000000000004</v>
      </c>
      <c r="AU88" s="192">
        <v>6551.4400000000005</v>
      </c>
      <c r="AV88" s="92">
        <v>11906.150000000001</v>
      </c>
      <c r="AW88" s="192">
        <v>12227.42</v>
      </c>
      <c r="AX88" s="192">
        <v>11204.610000000001</v>
      </c>
      <c r="AY88" s="192">
        <v>11164.58</v>
      </c>
      <c r="AZ88" s="275">
        <v>11164.58</v>
      </c>
      <c r="BA88" s="192">
        <v>7474.0100000000002</v>
      </c>
      <c r="BB88" s="192">
        <v>7180.2299999999996</v>
      </c>
      <c r="BC88" s="149">
        <v>8189.2399999999998</v>
      </c>
      <c r="BD88" s="192">
        <v>9163.9300000000003</v>
      </c>
      <c r="BE88" s="192">
        <v>8525.4799999999996</v>
      </c>
      <c r="BF88" s="192">
        <v>8273.6499999999996</v>
      </c>
      <c r="BG88" s="192">
        <v>8524.8899999999994</v>
      </c>
      <c r="BH88" s="92">
        <v>12127.09</v>
      </c>
      <c r="BI88" s="28">
        <f t="shared" si="486"/>
        <v>-1409.9200000000001</v>
      </c>
      <c r="BJ88" s="93">
        <f t="shared" si="486"/>
        <v>337.64999999999964</v>
      </c>
      <c r="BK88" s="93">
        <f t="shared" si="486"/>
        <v>209.64000000000033</v>
      </c>
      <c r="BL88" s="93">
        <f t="shared" si="486"/>
        <v>1196.8500000000004</v>
      </c>
      <c r="BM88" s="93">
        <f t="shared" si="486"/>
        <v>925.46000000000004</v>
      </c>
      <c r="BN88" s="93">
        <f t="shared" si="486"/>
        <v>2796.9099999999999</v>
      </c>
      <c r="BO88" s="93">
        <f t="shared" si="486"/>
        <v>4620.0499999999984</v>
      </c>
      <c r="BP88" s="93">
        <f t="shared" si="486"/>
        <v>2351.2799999999997</v>
      </c>
      <c r="BQ88" s="93">
        <f t="shared" si="486"/>
        <v>1458.9300000000003</v>
      </c>
      <c r="BR88" s="394">
        <f t="shared" si="486"/>
        <v>2289.2600000000002</v>
      </c>
      <c r="BS88" s="417">
        <f t="shared" si="487"/>
        <v>3539.3500000000004</v>
      </c>
      <c r="BT88" s="93">
        <f t="shared" si="487"/>
        <v>4441.130000000001</v>
      </c>
      <c r="BU88" s="93">
        <f t="shared" si="487"/>
        <v>6859.8400000000001</v>
      </c>
      <c r="BV88" s="93">
        <f t="shared" si="487"/>
        <v>3281.0900000000001</v>
      </c>
      <c r="BW88" s="93">
        <f t="shared" si="487"/>
        <v>3360.1200000000008</v>
      </c>
      <c r="BX88" s="234">
        <f t="shared" si="487"/>
        <v>3349.9099999999999</v>
      </c>
      <c r="BY88" s="234">
        <f t="shared" si="487"/>
        <v>4723.1499999999996</v>
      </c>
      <c r="BZ88" s="234">
        <f t="shared" si="487"/>
        <v>1408.9400000000005</v>
      </c>
      <c r="CA88" s="247">
        <f t="shared" si="487"/>
        <v>1638.2600000000002</v>
      </c>
      <c r="CB88" s="247">
        <f t="shared" si="487"/>
        <v>252.57999999999993</v>
      </c>
      <c r="CC88" s="247">
        <f t="shared" si="488"/>
        <v>525.52000000000044</v>
      </c>
      <c r="CD88" s="374">
        <f t="shared" si="488"/>
        <v>-433.77000000000044</v>
      </c>
      <c r="CE88" s="343">
        <f t="shared" si="488"/>
        <v>-2442.0399999999991</v>
      </c>
      <c r="CF88" s="247">
        <f t="shared" si="488"/>
        <v>108.71000000000095</v>
      </c>
      <c r="CG88" s="247">
        <f t="shared" si="488"/>
        <v>-4296.6900000000005</v>
      </c>
      <c r="CH88" s="247">
        <f t="shared" si="488"/>
        <v>-11901.799999999999</v>
      </c>
      <c r="CI88" s="247">
        <f t="shared" si="488"/>
        <v>-2460.1500000000015</v>
      </c>
      <c r="CJ88" s="247">
        <f t="shared" si="488"/>
        <v>-1869.0299999999988</v>
      </c>
      <c r="CK88" s="247">
        <f t="shared" si="488"/>
        <v>-4991.1799999999994</v>
      </c>
      <c r="CL88" s="247">
        <f t="shared" si="488"/>
        <v>-1846.7000000000007</v>
      </c>
      <c r="CM88" s="247">
        <f t="shared" si="489"/>
        <v>-2273.6499999999996</v>
      </c>
      <c r="CN88" s="247">
        <f t="shared" si="489"/>
        <v>-226.95999999999913</v>
      </c>
      <c r="CO88" s="247">
        <f t="shared" si="489"/>
        <v>-1971.4300000000003</v>
      </c>
      <c r="CP88" s="374">
        <f t="shared" si="489"/>
        <v>646.3600000000024</v>
      </c>
      <c r="CQ88" s="374">
        <f t="shared" si="489"/>
        <v>-22.200000000000728</v>
      </c>
      <c r="CR88" s="374">
        <f t="shared" si="489"/>
        <v>-3147.5400000000009</v>
      </c>
      <c r="CS88" s="374">
        <f t="shared" si="489"/>
        <v>-700.15999999999985</v>
      </c>
      <c r="CT88" s="374">
        <f t="shared" si="489"/>
        <v>9865.8299999999999</v>
      </c>
      <c r="CU88" s="374">
        <f t="shared" si="489"/>
        <v>-1301.3799999999992</v>
      </c>
      <c r="CV88" s="374">
        <f t="shared" si="489"/>
        <v>-1520.8300000000017</v>
      </c>
      <c r="CW88" s="374">
        <f t="shared" si="489"/>
        <v>350.27999999999975</v>
      </c>
      <c r="CX88" s="374">
        <f t="shared" si="489"/>
        <v>-1262.7099999999991</v>
      </c>
      <c r="CY88" s="374">
        <f t="shared" si="489"/>
        <v>-1592.9799999999996</v>
      </c>
      <c r="CZ88" s="374">
        <f t="shared" si="489"/>
        <v>-524.45000000000073</v>
      </c>
      <c r="DA88" s="374">
        <f t="shared" si="489"/>
        <v>1973.4499999999989</v>
      </c>
      <c r="DB88" s="374">
        <f t="shared" si="489"/>
        <v>220.93999999999869</v>
      </c>
      <c r="DC88" s="330"/>
      <c r="DD88" s="149" t="s">
        <v>154</v>
      </c>
    </row>
    <row r="89" spans="1:108" s="31" customFormat="1" ht="15">
      <c r="A89" s="139"/>
      <c r="B89" s="32" t="s">
        <v>141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254885.32000000001</v>
      </c>
      <c r="J89" s="91">
        <v>229951.60999999999</v>
      </c>
      <c r="K89" s="91">
        <v>64630.660000000003</v>
      </c>
      <c r="L89" s="92">
        <v>151429.32000000001</v>
      </c>
      <c r="M89" s="91">
        <v>190993.43000000002</v>
      </c>
      <c r="N89" s="91">
        <v>110114.72000000002</v>
      </c>
      <c r="O89" s="154">
        <v>143624.79000000001</v>
      </c>
      <c r="P89" s="91">
        <v>119423.5</v>
      </c>
      <c r="Q89" s="154">
        <v>108175.3</v>
      </c>
      <c r="R89" s="151">
        <v>114868.42</v>
      </c>
      <c r="S89" s="154">
        <v>162435.76000000001</v>
      </c>
      <c r="T89" s="218">
        <v>299298.01000000001</v>
      </c>
      <c r="U89" s="192">
        <v>260122.10999999999</v>
      </c>
      <c r="V89" s="217">
        <v>174240.42999999999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88036.399999999994</v>
      </c>
      <c r="AV89" s="92">
        <v>206781.87</v>
      </c>
      <c r="AW89" s="192">
        <v>184357.01000000001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362009.07000000001</v>
      </c>
      <c r="BE89" s="192">
        <v>259602.53999999998</v>
      </c>
      <c r="BF89" s="192">
        <v>193678.60999999999</v>
      </c>
      <c r="BG89" s="192">
        <v>158539.59</v>
      </c>
      <c r="BH89" s="92">
        <v>136356.42999999999</v>
      </c>
      <c r="BI89" s="28">
        <f t="shared" si="486"/>
        <v>-1467.0599999999686</v>
      </c>
      <c r="BJ89" s="93">
        <f t="shared" si="486"/>
        <v>-16961.110000000015</v>
      </c>
      <c r="BK89" s="93">
        <f t="shared" si="486"/>
        <v>-63101.720000000016</v>
      </c>
      <c r="BL89" s="93">
        <f t="shared" si="486"/>
        <v>2962.6800000000076</v>
      </c>
      <c r="BM89" s="93">
        <f t="shared" si="486"/>
        <v>-33059.129999999976</v>
      </c>
      <c r="BN89" s="93">
        <f t="shared" si="486"/>
        <v>32732.360000000044</v>
      </c>
      <c r="BO89" s="93">
        <f t="shared" si="486"/>
        <v>5236.789999999979</v>
      </c>
      <c r="BP89" s="93">
        <f t="shared" si="486"/>
        <v>-55711.179999999993</v>
      </c>
      <c r="BQ89" s="93">
        <f t="shared" si="486"/>
        <v>48318.779999999999</v>
      </c>
      <c r="BR89" s="394">
        <f t="shared" si="486"/>
        <v>14203.979999999981</v>
      </c>
      <c r="BS89" s="417">
        <f t="shared" si="487"/>
        <v>-35714.130000000034</v>
      </c>
      <c r="BT89" s="93">
        <f t="shared" si="487"/>
        <v>59568.369999999981</v>
      </c>
      <c r="BU89" s="93">
        <f t="shared" si="487"/>
        <v>31776.679999999993</v>
      </c>
      <c r="BV89" s="93">
        <f t="shared" si="487"/>
        <v>43162.470000000001</v>
      </c>
      <c r="BW89" s="93">
        <f t="shared" si="487"/>
        <v>37796.319999999992</v>
      </c>
      <c r="BX89" s="234">
        <f t="shared" si="487"/>
        <v>57433.740000000005</v>
      </c>
      <c r="BY89" s="234">
        <f t="shared" si="487"/>
        <v>71478.469999999972</v>
      </c>
      <c r="BZ89" s="234">
        <f t="shared" si="487"/>
        <v>-16891.410000000033</v>
      </c>
      <c r="CA89" s="247">
        <f t="shared" si="487"/>
        <v>74087.729999999981</v>
      </c>
      <c r="CB89" s="247">
        <f t="shared" si="487"/>
        <v>-24178.809999999969</v>
      </c>
      <c r="CC89" s="247">
        <f t="shared" si="488"/>
        <v>46237.139999999985</v>
      </c>
      <c r="CD89" s="374">
        <f t="shared" si="488"/>
        <v>27132.23000000001</v>
      </c>
      <c r="CE89" s="343">
        <f t="shared" si="488"/>
        <v>10688.180000000022</v>
      </c>
      <c r="CF89" s="247">
        <f t="shared" si="488"/>
        <v>9732.0400000000081</v>
      </c>
      <c r="CG89" s="247">
        <f t="shared" si="488"/>
        <v>-47194.310000000012</v>
      </c>
      <c r="CH89" s="247">
        <f t="shared" si="488"/>
        <v>-94023.720000000001</v>
      </c>
      <c r="CI89" s="247">
        <f t="shared" si="488"/>
        <v>13823.699999999983</v>
      </c>
      <c r="CJ89" s="247">
        <f t="shared" si="488"/>
        <v>64013</v>
      </c>
      <c r="CK89" s="247">
        <f t="shared" si="488"/>
        <v>-87024.75999999998</v>
      </c>
      <c r="CL89" s="247">
        <f t="shared" si="488"/>
        <v>83849.320000000065</v>
      </c>
      <c r="CM89" s="247">
        <f t="shared" si="489"/>
        <v>-35235.809999999939</v>
      </c>
      <c r="CN89" s="247">
        <f t="shared" si="489"/>
        <v>22803.799999999959</v>
      </c>
      <c r="CO89" s="247">
        <f t="shared" si="489"/>
        <v>-71150.179999999993</v>
      </c>
      <c r="CP89" s="374">
        <f t="shared" si="489"/>
        <v>14016.339999999997</v>
      </c>
      <c r="CQ89" s="374">
        <f t="shared" si="489"/>
        <v>18389.529999999999</v>
      </c>
      <c r="CR89" s="374">
        <f t="shared" si="489"/>
        <v>-49734.150000000009</v>
      </c>
      <c r="CS89" s="374">
        <f t="shared" si="489"/>
        <v>90882.340000000011</v>
      </c>
      <c r="CT89" s="374">
        <f t="shared" si="489"/>
        <v>150527.25</v>
      </c>
      <c r="CU89" s="374">
        <f t="shared" si="489"/>
        <v>-2539.7999999999884</v>
      </c>
      <c r="CV89" s="374">
        <f t="shared" si="489"/>
        <v>6850.7199999999721</v>
      </c>
      <c r="CW89" s="374">
        <f t="shared" si="489"/>
        <v>17938.160000000003</v>
      </c>
      <c r="CX89" s="374">
        <f t="shared" si="489"/>
        <v>-4246.8500000000349</v>
      </c>
      <c r="CY89" s="374">
        <f t="shared" si="489"/>
        <v>-39371.490000000049</v>
      </c>
      <c r="CZ89" s="374">
        <f t="shared" si="489"/>
        <v>20813.190000000002</v>
      </c>
      <c r="DA89" s="374">
        <f t="shared" si="489"/>
        <v>70503.190000000002</v>
      </c>
      <c r="DB89" s="374">
        <f t="shared" si="489"/>
        <v>-70425.440000000002</v>
      </c>
      <c r="DC89" s="330"/>
      <c r="DD89" s="149" t="s">
        <v>154</v>
      </c>
    </row>
    <row r="90" spans="1:108" s="31" customFormat="1" ht="15">
      <c r="A90" s="139"/>
      <c r="B90" s="32" t="s">
        <v>142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167443.73999999999</v>
      </c>
      <c r="J90" s="91">
        <v>185303.14999999999</v>
      </c>
      <c r="K90" s="91">
        <v>43973.919999999998</v>
      </c>
      <c r="L90" s="92">
        <v>97948.720000000001</v>
      </c>
      <c r="M90" s="91">
        <v>146053.73999999999</v>
      </c>
      <c r="N90" s="91">
        <v>67430.509999999995</v>
      </c>
      <c r="O90" s="154">
        <v>93507.009999999995</v>
      </c>
      <c r="P90" s="91">
        <v>86057.300000000003</v>
      </c>
      <c r="Q90" s="154">
        <v>79907.589999999997</v>
      </c>
      <c r="R90" s="151">
        <v>75135.539999999994</v>
      </c>
      <c r="S90" s="154">
        <v>113875.98</v>
      </c>
      <c r="T90" s="218">
        <v>216493.15999999997</v>
      </c>
      <c r="U90" s="192">
        <v>167612.79000000001</v>
      </c>
      <c r="V90" s="217">
        <v>127280.23999999999</v>
      </c>
      <c r="W90" s="217">
        <v>90163.779999999999</v>
      </c>
      <c r="X90" s="92">
        <v>100499.83</v>
      </c>
      <c r="Y90" s="217">
        <v>65949.289999999994</v>
      </c>
      <c r="Z90" s="217">
        <v>94518.929999999993</v>
      </c>
      <c r="AA90" s="217">
        <v>99229.969999999987</v>
      </c>
      <c r="AB90" s="217">
        <v>84562.800000000003</v>
      </c>
      <c r="AC90" s="217">
        <v>106381.71000000001</v>
      </c>
      <c r="AD90" s="217">
        <v>114378.48</v>
      </c>
      <c r="AE90" s="217">
        <v>149758.13</v>
      </c>
      <c r="AF90" s="217">
        <v>173250.13</v>
      </c>
      <c r="AG90" s="217">
        <v>237076.35999999999</v>
      </c>
      <c r="AH90" s="217">
        <v>97520.839999999997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44485.459999999999</v>
      </c>
      <c r="AO90" s="192">
        <v>111361.48</v>
      </c>
      <c r="AP90" s="192">
        <v>183040.89999999999</v>
      </c>
      <c r="AQ90" s="149">
        <v>96265.880000000005</v>
      </c>
      <c r="AR90" s="192">
        <v>286643.95000000001</v>
      </c>
      <c r="AS90" s="192">
        <v>206286.03999999998</v>
      </c>
      <c r="AT90" s="192">
        <v>153805.84</v>
      </c>
      <c r="AU90" s="192">
        <v>61416.510000000002</v>
      </c>
      <c r="AV90" s="92">
        <v>175667.04999999999</v>
      </c>
      <c r="AW90" s="192">
        <v>122599.27</v>
      </c>
      <c r="AX90" s="192">
        <v>89419.679999999993</v>
      </c>
      <c r="AY90" s="192">
        <v>167344.13</v>
      </c>
      <c r="AZ90" s="275">
        <v>167344.13</v>
      </c>
      <c r="BA90" s="192">
        <v>114947.56</v>
      </c>
      <c r="BB90" s="192">
        <v>191400.10000000001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>
        <v>131160.79000000001</v>
      </c>
      <c r="BH90" s="92">
        <v>91413.570000000007</v>
      </c>
      <c r="BI90" s="28">
        <f t="shared" si="486"/>
        <v>-7595.4900000000052</v>
      </c>
      <c r="BJ90" s="93">
        <f t="shared" si="486"/>
        <v>-14979.449999999997</v>
      </c>
      <c r="BK90" s="93">
        <f t="shared" si="486"/>
        <v>-69054.579999999987</v>
      </c>
      <c r="BL90" s="93">
        <f t="shared" si="486"/>
        <v>3767.5299999999843</v>
      </c>
      <c r="BM90" s="93">
        <f t="shared" si="486"/>
        <v>-17825.490000000005</v>
      </c>
      <c r="BN90" s="93">
        <f t="shared" si="486"/>
        <v>37639.479999999952</v>
      </c>
      <c r="BO90" s="93">
        <f t="shared" si="486"/>
        <v>169.05000000001746</v>
      </c>
      <c r="BP90" s="93">
        <f t="shared" si="486"/>
        <v>-58022.910000000003</v>
      </c>
      <c r="BQ90" s="93">
        <f t="shared" si="486"/>
        <v>46189.860000000001</v>
      </c>
      <c r="BR90" s="394">
        <f t="shared" si="486"/>
        <v>2551.1100000000006</v>
      </c>
      <c r="BS90" s="417">
        <f t="shared" si="487"/>
        <v>-80104.449999999997</v>
      </c>
      <c r="BT90" s="93">
        <f t="shared" si="487"/>
        <v>27088.419999999998</v>
      </c>
      <c r="BU90" s="93">
        <f t="shared" si="487"/>
        <v>5722.9599999999919</v>
      </c>
      <c r="BV90" s="93">
        <f t="shared" si="487"/>
        <v>-1494.5</v>
      </c>
      <c r="BW90" s="93">
        <f t="shared" si="487"/>
        <v>26474.12000000001</v>
      </c>
      <c r="BX90" s="234">
        <f t="shared" si="487"/>
        <v>39242.940000000002</v>
      </c>
      <c r="BY90" s="234">
        <f t="shared" si="487"/>
        <v>35882.150000000009</v>
      </c>
      <c r="BZ90" s="234">
        <f t="shared" si="487"/>
        <v>-43243.02999999997</v>
      </c>
      <c r="CA90" s="247">
        <f t="shared" si="487"/>
        <v>69463.569999999978</v>
      </c>
      <c r="CB90" s="247">
        <f t="shared" si="487"/>
        <v>-29759.399999999994</v>
      </c>
      <c r="CC90" s="247">
        <f t="shared" si="488"/>
        <v>37067.490000000005</v>
      </c>
      <c r="CD90" s="374">
        <f t="shared" si="488"/>
        <v>53310.190000000017</v>
      </c>
      <c r="CE90" s="343">
        <f t="shared" si="488"/>
        <v>35667.220000000016</v>
      </c>
      <c r="CF90" s="247">
        <f t="shared" si="488"/>
        <v>15594.160000000003</v>
      </c>
      <c r="CG90" s="247">
        <f t="shared" si="488"/>
        <v>-26189.319999999992</v>
      </c>
      <c r="CH90" s="247">
        <f t="shared" si="488"/>
        <v>-40077.340000000004</v>
      </c>
      <c r="CI90" s="247">
        <f t="shared" si="488"/>
        <v>4979.7699999999895</v>
      </c>
      <c r="CJ90" s="247">
        <f t="shared" si="488"/>
        <v>68662.419999999998</v>
      </c>
      <c r="CK90" s="247">
        <f t="shared" si="488"/>
        <v>-53492.25</v>
      </c>
      <c r="CL90" s="247">
        <f t="shared" si="488"/>
        <v>113393.82000000001</v>
      </c>
      <c r="CM90" s="247">
        <f t="shared" si="489"/>
        <v>-30790.320000000007</v>
      </c>
      <c r="CN90" s="247">
        <f t="shared" si="489"/>
        <v>56285</v>
      </c>
      <c r="CO90" s="247">
        <f t="shared" si="489"/>
        <v>-65814.760000000009</v>
      </c>
      <c r="CP90" s="374">
        <f t="shared" si="489"/>
        <v>21857.02999999997</v>
      </c>
      <c r="CQ90" s="374">
        <f t="shared" si="489"/>
        <v>20982.759999999995</v>
      </c>
      <c r="CR90" s="374">
        <f t="shared" si="489"/>
        <v>-20693.410000000003</v>
      </c>
      <c r="CS90" s="374">
        <f t="shared" si="489"/>
        <v>94303.48000000001</v>
      </c>
      <c r="CT90" s="374">
        <f t="shared" si="489"/>
        <v>122858.67000000001</v>
      </c>
      <c r="CU90" s="374">
        <f t="shared" si="489"/>
        <v>3586.0800000000017</v>
      </c>
      <c r="CV90" s="374">
        <f t="shared" si="489"/>
        <v>8359.2000000000116</v>
      </c>
      <c r="CW90" s="374">
        <f t="shared" si="489"/>
        <v>9534.3399999999965</v>
      </c>
      <c r="CX90" s="374">
        <f t="shared" si="489"/>
        <v>-25242.540000000037</v>
      </c>
      <c r="CY90" s="374">
        <f t="shared" si="489"/>
        <v>-23119.309999999998</v>
      </c>
      <c r="CZ90" s="374">
        <f t="shared" si="489"/>
        <v>-9715.1399999999849</v>
      </c>
      <c r="DA90" s="374">
        <f t="shared" si="489"/>
        <v>69744.279999999999</v>
      </c>
      <c r="DB90" s="374">
        <f t="shared" si="489"/>
        <v>-84253.479999999981</v>
      </c>
      <c r="DC90" s="330"/>
      <c r="DD90" s="149" t="s">
        <v>154</v>
      </c>
    </row>
    <row r="91" spans="1:108" s="31" customFormat="1" ht="15">
      <c r="A91" s="139"/>
      <c r="B91" s="32" t="s">
        <v>143</v>
      </c>
      <c r="C91" s="90">
        <v>92121.169999999998</v>
      </c>
      <c r="D91" s="91">
        <v>86111.119999999995</v>
      </c>
      <c r="E91" s="91">
        <v>106041.60000000001</v>
      </c>
      <c r="F91" s="91">
        <v>102025.8</v>
      </c>
      <c r="G91" s="91">
        <v>125139.38</v>
      </c>
      <c r="H91" s="91">
        <v>126196.82000000001</v>
      </c>
      <c r="I91" s="91">
        <v>130466.92999999999</v>
      </c>
      <c r="J91" s="91">
        <v>104636.06</v>
      </c>
      <c r="K91" s="91">
        <v>86698.729999999996</v>
      </c>
      <c r="L91" s="92">
        <v>96949.309999999998</v>
      </c>
      <c r="M91" s="91">
        <v>29452.57</v>
      </c>
      <c r="N91" s="91">
        <v>187687.89999999999</v>
      </c>
      <c r="O91" s="154">
        <v>-168641.95999999999</v>
      </c>
      <c r="P91" s="91">
        <v>199733.19</v>
      </c>
      <c r="Q91" s="154">
        <v>255106.20000000001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105182.24000000001</v>
      </c>
      <c r="W91" s="217">
        <v>103514.57000000001</v>
      </c>
      <c r="X91" s="92">
        <v>85064.880000000005</v>
      </c>
      <c r="Y91" s="217">
        <v>49705.139999999999</v>
      </c>
      <c r="Z91" s="217">
        <v>99547.800000000003</v>
      </c>
      <c r="AA91" s="217">
        <v>95188.009999999995</v>
      </c>
      <c r="AB91" s="217">
        <v>55252.510000000002</v>
      </c>
      <c r="AC91" s="217">
        <v>75039.330000000002</v>
      </c>
      <c r="AD91" s="217">
        <v>73722.369999999995</v>
      </c>
      <c r="AE91" s="217">
        <v>111925.06</v>
      </c>
      <c r="AF91" s="217">
        <v>92368.119999999995</v>
      </c>
      <c r="AG91" s="217">
        <v>92193.789999999994</v>
      </c>
      <c r="AH91" s="217">
        <v>86750.779999999999</v>
      </c>
      <c r="AI91" s="217">
        <v>75112.300000000003</v>
      </c>
      <c r="AJ91" s="179">
        <v>17010.18</v>
      </c>
      <c r="AK91" s="192">
        <v>97894.330000000002</v>
      </c>
      <c r="AL91" s="192">
        <v>66094.119999999995</v>
      </c>
      <c r="AM91" s="192">
        <v>126610.24000000001</v>
      </c>
      <c r="AN91" s="192">
        <v>0</v>
      </c>
      <c r="AO91" s="192">
        <v>74241.160000000003</v>
      </c>
      <c r="AP91" s="192">
        <v>76445.789999999994</v>
      </c>
      <c r="AQ91" s="149">
        <v>84627.410000000003</v>
      </c>
      <c r="AR91" s="192">
        <v>101123.94</v>
      </c>
      <c r="AS91" s="192">
        <v>104211.14</v>
      </c>
      <c r="AT91" s="192">
        <v>130033.77</v>
      </c>
      <c r="AU91" s="192">
        <v>95407.179999999993</v>
      </c>
      <c r="AV91" s="92">
        <v>74671.820000000007</v>
      </c>
      <c r="AW91" s="282">
        <v>75825.949999999997</v>
      </c>
      <c r="AX91" s="192">
        <v>98019.5</v>
      </c>
      <c r="AY91" s="192">
        <v>110339.48</v>
      </c>
      <c r="AZ91" s="275">
        <v>110339.48</v>
      </c>
      <c r="BA91" s="192">
        <v>131122.26000000001</v>
      </c>
      <c r="BB91" s="192">
        <v>79275.610000000001</v>
      </c>
      <c r="BC91" s="149">
        <v>116814.7</v>
      </c>
      <c r="BD91" s="192">
        <v>134690.01000000001</v>
      </c>
      <c r="BE91" s="192">
        <v>107967.47</v>
      </c>
      <c r="BF91" s="192">
        <v>184038.95000000001</v>
      </c>
      <c r="BG91" s="192">
        <v>108253.08</v>
      </c>
      <c r="BH91" s="92">
        <v>100108.17</v>
      </c>
      <c r="BI91" s="28">
        <f t="shared" si="486"/>
        <v>-260763.13</v>
      </c>
      <c r="BJ91" s="93">
        <f t="shared" si="486"/>
        <v>113622.07000000001</v>
      </c>
      <c r="BK91" s="93">
        <f t="shared" si="486"/>
        <v>149064.60000000001</v>
      </c>
      <c r="BL91" s="93">
        <f t="shared" si="486"/>
        <v>2895.9799999999959</v>
      </c>
      <c r="BM91" s="93">
        <f t="shared" si="486"/>
        <v>-3727.5400000000081</v>
      </c>
      <c r="BN91" s="93">
        <f t="shared" si="486"/>
        <v>-3344.1900000000023</v>
      </c>
      <c r="BO91" s="93">
        <f t="shared" si="486"/>
        <v>1534.8500000000058</v>
      </c>
      <c r="BP91" s="93">
        <f t="shared" si="486"/>
        <v>546.18000000000757</v>
      </c>
      <c r="BQ91" s="93">
        <f t="shared" si="486"/>
        <v>16815.840000000011</v>
      </c>
      <c r="BR91" s="394">
        <f t="shared" si="486"/>
        <v>-11884.429999999993</v>
      </c>
      <c r="BS91" s="417">
        <f t="shared" si="487"/>
        <v>20252.57</v>
      </c>
      <c r="BT91" s="93">
        <f t="shared" si="487"/>
        <v>-88140.099999999991</v>
      </c>
      <c r="BU91" s="93">
        <f t="shared" si="487"/>
        <v>263829.96999999997</v>
      </c>
      <c r="BV91" s="93">
        <f t="shared" si="487"/>
        <v>-144480.67999999999</v>
      </c>
      <c r="BW91" s="93">
        <f t="shared" si="487"/>
        <v>-180066.87</v>
      </c>
      <c r="BX91" s="234">
        <f t="shared" si="487"/>
        <v>-31199.410000000003</v>
      </c>
      <c r="BY91" s="234">
        <f t="shared" si="487"/>
        <v>-9486.7799999999988</v>
      </c>
      <c r="BZ91" s="234">
        <f t="shared" si="487"/>
        <v>-30484.510000000009</v>
      </c>
      <c r="CA91" s="247">
        <f t="shared" si="487"/>
        <v>-39807.990000000005</v>
      </c>
      <c r="CB91" s="247">
        <f t="shared" si="487"/>
        <v>-18431.460000000006</v>
      </c>
      <c r="CC91" s="247">
        <f t="shared" si="488"/>
        <v>-28402.270000000004</v>
      </c>
      <c r="CD91" s="374">
        <f t="shared" si="488"/>
        <v>-68054.700000000012</v>
      </c>
      <c r="CE91" s="343">
        <f t="shared" si="488"/>
        <v>48189.190000000002</v>
      </c>
      <c r="CF91" s="247">
        <f t="shared" si="488"/>
        <v>-33453.680000000008</v>
      </c>
      <c r="CG91" s="247">
        <f t="shared" si="488"/>
        <v>31422.23000000001</v>
      </c>
      <c r="CH91" s="247">
        <f t="shared" si="488"/>
        <v>-55252.510000000002</v>
      </c>
      <c r="CI91" s="247">
        <f t="shared" si="488"/>
        <v>-798.16999999999825</v>
      </c>
      <c r="CJ91" s="247">
        <f t="shared" si="488"/>
        <v>2723.4199999999983</v>
      </c>
      <c r="CK91" s="247">
        <f t="shared" si="488"/>
        <v>-27297.649999999994</v>
      </c>
      <c r="CL91" s="247">
        <f t="shared" si="488"/>
        <v>8755.820000000007</v>
      </c>
      <c r="CM91" s="247">
        <f t="shared" si="489"/>
        <v>12017.350000000006</v>
      </c>
      <c r="CN91" s="247">
        <f t="shared" si="489"/>
        <v>43282.990000000005</v>
      </c>
      <c r="CO91" s="247">
        <f t="shared" si="489"/>
        <v>20294.87999999999</v>
      </c>
      <c r="CP91" s="374">
        <f t="shared" si="489"/>
        <v>57661.640000000007</v>
      </c>
      <c r="CQ91" s="374">
        <f t="shared" si="489"/>
        <v>-22068.380000000005</v>
      </c>
      <c r="CR91" s="374">
        <f t="shared" si="489"/>
        <v>31925.380000000005</v>
      </c>
      <c r="CS91" s="374">
        <f t="shared" si="489"/>
        <v>-16270.760000000009</v>
      </c>
      <c r="CT91" s="374">
        <f t="shared" si="489"/>
        <v>110339.48</v>
      </c>
      <c r="CU91" s="374">
        <f t="shared" si="489"/>
        <v>56881.100000000006</v>
      </c>
      <c r="CV91" s="374">
        <f t="shared" si="489"/>
        <v>2829.820000000007</v>
      </c>
      <c r="CW91" s="374">
        <f t="shared" si="489"/>
        <v>32187.289999999994</v>
      </c>
      <c r="CX91" s="374">
        <f t="shared" si="489"/>
        <v>33566.070000000007</v>
      </c>
      <c r="CY91" s="374">
        <f t="shared" si="489"/>
        <v>3756.3300000000017</v>
      </c>
      <c r="CZ91" s="374">
        <f t="shared" si="489"/>
        <v>54005.180000000008</v>
      </c>
      <c r="DA91" s="374">
        <f t="shared" si="489"/>
        <v>12845.900000000009</v>
      </c>
      <c r="DB91" s="374">
        <f t="shared" si="489"/>
        <v>25436.349999999991</v>
      </c>
      <c r="DC91" s="330"/>
      <c r="DD91" s="149" t="s">
        <v>154</v>
      </c>
    </row>
    <row r="92" spans="1:108" s="123" customFormat="1" ht="15">
      <c r="A92" s="140"/>
      <c r="B92" s="32" t="s">
        <v>144</v>
      </c>
      <c r="C92" s="124">
        <f>SUM(C87:C91)</f>
        <v>1064523.05</v>
      </c>
      <c r="D92" s="125">
        <f t="shared" si="490" ref="D92:DD106">SUM(D87:D91)</f>
        <v>974883.13000000012</v>
      </c>
      <c r="E92" s="125">
        <f t="shared" si="490"/>
        <v>1109179.7400000002</v>
      </c>
      <c r="F92" s="125">
        <f t="shared" si="490"/>
        <v>855842.93000000005</v>
      </c>
      <c r="G92" s="125">
        <f t="shared" si="490"/>
        <v>1467488.5800000001</v>
      </c>
      <c r="H92" s="125">
        <f t="shared" si="490"/>
        <v>1875446.6399999999</v>
      </c>
      <c r="I92" s="125">
        <f t="shared" si="490"/>
        <v>1650756.3800000001</v>
      </c>
      <c r="J92" s="125">
        <f t="shared" si="490"/>
        <v>1319849.53</v>
      </c>
      <c r="K92" s="125">
        <f t="shared" si="490"/>
        <v>634308.63</v>
      </c>
      <c r="L92" s="127">
        <f t="shared" si="490"/>
        <v>1097675.6000000001</v>
      </c>
      <c r="M92" s="125">
        <f t="shared" si="490"/>
        <v>1228096.3500000001</v>
      </c>
      <c r="N92" s="125">
        <f t="shared" si="490"/>
        <v>986014.9800000001</v>
      </c>
      <c r="O92" s="125">
        <f t="shared" si="490"/>
        <v>732735.52000000002</v>
      </c>
      <c r="P92" s="125">
        <f t="shared" si="490"/>
        <v>1066540.73</v>
      </c>
      <c r="Q92" s="125">
        <f t="shared" si="490"/>
        <v>1049859.5</v>
      </c>
      <c r="R92" s="125">
        <f t="shared" si="490"/>
        <v>1009048.0900000002</v>
      </c>
      <c r="S92" s="125">
        <f t="shared" si="490"/>
        <v>1469562.6099999999</v>
      </c>
      <c r="T92" s="125">
        <f t="shared" si="490"/>
        <v>2350245.6899999999</v>
      </c>
      <c r="U92" s="165">
        <f t="shared" si="490"/>
        <v>1930102.1799999999</v>
      </c>
      <c r="V92" s="165">
        <f t="shared" si="490"/>
        <v>1281219.6299999999</v>
      </c>
      <c r="W92" s="165">
        <f t="shared" si="490"/>
        <v>980363.18000000017</v>
      </c>
      <c r="X92" s="127">
        <f t="shared" si="490"/>
        <v>1216757.1000000001</v>
      </c>
      <c r="Y92" s="165">
        <f t="shared" si="490"/>
        <v>1149317.71</v>
      </c>
      <c r="Z92" s="165">
        <f t="shared" si="490"/>
        <v>1317380.96</v>
      </c>
      <c r="AA92" s="165">
        <f t="shared" si="490"/>
        <v>1307149.4399999999</v>
      </c>
      <c r="AB92" s="165">
        <f t="shared" si="490"/>
        <v>1104209.98</v>
      </c>
      <c r="AC92" s="165">
        <f t="shared" si="490"/>
        <v>1025402.46</v>
      </c>
      <c r="AD92" s="165">
        <f t="shared" si="490"/>
        <v>1256342.8500000001</v>
      </c>
      <c r="AE92" s="165">
        <f t="shared" si="490"/>
        <v>1808830.1800000002</v>
      </c>
      <c r="AF92" s="165">
        <f t="shared" si="490"/>
        <v>2128755.77</v>
      </c>
      <c r="AG92" s="165">
        <f t="shared" si="490"/>
        <v>2314933.1600000001</v>
      </c>
      <c r="AH92" s="165">
        <f t="shared" si="490"/>
        <v>1116992.8999999999</v>
      </c>
      <c r="AI92" s="165">
        <f t="shared" si="490"/>
        <v>1085966.98</v>
      </c>
      <c r="AJ92" s="306">
        <f t="shared" si="490"/>
        <v>1267039</v>
      </c>
      <c r="AK92" s="175">
        <f t="shared" si="490"/>
        <v>1260832.5000000002</v>
      </c>
      <c r="AL92" s="175">
        <f t="shared" si="490"/>
        <v>1280911.1400000001</v>
      </c>
      <c r="AM92" s="283">
        <f t="shared" si="490"/>
        <v>1035327.3700000001</v>
      </c>
      <c r="AN92" s="283">
        <f t="shared" si="490"/>
        <v>321626.91999999998</v>
      </c>
      <c r="AO92" s="283">
        <f t="shared" si="490"/>
        <v>1047316.9399999999</v>
      </c>
      <c r="AP92" s="283">
        <f t="shared" si="490"/>
        <v>1530620.1399999999</v>
      </c>
      <c r="AQ92" s="283">
        <f t="shared" si="490"/>
        <v>1313840.05</v>
      </c>
      <c r="AR92" s="283">
        <f t="shared" si="490"/>
        <v>2759457.6699999999</v>
      </c>
      <c r="AS92" s="283">
        <f t="shared" si="490"/>
        <v>2068528.0699999998</v>
      </c>
      <c r="AT92" s="283">
        <f t="shared" si="490"/>
        <v>1298193.26</v>
      </c>
      <c r="AU92" s="283">
        <f t="shared" si="490"/>
        <v>793562.47999999998</v>
      </c>
      <c r="AV92" s="297">
        <f t="shared" si="490"/>
        <v>1434658.1500000001</v>
      </c>
      <c r="AW92" s="280">
        <f t="shared" si="490"/>
        <v>1352238.24</v>
      </c>
      <c r="AX92" s="280">
        <f t="shared" si="490"/>
        <v>1054423.5699999998</v>
      </c>
      <c r="AY92" s="280">
        <f t="shared" si="490"/>
        <v>1452651.71</v>
      </c>
      <c r="AZ92" s="293">
        <f t="shared" si="491" ref="AZ92:BH92">SUM(AZ87:AZ91)</f>
        <v>1452651.71</v>
      </c>
      <c r="BA92" s="293">
        <f t="shared" si="491"/>
        <v>1095880.9299999999</v>
      </c>
      <c r="BB92" s="293">
        <f t="shared" si="491"/>
        <v>1526258.8200000001</v>
      </c>
      <c r="BC92" s="293">
        <f t="shared" si="491"/>
        <v>1517596.8399999999</v>
      </c>
      <c r="BD92" s="293">
        <f t="shared" si="491"/>
        <v>2588719.1500000004</v>
      </c>
      <c r="BE92" s="293">
        <f t="shared" si="491"/>
        <v>1815269.2699999998</v>
      </c>
      <c r="BF92" s="293">
        <f t="shared" si="491"/>
        <v>1433995.3100000001</v>
      </c>
      <c r="BG92" s="293">
        <f t="shared" si="491"/>
        <v>1154396.8300000001</v>
      </c>
      <c r="BH92" s="293">
        <f t="shared" si="491"/>
        <v>1109311.0599999998</v>
      </c>
      <c r="BI92" s="126">
        <f t="shared" si="490"/>
        <v>-331787.53000000003</v>
      </c>
      <c r="BJ92" s="128">
        <f t="shared" si="492" ref="BJ92:BL92">SUM(BJ87:BJ91)</f>
        <v>91657.599999999948</v>
      </c>
      <c r="BK92" s="128">
        <f t="shared" si="492"/>
        <v>-59320.240000000049</v>
      </c>
      <c r="BL92" s="128">
        <f t="shared" si="492"/>
        <v>153205.15999999997</v>
      </c>
      <c r="BM92" s="128">
        <f t="shared" si="493" ref="BM92">SUM(BM87:BM91)</f>
        <v>2074.0299999997587</v>
      </c>
      <c r="BN92" s="128">
        <f t="shared" si="494" ref="BN92:BV92">SUM(BN87:BN91)</f>
        <v>474799.04999999999</v>
      </c>
      <c r="BO92" s="128">
        <f t="shared" si="494"/>
        <v>279345.79999999981</v>
      </c>
      <c r="BP92" s="128">
        <f t="shared" si="494"/>
        <v>-38629.900000000009</v>
      </c>
      <c r="BQ92" s="128">
        <f t="shared" si="494"/>
        <v>346054.5500000001</v>
      </c>
      <c r="BR92" s="395">
        <f t="shared" si="494"/>
        <v>119081.49999999994</v>
      </c>
      <c r="BS92" s="418">
        <f t="shared" si="494"/>
        <v>-78778.640000000014</v>
      </c>
      <c r="BT92" s="128">
        <f t="shared" si="494"/>
        <v>331365.97999999992</v>
      </c>
      <c r="BU92" s="128">
        <f t="shared" si="494"/>
        <v>574413.91999999993</v>
      </c>
      <c r="BV92" s="128">
        <f t="shared" si="494"/>
        <v>37669.249999999884</v>
      </c>
      <c r="BW92" s="128">
        <f t="shared" si="495" ref="BW92:BX92">SUM(BW87:BW91)</f>
        <v>-24457.039999999979</v>
      </c>
      <c r="BX92" s="235">
        <f t="shared" si="495"/>
        <v>247294.75999999998</v>
      </c>
      <c r="BY92" s="235">
        <f t="shared" si="496" ref="BY92">SUM(BY87:BY91)</f>
        <v>339267.5700000003</v>
      </c>
      <c r="BZ92" s="235">
        <f t="shared" si="497" ref="BZ92:CA92">SUM(BZ87:BZ91)</f>
        <v>-221489.92000000016</v>
      </c>
      <c r="CA92" s="260">
        <f t="shared" si="497"/>
        <v>384830.9800000001</v>
      </c>
      <c r="CB92" s="260">
        <f t="shared" si="498" ref="CB92:CC92">SUM(CB87:CB91)</f>
        <v>-164226.72999999998</v>
      </c>
      <c r="CC92" s="260">
        <f t="shared" si="498"/>
        <v>105603.79999999992</v>
      </c>
      <c r="CD92" s="375">
        <f t="shared" si="499" ref="CD92:CE92">SUM(CD87:CD91)</f>
        <v>50281.899999999965</v>
      </c>
      <c r="CE92" s="344">
        <f t="shared" si="499"/>
        <v>111514.79000000015</v>
      </c>
      <c r="CF92" s="260">
        <f t="shared" si="500" ref="CF92">SUM(CF87:CF91)</f>
        <v>-36469.819999999927</v>
      </c>
      <c r="CG92" s="260">
        <f t="shared" si="501" ref="CG92">SUM(CG87:CG91)</f>
        <v>-271822.06999999983</v>
      </c>
      <c r="CH92" s="260">
        <f t="shared" si="502" ref="CH92">SUM(CH87:CH91)</f>
        <v>-782583.05999999994</v>
      </c>
      <c r="CI92" s="260">
        <f t="shared" si="503" ref="CI92">SUM(CI87:CI91)</f>
        <v>21914.47999999993</v>
      </c>
      <c r="CJ92" s="260">
        <f t="shared" si="504" ref="CJ92">SUM(CJ87:CJ91)</f>
        <v>274277.28999999998</v>
      </c>
      <c r="CK92" s="260">
        <f t="shared" si="505" ref="CK92">SUM(CK87:CK91)</f>
        <v>-494990.13</v>
      </c>
      <c r="CL92" s="260">
        <f t="shared" si="506" ref="CL92">SUM(CL87:CL91)</f>
        <v>630701.90000000014</v>
      </c>
      <c r="CM92" s="260">
        <f t="shared" si="507" ref="CM92">SUM(CM87:CM91)</f>
        <v>-246405.09000000008</v>
      </c>
      <c r="CN92" s="260">
        <f t="shared" si="508" ref="CN92">SUM(CN87:CN91)</f>
        <v>181200.35999999999</v>
      </c>
      <c r="CO92" s="260">
        <f t="shared" si="509" ref="CO92">SUM(CO87:CO91)</f>
        <v>-292404.5</v>
      </c>
      <c r="CP92" s="375">
        <f t="shared" si="510" ref="CP92">SUM(CP87:CP91)</f>
        <v>167619.14999999999</v>
      </c>
      <c r="CQ92" s="375">
        <f t="shared" si="511" ref="CQ92">SUM(CQ87:CQ91)</f>
        <v>91405.739999999903</v>
      </c>
      <c r="CR92" s="375">
        <f t="shared" si="512" ref="CR92">SUM(CR87:CR91)</f>
        <v>-226487.57000000009</v>
      </c>
      <c r="CS92" s="375">
        <f t="shared" si="513" ref="CS92">SUM(CS87:CS91)</f>
        <v>417324.33999999997</v>
      </c>
      <c r="CT92" s="375">
        <f t="shared" si="514" ref="CT92">SUM(CT87:CT91)</f>
        <v>1131024.79</v>
      </c>
      <c r="CU92" s="375">
        <f t="shared" si="515" ref="CU92">SUM(CU87:CU91)</f>
        <v>48563.990000000013</v>
      </c>
      <c r="CV92" s="375">
        <f t="shared" si="516" ref="CV92">SUM(CV87:CV91)</f>
        <v>-4361.3199999999924</v>
      </c>
      <c r="CW92" s="375">
        <f t="shared" si="517" ref="CW92">SUM(CW87:CW91)</f>
        <v>203756.78999999975</v>
      </c>
      <c r="CX92" s="375">
        <f t="shared" si="518" ref="CX92">SUM(CX87:CX91)</f>
        <v>-170738.52000000005</v>
      </c>
      <c r="CY92" s="375">
        <f t="shared" si="519" ref="CY92:CZ92">SUM(CY87:CY91)</f>
        <v>-253258.80000000016</v>
      </c>
      <c r="CZ92" s="375">
        <f t="shared" si="519"/>
        <v>135802.05000000005</v>
      </c>
      <c r="DA92" s="375">
        <f t="shared" si="520" ref="DA92:DB92">SUM(DA87:DA91)</f>
        <v>360834.35000000009</v>
      </c>
      <c r="DB92" s="375">
        <f t="shared" si="520"/>
        <v>-325347.09000000008</v>
      </c>
      <c r="DC92" s="331"/>
      <c r="DD92" s="126">
        <f t="shared" si="490"/>
        <v>0</v>
      </c>
    </row>
    <row r="93" spans="1:108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58"/>
      <c r="CB93" s="258"/>
      <c r="CC93" s="258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72"/>
      <c r="DB93" s="372"/>
      <c r="DC93" s="330"/>
      <c r="DD93" s="43"/>
    </row>
    <row r="94" spans="1:108" s="31" customFormat="1" ht="15">
      <c r="A94" s="139"/>
      <c r="B94" s="32" t="s">
        <v>139</v>
      </c>
      <c r="C94" s="90">
        <v>1679947.8200000001</v>
      </c>
      <c r="D94" s="91">
        <v>1526795.28</v>
      </c>
      <c r="E94" s="91">
        <v>1623677.47</v>
      </c>
      <c r="F94" s="91">
        <v>1399636.1299999999</v>
      </c>
      <c r="G94" s="91">
        <v>2474534.6200000001</v>
      </c>
      <c r="H94" s="91">
        <v>3189237.6299999999</v>
      </c>
      <c r="I94" s="91">
        <v>2793866.1299999999</v>
      </c>
      <c r="J94" s="91">
        <v>2102066.6200000001</v>
      </c>
      <c r="K94" s="91">
        <v>1109205.3999999999</v>
      </c>
      <c r="L94" s="92">
        <v>1944621.8999999999</v>
      </c>
      <c r="M94" s="91">
        <v>2264920.8399999999</v>
      </c>
      <c r="N94" s="91">
        <v>1778217.47</v>
      </c>
      <c r="O94" s="91">
        <v>1874395.6100000001</v>
      </c>
      <c r="P94" s="91">
        <v>1815433.76</v>
      </c>
      <c r="Q94" s="91">
        <v>1683018.0600000001</v>
      </c>
      <c r="R94" s="91">
        <v>1982982</v>
      </c>
      <c r="S94" s="91">
        <v>2879004.5699999998</v>
      </c>
      <c r="T94" s="91">
        <v>4616644.2199999997</v>
      </c>
      <c r="U94" s="192">
        <v>3357482.8300000001</v>
      </c>
      <c r="V94" s="192">
        <v>2137559</v>
      </c>
      <c r="W94" s="192">
        <v>3357482.8300000001</v>
      </c>
      <c r="X94" s="92">
        <v>2167289.9700000002</v>
      </c>
      <c r="Y94" s="192">
        <v>2108307</v>
      </c>
      <c r="Z94" s="192">
        <v>2453996</v>
      </c>
      <c r="AA94" s="192">
        <v>2341305.8700000001</v>
      </c>
      <c r="AB94" s="192">
        <v>2083288.6200000001</v>
      </c>
      <c r="AC94" s="192">
        <v>1947887</v>
      </c>
      <c r="AD94" s="192">
        <v>2301316.1000000001</v>
      </c>
      <c r="AE94" s="192">
        <v>3317716</v>
      </c>
      <c r="AF94" s="192">
        <v>4018409.5899999999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6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>
        <v>2196382</v>
      </c>
      <c r="BH94" s="300">
        <v>2282364</v>
      </c>
      <c r="BI94" s="28">
        <f t="shared" si="521" ref="BI94:BR98">O94-C94</f>
        <v>194447.79000000004</v>
      </c>
      <c r="BJ94" s="93">
        <f t="shared" si="521"/>
        <v>288638.47999999998</v>
      </c>
      <c r="BK94" s="93">
        <f t="shared" si="521"/>
        <v>59340.590000000084</v>
      </c>
      <c r="BL94" s="93">
        <f t="shared" si="521"/>
        <v>583345.87000000011</v>
      </c>
      <c r="BM94" s="93">
        <f t="shared" si="521"/>
        <v>404469.94999999972</v>
      </c>
      <c r="BN94" s="93">
        <f t="shared" si="521"/>
        <v>1427406.5899999999</v>
      </c>
      <c r="BO94" s="93">
        <f t="shared" si="521"/>
        <v>563616.70000000019</v>
      </c>
      <c r="BP94" s="93">
        <f t="shared" si="521"/>
        <v>35492.379999999888</v>
      </c>
      <c r="BQ94" s="93">
        <f t="shared" si="521"/>
        <v>2248277.4300000002</v>
      </c>
      <c r="BR94" s="394">
        <f t="shared" si="521"/>
        <v>222668.0700000003</v>
      </c>
      <c r="BS94" s="417">
        <f t="shared" si="522" ref="BS94:CB98">Y94-M94</f>
        <v>-156613.83999999985</v>
      </c>
      <c r="BT94" s="93">
        <f t="shared" si="522"/>
        <v>675778.53000000003</v>
      </c>
      <c r="BU94" s="93">
        <f t="shared" si="522"/>
        <v>466910.26000000001</v>
      </c>
      <c r="BV94" s="93">
        <f t="shared" si="522"/>
        <v>267854.8600000001</v>
      </c>
      <c r="BW94" s="93">
        <f t="shared" si="522"/>
        <v>264868.93999999994</v>
      </c>
      <c r="BX94" s="234">
        <f t="shared" si="522"/>
        <v>318334.10000000009</v>
      </c>
      <c r="BY94" s="234">
        <f t="shared" si="522"/>
        <v>438711.43000000017</v>
      </c>
      <c r="BZ94" s="234">
        <f t="shared" si="522"/>
        <v>-598234.62999999989</v>
      </c>
      <c r="CA94" s="247">
        <f t="shared" si="522"/>
        <v>863499.16999999993</v>
      </c>
      <c r="CB94" s="247">
        <f t="shared" si="522"/>
        <v>187497</v>
      </c>
      <c r="CC94" s="247">
        <f t="shared" si="523" ref="CC94:CL98">AI94-W94</f>
        <v>-1421079.8300000001</v>
      </c>
      <c r="CD94" s="374">
        <f t="shared" si="523"/>
        <v>300201.0299999998</v>
      </c>
      <c r="CE94" s="343">
        <f t="shared" si="523"/>
        <v>348995</v>
      </c>
      <c r="CF94" s="247">
        <f t="shared" si="523"/>
        <v>98276</v>
      </c>
      <c r="CG94" s="247">
        <f t="shared" si="523"/>
        <v>-316884.87000000011</v>
      </c>
      <c r="CH94" s="247">
        <f t="shared" si="523"/>
        <v>24783.379999999888</v>
      </c>
      <c r="CI94" s="247">
        <f t="shared" si="523"/>
        <v>-35565</v>
      </c>
      <c r="CJ94" s="247">
        <f t="shared" si="523"/>
        <v>390907.89999999991</v>
      </c>
      <c r="CK94" s="247">
        <f t="shared" si="523"/>
        <v>-731927</v>
      </c>
      <c r="CL94" s="247">
        <f t="shared" si="523"/>
        <v>1113082.4100000001</v>
      </c>
      <c r="CM94" s="247">
        <f t="shared" si="524" ref="CM94:DB98">AS94-AG94</f>
        <v>-414388</v>
      </c>
      <c r="CN94" s="247">
        <f t="shared" si="524"/>
        <v>-343106</v>
      </c>
      <c r="CO94" s="247">
        <f t="shared" si="524"/>
        <v>-1341780</v>
      </c>
      <c r="CP94" s="374">
        <f t="shared" si="524"/>
        <v>-1793891</v>
      </c>
      <c r="CQ94" s="374">
        <f t="shared" si="524"/>
        <v>-1773491</v>
      </c>
      <c r="CR94" s="374">
        <f t="shared" si="524"/>
        <v>-1524641</v>
      </c>
      <c r="CS94" s="374">
        <f t="shared" si="524"/>
        <v>876980</v>
      </c>
      <c r="CT94" s="374">
        <f t="shared" si="524"/>
        <v>186534</v>
      </c>
      <c r="CU94" s="374">
        <f t="shared" si="524"/>
        <v>235905</v>
      </c>
      <c r="CV94" s="374">
        <f t="shared" si="524"/>
        <v>133553</v>
      </c>
      <c r="CW94" s="374">
        <f t="shared" si="524"/>
        <v>513695</v>
      </c>
      <c r="CX94" s="374">
        <f t="shared" si="524"/>
        <v>2557</v>
      </c>
      <c r="CY94" s="374">
        <f t="shared" si="524"/>
        <v>81584</v>
      </c>
      <c r="CZ94" s="374">
        <f t="shared" si="524"/>
        <v>641356</v>
      </c>
      <c r="DA94" s="374">
        <f t="shared" si="524"/>
        <v>1601759</v>
      </c>
      <c r="DB94" s="374">
        <f t="shared" si="524"/>
        <v>1608764</v>
      </c>
      <c r="DC94" s="330"/>
      <c r="DD94" s="57">
        <f>IF(ISERROR(GETPIVOTDATA("VALUE",'CSS WK pvt'!$I$2,"DT_FILE",DD$8,"CD_CO",DD$6,"TRIM_CAT",TRIM(B94),"TRIM_LINE",A93))=TRUE,0,GETPIVOTDATA("VALUE",'CSS WK pvt'!$I$2,"DT_FILE",DD$8,"CD_CO",DD$6,"TRIM_CAT",TRIM(B94),"TRIM_LINE",A93))</f>
        <v>2282364</v>
      </c>
    </row>
    <row r="95" spans="1:108" s="31" customFormat="1" ht="15">
      <c r="A95" s="139"/>
      <c r="B95" s="32" t="s">
        <v>140</v>
      </c>
      <c r="C95" s="90">
        <v>16786.799999999999</v>
      </c>
      <c r="D95" s="91">
        <v>16185.9</v>
      </c>
      <c r="E95" s="91">
        <v>13050.200000000001</v>
      </c>
      <c r="F95" s="91">
        <v>11119.6</v>
      </c>
      <c r="G95" s="91">
        <v>14370.940000000001</v>
      </c>
      <c r="H95" s="91">
        <v>14789.280000000001</v>
      </c>
      <c r="I95" s="91">
        <v>15330.01</v>
      </c>
      <c r="J95" s="91">
        <v>14009.040000000001</v>
      </c>
      <c r="K95" s="91">
        <v>11206.09</v>
      </c>
      <c r="L95" s="92">
        <v>17892.709999999999</v>
      </c>
      <c r="M95" s="91">
        <v>19512.029999999999</v>
      </c>
      <c r="N95" s="91">
        <v>19013</v>
      </c>
      <c r="O95" s="91">
        <v>19905.959999999999</v>
      </c>
      <c r="P95" s="91">
        <v>16385.310000000001</v>
      </c>
      <c r="Q95" s="91">
        <v>14574.299999999999</v>
      </c>
      <c r="R95" s="91">
        <v>13495.200000000001</v>
      </c>
      <c r="S95" s="91">
        <v>15853.889999999999</v>
      </c>
      <c r="T95" s="91">
        <v>18738.82</v>
      </c>
      <c r="U95" s="192">
        <v>17416.279999999999</v>
      </c>
      <c r="V95" s="192">
        <v>12633</v>
      </c>
      <c r="W95" s="192">
        <v>17416.279999999999</v>
      </c>
      <c r="X95" s="92">
        <v>20280.380000000001</v>
      </c>
      <c r="Y95" s="192">
        <v>23218</v>
      </c>
      <c r="Z95" s="192">
        <v>37026</v>
      </c>
      <c r="AA95" s="192">
        <v>29759.880000000001</v>
      </c>
      <c r="AB95" s="192">
        <v>23647.639999999999</v>
      </c>
      <c r="AC95" s="192">
        <v>23011</v>
      </c>
      <c r="AD95" s="192">
        <v>21075.509999999998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6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>
        <v>17328</v>
      </c>
      <c r="BH95" s="300">
        <v>24023</v>
      </c>
      <c r="BI95" s="28">
        <f t="shared" si="521"/>
        <v>3119.1599999999999</v>
      </c>
      <c r="BJ95" s="93">
        <f t="shared" si="521"/>
        <v>199.41000000000167</v>
      </c>
      <c r="BK95" s="93">
        <f t="shared" si="521"/>
        <v>1524.0999999999985</v>
      </c>
      <c r="BL95" s="93">
        <f t="shared" si="521"/>
        <v>2375.6000000000004</v>
      </c>
      <c r="BM95" s="93">
        <f t="shared" si="521"/>
        <v>1482.9499999999989</v>
      </c>
      <c r="BN95" s="93">
        <f t="shared" si="521"/>
        <v>3949.5399999999991</v>
      </c>
      <c r="BO95" s="93">
        <f t="shared" si="521"/>
        <v>2086.2699999999986</v>
      </c>
      <c r="BP95" s="93">
        <f t="shared" si="521"/>
        <v>-1376.0400000000009</v>
      </c>
      <c r="BQ95" s="93">
        <f t="shared" si="521"/>
        <v>6210.1899999999987</v>
      </c>
      <c r="BR95" s="394">
        <f t="shared" si="521"/>
        <v>2387.6700000000019</v>
      </c>
      <c r="BS95" s="417">
        <f t="shared" si="522"/>
        <v>3705.9700000000012</v>
      </c>
      <c r="BT95" s="93">
        <f t="shared" si="522"/>
        <v>18013</v>
      </c>
      <c r="BU95" s="93">
        <f t="shared" si="522"/>
        <v>9853.9200000000019</v>
      </c>
      <c r="BV95" s="93">
        <f t="shared" si="522"/>
        <v>7262.3299999999981</v>
      </c>
      <c r="BW95" s="93">
        <f t="shared" si="522"/>
        <v>8436.7000000000007</v>
      </c>
      <c r="BX95" s="234">
        <f t="shared" si="522"/>
        <v>7580.3099999999977</v>
      </c>
      <c r="BY95" s="234">
        <f t="shared" si="522"/>
        <v>4867.1100000000006</v>
      </c>
      <c r="BZ95" s="234">
        <f t="shared" si="522"/>
        <v>1104.2400000000016</v>
      </c>
      <c r="CA95" s="247">
        <f t="shared" si="522"/>
        <v>2937.7200000000012</v>
      </c>
      <c r="CB95" s="247">
        <f t="shared" si="522"/>
        <v>6067</v>
      </c>
      <c r="CC95" s="247">
        <f t="shared" si="523"/>
        <v>2962.7200000000012</v>
      </c>
      <c r="CD95" s="374">
        <f t="shared" si="523"/>
        <v>-2504.380000000001</v>
      </c>
      <c r="CE95" s="343">
        <f t="shared" si="523"/>
        <v>-2140</v>
      </c>
      <c r="CF95" s="247">
        <f t="shared" si="523"/>
        <v>-12225</v>
      </c>
      <c r="CG95" s="247">
        <f t="shared" si="523"/>
        <v>-5479.880000000001</v>
      </c>
      <c r="CH95" s="247">
        <f t="shared" si="523"/>
        <v>-4743.6399999999994</v>
      </c>
      <c r="CI95" s="247">
        <f t="shared" si="523"/>
        <v>-4017</v>
      </c>
      <c r="CJ95" s="247">
        <f t="shared" si="523"/>
        <v>-5691.5099999999984</v>
      </c>
      <c r="CK95" s="247">
        <f t="shared" si="523"/>
        <v>-7030</v>
      </c>
      <c r="CL95" s="247">
        <f t="shared" si="523"/>
        <v>-2481.0600000000013</v>
      </c>
      <c r="CM95" s="247">
        <f t="shared" si="524"/>
        <v>-2301</v>
      </c>
      <c r="CN95" s="247">
        <f t="shared" si="524"/>
        <v>-6775</v>
      </c>
      <c r="CO95" s="247">
        <f t="shared" si="524"/>
        <v>-17398</v>
      </c>
      <c r="CP95" s="374">
        <f t="shared" si="524"/>
        <v>-9028</v>
      </c>
      <c r="CQ95" s="374">
        <f t="shared" si="524"/>
        <v>-11081</v>
      </c>
      <c r="CR95" s="374">
        <f t="shared" si="524"/>
        <v>-15481</v>
      </c>
      <c r="CS95" s="374">
        <f t="shared" si="524"/>
        <v>6334</v>
      </c>
      <c r="CT95" s="374">
        <f t="shared" si="524"/>
        <v>4520</v>
      </c>
      <c r="CU95" s="374">
        <f t="shared" si="524"/>
        <v>1140</v>
      </c>
      <c r="CV95" s="374">
        <f t="shared" si="524"/>
        <v>-976</v>
      </c>
      <c r="CW95" s="374">
        <f t="shared" si="524"/>
        <v>3048</v>
      </c>
      <c r="CX95" s="374">
        <f t="shared" si="524"/>
        <v>3490</v>
      </c>
      <c r="CY95" s="374">
        <f t="shared" si="524"/>
        <v>5301</v>
      </c>
      <c r="CZ95" s="374">
        <f t="shared" si="524"/>
        <v>4852</v>
      </c>
      <c r="DA95" s="374">
        <f t="shared" si="524"/>
        <v>14347</v>
      </c>
      <c r="DB95" s="374">
        <f t="shared" si="524"/>
        <v>15275</v>
      </c>
      <c r="DC95" s="330"/>
      <c r="DD95" s="57">
        <f>IF(ISERROR(GETPIVOTDATA("VALUE",'CSS WK pvt'!$I$2,"DT_FILE",DD$8,"CD_CO",DD$6,"TRIM_CAT",TRIM(B95),"TRIM_LINE",A93))=TRUE,0,GETPIVOTDATA("VALUE",'CSS WK pvt'!$I$2,"DT_FILE",DD$8,"CD_CO",DD$6,"TRIM_CAT",TRIM(B95),"TRIM_LINE",A93))</f>
        <v>24023</v>
      </c>
    </row>
    <row r="96" spans="1:108" s="31" customFormat="1" ht="15">
      <c r="A96" s="139"/>
      <c r="B96" s="32" t="s">
        <v>141</v>
      </c>
      <c r="C96" s="90">
        <v>360720.52000000002</v>
      </c>
      <c r="D96" s="91">
        <v>341535.62</v>
      </c>
      <c r="E96" s="91">
        <v>429612.25</v>
      </c>
      <c r="F96" s="91">
        <v>292078.04999999999</v>
      </c>
      <c r="G96" s="91">
        <v>467615.32000000001</v>
      </c>
      <c r="H96" s="91">
        <v>634307.65000000002</v>
      </c>
      <c r="I96" s="91">
        <v>647308.51000000001</v>
      </c>
      <c r="J96" s="91">
        <v>643015.94999999995</v>
      </c>
      <c r="K96" s="91">
        <v>166204.10999999999</v>
      </c>
      <c r="L96" s="92">
        <v>388512.01000000001</v>
      </c>
      <c r="M96" s="91">
        <v>498594.83000000002</v>
      </c>
      <c r="N96" s="91">
        <v>307649.79999999999</v>
      </c>
      <c r="O96" s="91">
        <v>396002.25</v>
      </c>
      <c r="P96" s="91">
        <v>356103.59000000003</v>
      </c>
      <c r="Q96" s="91">
        <v>338321.95000000001</v>
      </c>
      <c r="R96" s="91">
        <v>340421.81</v>
      </c>
      <c r="S96" s="91">
        <v>447736.71000000002</v>
      </c>
      <c r="T96" s="91">
        <v>832204.09999999998</v>
      </c>
      <c r="U96" s="192">
        <v>700063.28000000003</v>
      </c>
      <c r="V96" s="192">
        <v>446118</v>
      </c>
      <c r="W96" s="192">
        <v>700063.28000000003</v>
      </c>
      <c r="X96" s="92">
        <v>408373.78000000003</v>
      </c>
      <c r="Y96" s="192">
        <v>395520</v>
      </c>
      <c r="Z96" s="192">
        <v>451260</v>
      </c>
      <c r="AA96" s="192">
        <v>457092.73999999999</v>
      </c>
      <c r="AB96" s="192">
        <v>440128.04999999999</v>
      </c>
      <c r="AC96" s="192">
        <v>417192</v>
      </c>
      <c r="AD96" s="192">
        <v>471676.39000000001</v>
      </c>
      <c r="AE96" s="192">
        <v>647716</v>
      </c>
      <c r="AF96" s="192">
        <v>779736.66000000003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300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>
        <v>463525</v>
      </c>
      <c r="BH96" s="300">
        <v>423330</v>
      </c>
      <c r="BI96" s="28">
        <f t="shared" si="521"/>
        <v>35281.729999999981</v>
      </c>
      <c r="BJ96" s="93">
        <f t="shared" si="521"/>
        <v>14567.97000000003</v>
      </c>
      <c r="BK96" s="93">
        <f t="shared" si="521"/>
        <v>-91290.299999999988</v>
      </c>
      <c r="BL96" s="93">
        <f t="shared" si="521"/>
        <v>48343.760000000009</v>
      </c>
      <c r="BM96" s="93">
        <f t="shared" si="521"/>
        <v>-19878.609999999986</v>
      </c>
      <c r="BN96" s="93">
        <f t="shared" si="521"/>
        <v>197896.44999999995</v>
      </c>
      <c r="BO96" s="93">
        <f t="shared" si="521"/>
        <v>52754.770000000019</v>
      </c>
      <c r="BP96" s="93">
        <f t="shared" si="521"/>
        <v>-196897.94999999995</v>
      </c>
      <c r="BQ96" s="93">
        <f t="shared" si="521"/>
        <v>533859.17000000004</v>
      </c>
      <c r="BR96" s="394">
        <f t="shared" si="521"/>
        <v>19861.770000000019</v>
      </c>
      <c r="BS96" s="417">
        <f t="shared" si="522"/>
        <v>-103074.83000000002</v>
      </c>
      <c r="BT96" s="93">
        <f t="shared" si="522"/>
        <v>143610.20000000001</v>
      </c>
      <c r="BU96" s="93">
        <f t="shared" si="522"/>
        <v>61090.489999999991</v>
      </c>
      <c r="BV96" s="93">
        <f t="shared" si="522"/>
        <v>84024.459999999963</v>
      </c>
      <c r="BW96" s="93">
        <f t="shared" si="522"/>
        <v>78870.049999999988</v>
      </c>
      <c r="BX96" s="234">
        <f t="shared" si="522"/>
        <v>131254.58000000002</v>
      </c>
      <c r="BY96" s="234">
        <f t="shared" si="522"/>
        <v>199979.28999999998</v>
      </c>
      <c r="BZ96" s="234">
        <f t="shared" si="522"/>
        <v>-52467.439999999944</v>
      </c>
      <c r="CA96" s="247">
        <f t="shared" si="522"/>
        <v>229126.71999999997</v>
      </c>
      <c r="CB96" s="247">
        <f t="shared" si="522"/>
        <v>55201</v>
      </c>
      <c r="CC96" s="247">
        <f t="shared" si="523"/>
        <v>-229586.28000000003</v>
      </c>
      <c r="CD96" s="374">
        <f t="shared" si="523"/>
        <v>151336.21999999997</v>
      </c>
      <c r="CE96" s="343">
        <f t="shared" si="523"/>
        <v>88597</v>
      </c>
      <c r="CF96" s="247">
        <f t="shared" si="523"/>
        <v>94461</v>
      </c>
      <c r="CG96" s="247">
        <f t="shared" si="523"/>
        <v>-70256.739999999991</v>
      </c>
      <c r="CH96" s="247">
        <f t="shared" si="523"/>
        <v>16213.950000000012</v>
      </c>
      <c r="CI96" s="247">
        <f t="shared" si="523"/>
        <v>12698</v>
      </c>
      <c r="CJ96" s="247">
        <f t="shared" si="523"/>
        <v>156624.60999999999</v>
      </c>
      <c r="CK96" s="247">
        <f t="shared" si="523"/>
        <v>-252213</v>
      </c>
      <c r="CL96" s="247">
        <f t="shared" si="523"/>
        <v>214929.33999999997</v>
      </c>
      <c r="CM96" s="247">
        <f t="shared" si="524"/>
        <v>-83528</v>
      </c>
      <c r="CN96" s="247">
        <f t="shared" si="524"/>
        <v>-112215</v>
      </c>
      <c r="CO96" s="247">
        <f t="shared" si="524"/>
        <v>-243446</v>
      </c>
      <c r="CP96" s="374">
        <f t="shared" si="524"/>
        <v>-292623</v>
      </c>
      <c r="CQ96" s="374">
        <f t="shared" si="524"/>
        <v>-209336</v>
      </c>
      <c r="CR96" s="374">
        <f t="shared" si="524"/>
        <v>-148803</v>
      </c>
      <c r="CS96" s="374">
        <f t="shared" si="524"/>
        <v>269813</v>
      </c>
      <c r="CT96" s="374">
        <f t="shared" si="524"/>
        <v>-46080</v>
      </c>
      <c r="CU96" s="374">
        <f t="shared" si="524"/>
        <v>57714</v>
      </c>
      <c r="CV96" s="374">
        <f t="shared" si="524"/>
        <v>57880</v>
      </c>
      <c r="CW96" s="374">
        <f t="shared" si="524"/>
        <v>58453</v>
      </c>
      <c r="CX96" s="374">
        <f t="shared" si="524"/>
        <v>22127</v>
      </c>
      <c r="CY96" s="374">
        <f t="shared" si="524"/>
        <v>-96996</v>
      </c>
      <c r="CZ96" s="374">
        <f t="shared" si="524"/>
        <v>182381</v>
      </c>
      <c r="DA96" s="374">
        <f t="shared" si="524"/>
        <v>236494</v>
      </c>
      <c r="DB96" s="374">
        <f t="shared" si="524"/>
        <v>156243</v>
      </c>
      <c r="DC96" s="330"/>
      <c r="DD96" s="57">
        <f>IF(ISERROR(GETPIVOTDATA("VALUE",'CSS WK pvt'!$I$2,"DT_FILE",DD$8,"CD_CO",DD$6,"TRIM_CAT",TRIM(B96),"TRIM_LINE",A93))=TRUE,0,GETPIVOTDATA("VALUE",'CSS WK pvt'!$I$2,"DT_FILE",DD$8,"CD_CO",DD$6,"TRIM_CAT",TRIM(B96),"TRIM_LINE",A93))</f>
        <v>423330</v>
      </c>
    </row>
    <row r="97" spans="1:108" s="31" customFormat="1" ht="15">
      <c r="A97" s="139"/>
      <c r="B97" s="32" t="s">
        <v>142</v>
      </c>
      <c r="C97" s="90">
        <v>249907.35999999999</v>
      </c>
      <c r="D97" s="91">
        <v>263381.03000000003</v>
      </c>
      <c r="E97" s="91">
        <v>377493.53999999998</v>
      </c>
      <c r="F97" s="91">
        <v>195202.64000000001</v>
      </c>
      <c r="G97" s="91">
        <v>363645.54999999999</v>
      </c>
      <c r="H97" s="91">
        <v>473057.58000000002</v>
      </c>
      <c r="I97" s="91">
        <v>466652.10999999999</v>
      </c>
      <c r="J97" s="91">
        <v>540377.38</v>
      </c>
      <c r="K97" s="91">
        <v>153451.78</v>
      </c>
      <c r="L97" s="92">
        <v>273862.27000000002</v>
      </c>
      <c r="M97" s="91">
        <v>443940.46000000002</v>
      </c>
      <c r="N97" s="91">
        <v>183892.78</v>
      </c>
      <c r="O97" s="91">
        <v>243280.39999999999</v>
      </c>
      <c r="P97" s="91">
        <v>275157.14000000001</v>
      </c>
      <c r="Q97" s="91">
        <v>267956.65000000002</v>
      </c>
      <c r="R97" s="91">
        <v>228919.42000000001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240156.82000000001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300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>
        <v>427034</v>
      </c>
      <c r="BH97" s="300">
        <v>241926</v>
      </c>
      <c r="BI97" s="28">
        <f t="shared" si="521"/>
        <v>-6626.9599999999919</v>
      </c>
      <c r="BJ97" s="93">
        <f t="shared" si="521"/>
        <v>11776.109999999986</v>
      </c>
      <c r="BK97" s="93">
        <f t="shared" si="521"/>
        <v>-109536.88999999996</v>
      </c>
      <c r="BL97" s="93">
        <f t="shared" si="521"/>
        <v>33716.779999999999</v>
      </c>
      <c r="BM97" s="93">
        <f t="shared" si="521"/>
        <v>-55072.549999999988</v>
      </c>
      <c r="BN97" s="93">
        <f t="shared" si="521"/>
        <v>193795.60000000003</v>
      </c>
      <c r="BO97" s="93">
        <f t="shared" si="521"/>
        <v>-12525.239999999991</v>
      </c>
      <c r="BP97" s="93">
        <f t="shared" si="521"/>
        <v>-130177.38</v>
      </c>
      <c r="BQ97" s="93">
        <f t="shared" si="521"/>
        <v>300675.08999999997</v>
      </c>
      <c r="BR97" s="394">
        <f t="shared" si="521"/>
        <v>11281.760000000009</v>
      </c>
      <c r="BS97" s="417">
        <f t="shared" si="522"/>
        <v>-228716.46000000002</v>
      </c>
      <c r="BT97" s="93">
        <f t="shared" si="522"/>
        <v>112970.22</v>
      </c>
      <c r="BU97" s="93">
        <f t="shared" si="522"/>
        <v>17273.23000000001</v>
      </c>
      <c r="BV97" s="93">
        <f t="shared" si="522"/>
        <v>-35000.320000000007</v>
      </c>
      <c r="BW97" s="93">
        <f t="shared" si="522"/>
        <v>105871.34999999998</v>
      </c>
      <c r="BX97" s="234">
        <f t="shared" si="522"/>
        <v>106953.63999999998</v>
      </c>
      <c r="BY97" s="234">
        <f t="shared" si="522"/>
        <v>97728</v>
      </c>
      <c r="BZ97" s="234">
        <f t="shared" si="522"/>
        <v>-120542.12</v>
      </c>
      <c r="CA97" s="247">
        <f t="shared" si="522"/>
        <v>241362.13</v>
      </c>
      <c r="CB97" s="247">
        <f t="shared" si="522"/>
        <v>-39084</v>
      </c>
      <c r="CC97" s="247">
        <f t="shared" si="523"/>
        <v>-9582.8699999999953</v>
      </c>
      <c r="CD97" s="374">
        <f t="shared" si="523"/>
        <v>245767.96999999997</v>
      </c>
      <c r="CE97" s="343">
        <f t="shared" si="523"/>
        <v>132195</v>
      </c>
      <c r="CF97" s="247">
        <f t="shared" si="523"/>
        <v>26604</v>
      </c>
      <c r="CG97" s="247">
        <f t="shared" si="523"/>
        <v>-66402.630000000005</v>
      </c>
      <c r="CH97" s="247">
        <f t="shared" si="523"/>
        <v>55277.179999999993</v>
      </c>
      <c r="CI97" s="247">
        <f t="shared" si="523"/>
        <v>-46455</v>
      </c>
      <c r="CJ97" s="247">
        <f t="shared" si="523"/>
        <v>123266.94</v>
      </c>
      <c r="CK97" s="247">
        <f t="shared" si="523"/>
        <v>-140894</v>
      </c>
      <c r="CL97" s="247">
        <f t="shared" si="523"/>
        <v>247232.93999999994</v>
      </c>
      <c r="CM97" s="247">
        <f t="shared" si="524"/>
        <v>-57834</v>
      </c>
      <c r="CN97" s="247">
        <f t="shared" si="524"/>
        <v>92765</v>
      </c>
      <c r="CO97" s="247">
        <f t="shared" si="524"/>
        <v>-271910</v>
      </c>
      <c r="CP97" s="374">
        <f t="shared" si="524"/>
        <v>-423988</v>
      </c>
      <c r="CQ97" s="374">
        <f t="shared" si="524"/>
        <v>-181088</v>
      </c>
      <c r="CR97" s="374">
        <f t="shared" si="524"/>
        <v>-83673</v>
      </c>
      <c r="CS97" s="374">
        <f t="shared" si="524"/>
        <v>227323</v>
      </c>
      <c r="CT97" s="374">
        <f t="shared" si="524"/>
        <v>-68816</v>
      </c>
      <c r="CU97" s="374">
        <f t="shared" si="524"/>
        <v>82743</v>
      </c>
      <c r="CV97" s="374">
        <f t="shared" si="524"/>
        <v>74185</v>
      </c>
      <c r="CW97" s="374">
        <f t="shared" si="524"/>
        <v>29492</v>
      </c>
      <c r="CX97" s="374">
        <f t="shared" si="524"/>
        <v>-37294</v>
      </c>
      <c r="CY97" s="374">
        <f t="shared" si="524"/>
        <v>-126668</v>
      </c>
      <c r="CZ97" s="374">
        <f t="shared" si="524"/>
        <v>104</v>
      </c>
      <c r="DA97" s="374">
        <f t="shared" si="524"/>
        <v>254400</v>
      </c>
      <c r="DB97" s="374">
        <f t="shared" si="524"/>
        <v>135002</v>
      </c>
      <c r="DC97" s="330"/>
      <c r="DD97" s="57">
        <f>IF(ISERROR(GETPIVOTDATA("VALUE",'CSS WK pvt'!$I$2,"DT_FILE",DD$8,"CD_CO",DD$6,"TRIM_CAT",TRIM(B97),"TRIM_LINE",A93))=TRUE,0,GETPIVOTDATA("VALUE",'CSS WK pvt'!$I$2,"DT_FILE",DD$8,"CD_CO",DD$6,"TRIM_CAT",TRIM(B97),"TRIM_LINE",A93))</f>
        <v>241926</v>
      </c>
    </row>
    <row r="98" spans="1:108" s="31" customFormat="1" ht="15">
      <c r="A98" s="139"/>
      <c r="B98" s="32" t="s">
        <v>143</v>
      </c>
      <c r="C98" s="90">
        <v>136977.56</v>
      </c>
      <c r="D98" s="91">
        <v>204270.79999999999</v>
      </c>
      <c r="E98" s="91">
        <v>187590.42000000001</v>
      </c>
      <c r="F98" s="91">
        <v>265350.66999999998</v>
      </c>
      <c r="G98" s="91">
        <v>331713.06</v>
      </c>
      <c r="H98" s="91">
        <v>226979.76999999999</v>
      </c>
      <c r="I98" s="91">
        <v>340756.89000000001</v>
      </c>
      <c r="J98" s="91">
        <v>297750.84999999998</v>
      </c>
      <c r="K98" s="91">
        <v>231416.17000000001</v>
      </c>
      <c r="L98" s="92">
        <v>167303.57999999999</v>
      </c>
      <c r="M98" s="91">
        <v>247800.32000000001</v>
      </c>
      <c r="N98" s="91">
        <v>307108.88</v>
      </c>
      <c r="O98" s="91">
        <v>170444.64000000001</v>
      </c>
      <c r="P98" s="91">
        <v>334678.04999999999</v>
      </c>
      <c r="Q98" s="91">
        <v>370205.23999999999</v>
      </c>
      <c r="R98" s="91">
        <v>281219.83000000002</v>
      </c>
      <c r="S98" s="91">
        <v>276163.85999999999</v>
      </c>
      <c r="T98" s="91">
        <v>330272.66999999998</v>
      </c>
      <c r="U98" s="192">
        <v>315983.59000000003</v>
      </c>
      <c r="V98" s="192">
        <v>292906</v>
      </c>
      <c r="W98" s="192">
        <v>315983.59000000003</v>
      </c>
      <c r="X98" s="92">
        <v>226556.70000000001</v>
      </c>
      <c r="Y98" s="192">
        <v>207235</v>
      </c>
      <c r="Z98" s="192">
        <v>286603</v>
      </c>
      <c r="AA98" s="192">
        <v>231331.14000000001</v>
      </c>
      <c r="AB98" s="192">
        <v>211016.54000000001</v>
      </c>
      <c r="AC98" s="192">
        <v>218919</v>
      </c>
      <c r="AD98" s="192">
        <v>201080.03</v>
      </c>
      <c r="AE98" s="192">
        <v>388579</v>
      </c>
      <c r="AF98" s="192">
        <v>309860.83000000002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300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>
        <v>210326</v>
      </c>
      <c r="BH98" s="300">
        <v>189890</v>
      </c>
      <c r="BI98" s="28">
        <f t="shared" si="521"/>
        <v>33467.080000000016</v>
      </c>
      <c r="BJ98" s="93">
        <f t="shared" si="521"/>
        <v>130407.25</v>
      </c>
      <c r="BK98" s="93">
        <f t="shared" si="521"/>
        <v>182614.81999999998</v>
      </c>
      <c r="BL98" s="93">
        <f t="shared" si="521"/>
        <v>15869.160000000033</v>
      </c>
      <c r="BM98" s="93">
        <f t="shared" si="521"/>
        <v>-55549.200000000012</v>
      </c>
      <c r="BN98" s="93">
        <f t="shared" si="521"/>
        <v>103292.89999999999</v>
      </c>
      <c r="BO98" s="93">
        <f t="shared" si="521"/>
        <v>-24773.299999999988</v>
      </c>
      <c r="BP98" s="93">
        <f t="shared" si="521"/>
        <v>-4844.8499999999767</v>
      </c>
      <c r="BQ98" s="93">
        <f t="shared" si="521"/>
        <v>84567.420000000013</v>
      </c>
      <c r="BR98" s="394">
        <f t="shared" si="521"/>
        <v>59253.120000000024</v>
      </c>
      <c r="BS98" s="417">
        <f t="shared" si="522"/>
        <v>-40565.320000000007</v>
      </c>
      <c r="BT98" s="93">
        <f t="shared" si="522"/>
        <v>-20505.880000000005</v>
      </c>
      <c r="BU98" s="93">
        <f t="shared" si="522"/>
        <v>60886.5</v>
      </c>
      <c r="BV98" s="93">
        <f t="shared" si="522"/>
        <v>-123661.50999999998</v>
      </c>
      <c r="BW98" s="93">
        <f t="shared" si="522"/>
        <v>-151286.23999999999</v>
      </c>
      <c r="BX98" s="234">
        <f t="shared" si="522"/>
        <v>-80139.800000000017</v>
      </c>
      <c r="BY98" s="234">
        <f t="shared" si="522"/>
        <v>112415.14000000001</v>
      </c>
      <c r="BZ98" s="234">
        <f t="shared" si="522"/>
        <v>-20411.839999999967</v>
      </c>
      <c r="CA98" s="247">
        <f t="shared" si="522"/>
        <v>-108995.59000000003</v>
      </c>
      <c r="CB98" s="247">
        <f t="shared" si="522"/>
        <v>-49665</v>
      </c>
      <c r="CC98" s="247">
        <f t="shared" si="523"/>
        <v>-105309.59000000003</v>
      </c>
      <c r="CD98" s="374">
        <f t="shared" si="523"/>
        <v>66589.299999999988</v>
      </c>
      <c r="CE98" s="343">
        <f t="shared" si="523"/>
        <v>64777</v>
      </c>
      <c r="CF98" s="247">
        <f t="shared" si="523"/>
        <v>-86009</v>
      </c>
      <c r="CG98" s="247">
        <f t="shared" si="523"/>
        <v>224579.85999999999</v>
      </c>
      <c r="CH98" s="247">
        <f t="shared" si="523"/>
        <v>-7540.5400000000081</v>
      </c>
      <c r="CI98" s="247">
        <f t="shared" si="523"/>
        <v>-23977</v>
      </c>
      <c r="CJ98" s="247">
        <f t="shared" si="523"/>
        <v>56962.970000000001</v>
      </c>
      <c r="CK98" s="247">
        <f t="shared" si="523"/>
        <v>-196578</v>
      </c>
      <c r="CL98" s="247">
        <f t="shared" si="523"/>
        <v>-7953.8300000000163</v>
      </c>
      <c r="CM98" s="247">
        <f t="shared" si="524"/>
        <v>88170</v>
      </c>
      <c r="CN98" s="247">
        <f t="shared" si="524"/>
        <v>256907</v>
      </c>
      <c r="CO98" s="247">
        <f t="shared" si="524"/>
        <v>-210674</v>
      </c>
      <c r="CP98" s="374">
        <f t="shared" si="524"/>
        <v>-293146</v>
      </c>
      <c r="CQ98" s="374">
        <f t="shared" si="524"/>
        <v>4439617</v>
      </c>
      <c r="CR98" s="374">
        <f t="shared" si="524"/>
        <v>-200594</v>
      </c>
      <c r="CS98" s="374">
        <f t="shared" si="524"/>
        <v>-205432</v>
      </c>
      <c r="CT98" s="374">
        <f t="shared" si="524"/>
        <v>37519</v>
      </c>
      <c r="CU98" s="374">
        <f t="shared" si="524"/>
        <v>149192</v>
      </c>
      <c r="CV98" s="374">
        <f t="shared" si="524"/>
        <v>-21856</v>
      </c>
      <c r="CW98" s="374">
        <f t="shared" si="524"/>
        <v>41529</v>
      </c>
      <c r="CX98" s="374">
        <f t="shared" si="524"/>
        <v>38293</v>
      </c>
      <c r="CY98" s="374">
        <f t="shared" si="524"/>
        <v>-75763</v>
      </c>
      <c r="CZ98" s="374">
        <f t="shared" si="524"/>
        <v>-316966</v>
      </c>
      <c r="DA98" s="374">
        <f t="shared" si="524"/>
        <v>210326</v>
      </c>
      <c r="DB98" s="374">
        <f t="shared" si="524"/>
        <v>189890</v>
      </c>
      <c r="DC98" s="330"/>
      <c r="DD98" s="57">
        <f>IF(ISERROR(GETPIVOTDATA("VALUE",'CSS WK pvt'!$I$2,"DT_FILE",DD$8,"CD_CO",DD$6,"TRIM_CAT",TRIM(B98),"TRIM_LINE",A93))=TRUE,0,GETPIVOTDATA("VALUE",'CSS WK pvt'!$I$2,"DT_FILE",DD$8,"CD_CO",DD$6,"TRIM_CAT",TRIM(B98),"TRIM_LINE",A93))</f>
        <v>189890</v>
      </c>
    </row>
    <row r="99" spans="1:108" s="123" customFormat="1" ht="15.75" thickBot="1">
      <c r="A99" s="140"/>
      <c r="B99" s="45" t="s">
        <v>144</v>
      </c>
      <c r="C99" s="119">
        <f t="shared" si="525" ref="C99:V99">SUM(C94:C98)</f>
        <v>2444340.0600000001</v>
      </c>
      <c r="D99" s="120">
        <f t="shared" si="525"/>
        <v>2352168.6299999999</v>
      </c>
      <c r="E99" s="120">
        <f t="shared" si="525"/>
        <v>2631423.8799999999</v>
      </c>
      <c r="F99" s="120">
        <f t="shared" si="525"/>
        <v>2163387.0899999999</v>
      </c>
      <c r="G99" s="120">
        <f t="shared" si="525"/>
        <v>3651879.4899999998</v>
      </c>
      <c r="H99" s="120">
        <f t="shared" si="525"/>
        <v>4538371.9099999992</v>
      </c>
      <c r="I99" s="120">
        <f t="shared" si="525"/>
        <v>4263913.6499999994</v>
      </c>
      <c r="J99" s="120">
        <f t="shared" si="525"/>
        <v>3597219.8400000003</v>
      </c>
      <c r="K99" s="120">
        <f t="shared" si="525"/>
        <v>1671483.55</v>
      </c>
      <c r="L99" s="121">
        <f t="shared" si="525"/>
        <v>2792192.4700000002</v>
      </c>
      <c r="M99" s="120">
        <f t="shared" si="525"/>
        <v>3474768.4799999995</v>
      </c>
      <c r="N99" s="120">
        <f t="shared" si="525"/>
        <v>2595881.9299999997</v>
      </c>
      <c r="O99" s="120">
        <f t="shared" si="525"/>
        <v>2704028.8600000003</v>
      </c>
      <c r="P99" s="120">
        <f t="shared" si="525"/>
        <v>2797757.8500000001</v>
      </c>
      <c r="Q99" s="120">
        <f t="shared" si="525"/>
        <v>2674076.2000000002</v>
      </c>
      <c r="R99" s="120">
        <f t="shared" si="525"/>
        <v>2847038.2599999998</v>
      </c>
      <c r="S99" s="120">
        <f t="shared" si="525"/>
        <v>3927332.0299999998</v>
      </c>
      <c r="T99" s="120">
        <f t="shared" si="525"/>
        <v>6464712.9899999993</v>
      </c>
      <c r="U99" s="120">
        <f t="shared" si="525"/>
        <v>4845072.8499999996</v>
      </c>
      <c r="V99" s="120">
        <f t="shared" si="525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si="526" ref="Y99:AF99">SUM(Y94+Y95+Y96+Y97+Y98)</f>
        <v>2949504</v>
      </c>
      <c r="Z99" s="120">
        <f t="shared" si="526"/>
        <v>3525748</v>
      </c>
      <c r="AA99" s="120">
        <f t="shared" si="526"/>
        <v>3320043.2600000002</v>
      </c>
      <c r="AB99" s="120">
        <f t="shared" si="526"/>
        <v>2998237.6699999999</v>
      </c>
      <c r="AC99" s="120">
        <f t="shared" si="526"/>
        <v>2980837</v>
      </c>
      <c r="AD99" s="120">
        <f t="shared" si="526"/>
        <v>3331021.0899999999</v>
      </c>
      <c r="AE99" s="120">
        <f t="shared" si="526"/>
        <v>4781033</v>
      </c>
      <c r="AF99" s="120">
        <f t="shared" si="526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9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>
        <v>3314595</v>
      </c>
      <c r="BH99" s="299">
        <v>3161533</v>
      </c>
      <c r="BI99" s="29">
        <f t="shared" si="527" ref="BI99:BM99">SUM(BI94:BI98)</f>
        <v>259688.80000000005</v>
      </c>
      <c r="BJ99" s="122">
        <f t="shared" si="527"/>
        <v>445589.21999999997</v>
      </c>
      <c r="BK99" s="122">
        <f t="shared" si="527"/>
        <v>42652.320000000123</v>
      </c>
      <c r="BL99" s="122">
        <f t="shared" si="527"/>
        <v>683651.17000000016</v>
      </c>
      <c r="BM99" s="122">
        <f t="shared" si="527"/>
        <v>275452.53999999975</v>
      </c>
      <c r="BN99" s="122">
        <f t="shared" si="528" ref="BN99:BV99">SUM(BN94:BN98)</f>
        <v>1926341.0799999998</v>
      </c>
      <c r="BO99" s="122">
        <f t="shared" si="528"/>
        <v>581159.20000000019</v>
      </c>
      <c r="BP99" s="122">
        <f t="shared" si="528"/>
        <v>-297803.84000000008</v>
      </c>
      <c r="BQ99" s="122">
        <f t="shared" si="528"/>
        <v>3173589.2999999998</v>
      </c>
      <c r="BR99" s="393">
        <f t="shared" si="528"/>
        <v>315452.39000000036</v>
      </c>
      <c r="BS99" s="416">
        <f t="shared" si="528"/>
        <v>-525264.47999999998</v>
      </c>
      <c r="BT99" s="122">
        <f t="shared" si="528"/>
        <v>929866.06999999995</v>
      </c>
      <c r="BU99" s="122">
        <f t="shared" si="528"/>
        <v>616014.39999999991</v>
      </c>
      <c r="BV99" s="122">
        <f t="shared" si="528"/>
        <v>200479.82000000009</v>
      </c>
      <c r="BW99" s="122">
        <f t="shared" si="529" ref="BW99:BX99">SUM(BW94:BW98)</f>
        <v>306760.79999999993</v>
      </c>
      <c r="BX99" s="233">
        <f t="shared" si="529"/>
        <v>483982.83000000007</v>
      </c>
      <c r="BY99" s="233">
        <f t="shared" si="530" ref="BY99">SUM(BY94:BY98)</f>
        <v>853700.97000000009</v>
      </c>
      <c r="BZ99" s="233">
        <f t="shared" si="531" ref="BZ99:CA99">SUM(BZ94:BZ98)</f>
        <v>-790551.7899999998</v>
      </c>
      <c r="CA99" s="259">
        <f t="shared" si="531"/>
        <v>1227930.1499999997</v>
      </c>
      <c r="CB99" s="259">
        <f t="shared" si="532" ref="CB99:CC99">SUM(CB94:CB98)</f>
        <v>160016</v>
      </c>
      <c r="CC99" s="259">
        <f t="shared" si="532"/>
        <v>-1762595.8500000003</v>
      </c>
      <c r="CD99" s="373">
        <f t="shared" si="533" ref="CD99:CE99">SUM(CD94:CD98)</f>
        <v>761390.13999999966</v>
      </c>
      <c r="CE99" s="342">
        <f t="shared" si="533"/>
        <v>632424</v>
      </c>
      <c r="CF99" s="259">
        <f t="shared" si="534" ref="CF99">SUM(CF94:CF98)</f>
        <v>121107</v>
      </c>
      <c r="CG99" s="259">
        <f t="shared" si="535" ref="CG99">SUM(CG94:CG98)</f>
        <v>-234444.26000000013</v>
      </c>
      <c r="CH99" s="259">
        <f t="shared" si="536" ref="CH99">SUM(CH94:CH98)</f>
        <v>83990.329999999885</v>
      </c>
      <c r="CI99" s="259">
        <f t="shared" si="537" ref="CI99">SUM(CI94:CI98)</f>
        <v>-97316</v>
      </c>
      <c r="CJ99" s="259">
        <f t="shared" si="538" ref="CJ99">SUM(CJ94:CJ98)</f>
        <v>722070.90999999992</v>
      </c>
      <c r="CK99" s="259">
        <f t="shared" si="539" ref="CK99">SUM(CK94:CK98)</f>
        <v>-1328642</v>
      </c>
      <c r="CL99" s="259">
        <f t="shared" si="540" ref="CL99">SUM(CL94:CL98)</f>
        <v>1564809.7999999998</v>
      </c>
      <c r="CM99" s="259">
        <f t="shared" si="541" ref="CM99">SUM(CM94:CM98)</f>
        <v>-469881</v>
      </c>
      <c r="CN99" s="259">
        <f t="shared" si="542" ref="CN99">SUM(CN94:CN98)</f>
        <v>-112424</v>
      </c>
      <c r="CO99" s="259">
        <f t="shared" si="543" ref="CO99">SUM(CO94:CO98)</f>
        <v>-2085208</v>
      </c>
      <c r="CP99" s="373">
        <f t="shared" si="544" ref="CP99">SUM(CP94:CP98)</f>
        <v>-2812676</v>
      </c>
      <c r="CQ99" s="373">
        <f t="shared" si="545" ref="CQ99">SUM(CQ94:CQ98)</f>
        <v>2264621</v>
      </c>
      <c r="CR99" s="373">
        <f t="shared" si="546" ref="CR99">SUM(CR94:CR98)</f>
        <v>-1973192</v>
      </c>
      <c r="CS99" s="373">
        <f t="shared" si="547" ref="CS99">SUM(CS94:CS98)</f>
        <v>1175018</v>
      </c>
      <c r="CT99" s="373">
        <f t="shared" si="548" ref="CT99">SUM(CT94:CT98)</f>
        <v>113677</v>
      </c>
      <c r="CU99" s="373">
        <f t="shared" si="549" ref="CU99">SUM(CU94:CU98)</f>
        <v>526694</v>
      </c>
      <c r="CV99" s="373">
        <f t="shared" si="550" ref="CV99">SUM(CV94:CV98)</f>
        <v>242786</v>
      </c>
      <c r="CW99" s="373">
        <f t="shared" si="551" ref="CW99">SUM(CW94:CW98)</f>
        <v>646217</v>
      </c>
      <c r="CX99" s="373">
        <f t="shared" si="552" ref="CX99">SUM(CX94:CX98)</f>
        <v>29173</v>
      </c>
      <c r="CY99" s="373">
        <f t="shared" si="553" ref="CY99:CZ99">SUM(CY94:CY98)</f>
        <v>-212542</v>
      </c>
      <c r="CZ99" s="373">
        <f t="shared" si="553"/>
        <v>511727</v>
      </c>
      <c r="DA99" s="373">
        <f t="shared" si="554" ref="DA99:DB99">SUM(DA94:DA98)</f>
        <v>2317326</v>
      </c>
      <c r="DB99" s="373">
        <f t="shared" si="554"/>
        <v>2105174</v>
      </c>
      <c r="DC99" s="331"/>
      <c r="DD99" s="29">
        <f>SUM(DD94:DD98)</f>
        <v>3161533</v>
      </c>
    </row>
    <row r="100" spans="1:108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55"/>
      <c r="CB100" s="255"/>
      <c r="CC100" s="255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69"/>
      <c r="DC100" s="330"/>
      <c r="DD100" s="88"/>
    </row>
    <row r="101" spans="1:108" s="31" customFormat="1" ht="15">
      <c r="A101" s="139"/>
      <c r="B101" s="32" t="s">
        <v>139</v>
      </c>
      <c r="C101" s="90">
        <v>1690803.45</v>
      </c>
      <c r="D101" s="91">
        <v>1689026.1699999999</v>
      </c>
      <c r="E101" s="91">
        <v>1605228.1499999999</v>
      </c>
      <c r="F101" s="28">
        <v>1530229.52</v>
      </c>
      <c r="G101" s="91">
        <v>1973071.29</v>
      </c>
      <c r="H101" s="91">
        <v>3074757.8199999998</v>
      </c>
      <c r="I101" s="91">
        <v>2972961.8199999998</v>
      </c>
      <c r="J101" s="91">
        <v>2313167.8599999999</v>
      </c>
      <c r="K101" s="91">
        <v>1542113.8400000001</v>
      </c>
      <c r="L101" s="92">
        <v>1613180.8700000001</v>
      </c>
      <c r="M101" s="91">
        <v>2068155.71</v>
      </c>
      <c r="N101" s="91">
        <v>1916747.47</v>
      </c>
      <c r="O101" s="91">
        <v>1820762.9399999999</v>
      </c>
      <c r="P101" s="91">
        <v>1663197.1100000001</v>
      </c>
      <c r="Q101" s="91">
        <v>1712794.4199999999</v>
      </c>
      <c r="R101" s="91">
        <v>1821421.76</v>
      </c>
      <c r="S101" s="91">
        <v>2495021.2000000002</v>
      </c>
      <c r="T101" s="91">
        <v>3332232.9500000002</v>
      </c>
      <c r="U101" s="192">
        <v>3882942.6400000001</v>
      </c>
      <c r="V101" s="192">
        <v>2771004</v>
      </c>
      <c r="W101" s="192">
        <v>3882942.6400000001</v>
      </c>
      <c r="X101" s="92">
        <v>1835323.01</v>
      </c>
      <c r="Y101" s="192">
        <v>2151186</v>
      </c>
      <c r="Z101" s="192">
        <v>2302719</v>
      </c>
      <c r="AA101" s="192">
        <v>2504312.8100000001</v>
      </c>
      <c r="AB101" s="192">
        <v>2178241.4300000002</v>
      </c>
      <c r="AC101" s="192">
        <v>1987169.46</v>
      </c>
      <c r="AD101" s="192">
        <v>2095445.1699999999</v>
      </c>
      <c r="AE101" s="192">
        <v>2817530</v>
      </c>
      <c r="AF101" s="192">
        <v>3943302.9199999999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300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>
        <v>2449272</v>
      </c>
      <c r="BH101" s="300">
        <v>2227154</v>
      </c>
      <c r="BI101" s="28">
        <f t="shared" si="555" ref="BI101:BR105">O101-C101</f>
        <v>129959.48999999999</v>
      </c>
      <c r="BJ101" s="93">
        <f t="shared" si="555"/>
        <v>-25829.059999999823</v>
      </c>
      <c r="BK101" s="93">
        <f t="shared" si="555"/>
        <v>107566.27000000002</v>
      </c>
      <c r="BL101" s="93">
        <f t="shared" si="555"/>
        <v>291192.23999999999</v>
      </c>
      <c r="BM101" s="93">
        <f t="shared" si="555"/>
        <v>521949.91000000015</v>
      </c>
      <c r="BN101" s="93">
        <f t="shared" si="555"/>
        <v>257475.13000000035</v>
      </c>
      <c r="BO101" s="93">
        <f t="shared" si="555"/>
        <v>909980.8200000003</v>
      </c>
      <c r="BP101" s="93">
        <f t="shared" si="555"/>
        <v>457836.14000000013</v>
      </c>
      <c r="BQ101" s="93">
        <f t="shared" si="555"/>
        <v>2340828.7999999998</v>
      </c>
      <c r="BR101" s="394">
        <f t="shared" si="555"/>
        <v>222142.1399999999</v>
      </c>
      <c r="BS101" s="417">
        <f t="shared" si="556" ref="BS101:CB105">Y101-M101</f>
        <v>83030.290000000037</v>
      </c>
      <c r="BT101" s="93">
        <f t="shared" si="556"/>
        <v>385971.53000000003</v>
      </c>
      <c r="BU101" s="93">
        <f t="shared" si="556"/>
        <v>683549.87000000011</v>
      </c>
      <c r="BV101" s="93">
        <f t="shared" si="556"/>
        <v>515044.32000000007</v>
      </c>
      <c r="BW101" s="93">
        <f t="shared" si="556"/>
        <v>274375.04000000004</v>
      </c>
      <c r="BX101" s="234">
        <f t="shared" si="556"/>
        <v>274023.40999999992</v>
      </c>
      <c r="BY101" s="234">
        <f t="shared" si="556"/>
        <v>322508.79999999981</v>
      </c>
      <c r="BZ101" s="234">
        <f t="shared" si="556"/>
        <v>611069.96999999974</v>
      </c>
      <c r="CA101" s="247">
        <f t="shared" si="556"/>
        <v>57851.35999999987</v>
      </c>
      <c r="CB101" s="247">
        <f t="shared" si="556"/>
        <v>381286</v>
      </c>
      <c r="CC101" s="247">
        <f t="shared" si="557" ref="CC101:CL105">AI101-W101</f>
        <v>-1516804.6400000001</v>
      </c>
      <c r="CD101" s="374">
        <f t="shared" si="557"/>
        <v>278614.98999999999</v>
      </c>
      <c r="CE101" s="343">
        <f t="shared" si="557"/>
        <v>27692</v>
      </c>
      <c r="CF101" s="247">
        <f t="shared" si="557"/>
        <v>186284</v>
      </c>
      <c r="CG101" s="247">
        <f t="shared" si="557"/>
        <v>135499.18999999994</v>
      </c>
      <c r="CH101" s="247">
        <f t="shared" si="557"/>
        <v>-14854.430000000168</v>
      </c>
      <c r="CI101" s="247">
        <f t="shared" si="557"/>
        <v>38868.540000000037</v>
      </c>
      <c r="CJ101" s="247">
        <f t="shared" si="557"/>
        <v>-26384.169999999925</v>
      </c>
      <c r="CK101" s="247">
        <f t="shared" si="557"/>
        <v>-146010</v>
      </c>
      <c r="CL101" s="247">
        <f t="shared" si="557"/>
        <v>36374.080000000075</v>
      </c>
      <c r="CM101" s="247">
        <f t="shared" si="558" ref="CM101:DB105">AS101-AG101</f>
        <v>338841</v>
      </c>
      <c r="CN101" s="247">
        <f t="shared" si="558"/>
        <v>-78963</v>
      </c>
      <c r="CO101" s="247">
        <f t="shared" si="558"/>
        <v>-2164602</v>
      </c>
      <c r="CP101" s="374">
        <f t="shared" si="558"/>
        <v>-1501256</v>
      </c>
      <c r="CQ101" s="374">
        <f t="shared" si="558"/>
        <v>-1806888</v>
      </c>
      <c r="CR101" s="374">
        <f t="shared" si="558"/>
        <v>-2209332</v>
      </c>
      <c r="CS101" s="374">
        <f t="shared" si="558"/>
        <v>89729</v>
      </c>
      <c r="CT101" s="374">
        <f t="shared" si="558"/>
        <v>-5381</v>
      </c>
      <c r="CU101" s="374">
        <f t="shared" si="558"/>
        <v>430825</v>
      </c>
      <c r="CV101" s="374">
        <f t="shared" si="558"/>
        <v>180390</v>
      </c>
      <c r="CW101" s="374">
        <f t="shared" si="558"/>
        <v>-67614</v>
      </c>
      <c r="CX101" s="374">
        <f t="shared" si="558"/>
        <v>422007</v>
      </c>
      <c r="CY101" s="374">
        <f t="shared" si="558"/>
        <v>-127269</v>
      </c>
      <c r="CZ101" s="374">
        <f t="shared" si="558"/>
        <v>285440</v>
      </c>
      <c r="DA101" s="374">
        <f t="shared" si="558"/>
        <v>2247736</v>
      </c>
      <c r="DB101" s="374">
        <f t="shared" si="558"/>
        <v>1614472</v>
      </c>
      <c r="DC101" s="330"/>
      <c r="DD101" s="57">
        <f>IF(ISERROR(GETPIVOTDATA("VALUE",'CSS WK pvt'!$I$2,"DT_FILE",DD$8,"CD_CO",DD$6,"TRIM_CAT",TRIM(B101),"TRIM_LINE",A100))=TRUE,0,GETPIVOTDATA("VALUE",'CSS WK pvt'!$I$2,"DT_FILE",DD$8,"CD_CO",DD$6,"TRIM_CAT",TRIM(B101),"TRIM_LINE",A100))</f>
        <v>2227154</v>
      </c>
    </row>
    <row r="102" spans="1:108" s="31" customFormat="1" ht="15">
      <c r="A102" s="139"/>
      <c r="B102" s="32" t="s">
        <v>140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14148.190000000001</v>
      </c>
      <c r="H102" s="91">
        <v>13307.940000000001</v>
      </c>
      <c r="I102" s="91">
        <v>14957.469999999999</v>
      </c>
      <c r="J102" s="91">
        <v>15501.360000000001</v>
      </c>
      <c r="K102" s="91">
        <v>10206.73</v>
      </c>
      <c r="L102" s="92">
        <v>13512.33</v>
      </c>
      <c r="M102" s="91">
        <v>20268.779999999999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15145.870000000001</v>
      </c>
      <c r="S102" s="91">
        <v>15374.09</v>
      </c>
      <c r="T102" s="91">
        <v>16728.709999999999</v>
      </c>
      <c r="U102" s="192">
        <v>16943.950000000001</v>
      </c>
      <c r="V102" s="192">
        <v>14985</v>
      </c>
      <c r="W102" s="192">
        <v>16943.950000000001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23012.509999999998</v>
      </c>
      <c r="AD102" s="192">
        <v>22343.740000000002</v>
      </c>
      <c r="AE102" s="192">
        <v>18405</v>
      </c>
      <c r="AF102" s="192">
        <v>24124.450000000001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300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>
        <v>15762</v>
      </c>
      <c r="BH102" s="300">
        <v>15988</v>
      </c>
      <c r="BI102" s="28">
        <f t="shared" si="555"/>
        <v>-2672.4899999999998</v>
      </c>
      <c r="BJ102" s="93">
        <f t="shared" si="555"/>
        <v>-2549.9099999999999</v>
      </c>
      <c r="BK102" s="93">
        <f t="shared" si="555"/>
        <v>-994.68999999999869</v>
      </c>
      <c r="BL102" s="93">
        <f t="shared" si="555"/>
        <v>1202.6400000000012</v>
      </c>
      <c r="BM102" s="93">
        <f t="shared" si="555"/>
        <v>1225.8999999999996</v>
      </c>
      <c r="BN102" s="93">
        <f t="shared" si="555"/>
        <v>3420.7699999999986</v>
      </c>
      <c r="BO102" s="93">
        <f t="shared" si="555"/>
        <v>1986.4800000000014</v>
      </c>
      <c r="BP102" s="93">
        <f t="shared" si="555"/>
        <v>-516.36000000000058</v>
      </c>
      <c r="BQ102" s="93">
        <f t="shared" si="555"/>
        <v>6737.2200000000012</v>
      </c>
      <c r="BR102" s="394">
        <f t="shared" si="555"/>
        <v>5274.7399999999998</v>
      </c>
      <c r="BS102" s="417">
        <f t="shared" si="556"/>
        <v>339.22000000000116</v>
      </c>
      <c r="BT102" s="93">
        <f t="shared" si="556"/>
        <v>2883.5999999999985</v>
      </c>
      <c r="BU102" s="93">
        <f t="shared" si="556"/>
        <v>20215.450000000004</v>
      </c>
      <c r="BV102" s="93">
        <f t="shared" si="556"/>
        <v>9532.869999999999</v>
      </c>
      <c r="BW102" s="93">
        <f t="shared" si="556"/>
        <v>7154.6899999999987</v>
      </c>
      <c r="BX102" s="234">
        <f t="shared" si="556"/>
        <v>7197.8700000000008</v>
      </c>
      <c r="BY102" s="234">
        <f t="shared" si="556"/>
        <v>3030.9099999999999</v>
      </c>
      <c r="BZ102" s="234">
        <f t="shared" si="556"/>
        <v>7395.7400000000016</v>
      </c>
      <c r="CA102" s="247">
        <f t="shared" si="556"/>
        <v>6801.0499999999993</v>
      </c>
      <c r="CB102" s="247">
        <f t="shared" si="556"/>
        <v>4619</v>
      </c>
      <c r="CC102" s="247">
        <f t="shared" si="557"/>
        <v>34407.050000000003</v>
      </c>
      <c r="CD102" s="374">
        <f t="shared" si="557"/>
        <v>-4750.0699999999997</v>
      </c>
      <c r="CE102" s="343">
        <f t="shared" si="557"/>
        <v>-3648</v>
      </c>
      <c r="CF102" s="247">
        <f t="shared" si="557"/>
        <v>-1917</v>
      </c>
      <c r="CG102" s="247">
        <f t="shared" si="557"/>
        <v>-13315.550000000003</v>
      </c>
      <c r="CH102" s="247">
        <f t="shared" si="557"/>
        <v>-6902.4399999999987</v>
      </c>
      <c r="CI102" s="247">
        <f t="shared" si="557"/>
        <v>-661.5099999999984</v>
      </c>
      <c r="CJ102" s="247">
        <f t="shared" si="557"/>
        <v>-1478.7400000000016</v>
      </c>
      <c r="CK102" s="247">
        <f t="shared" si="557"/>
        <v>-2346</v>
      </c>
      <c r="CL102" s="247">
        <f t="shared" si="557"/>
        <v>-7471.4500000000007</v>
      </c>
      <c r="CM102" s="247">
        <f t="shared" si="558"/>
        <v>-194</v>
      </c>
      <c r="CN102" s="247">
        <f t="shared" si="558"/>
        <v>-5145</v>
      </c>
      <c r="CO102" s="247">
        <f t="shared" si="558"/>
        <v>-50281</v>
      </c>
      <c r="CP102" s="374">
        <f t="shared" si="558"/>
        <v>-9166</v>
      </c>
      <c r="CQ102" s="374">
        <f t="shared" si="558"/>
        <v>-13811</v>
      </c>
      <c r="CR102" s="374">
        <f t="shared" si="558"/>
        <v>-15194</v>
      </c>
      <c r="CS102" s="374">
        <f t="shared" si="558"/>
        <v>10880</v>
      </c>
      <c r="CT102" s="374">
        <f t="shared" si="558"/>
        <v>330</v>
      </c>
      <c r="CU102" s="374">
        <f t="shared" si="558"/>
        <v>3311</v>
      </c>
      <c r="CV102" s="374">
        <f t="shared" si="558"/>
        <v>1249</v>
      </c>
      <c r="CW102" s="374">
        <f t="shared" si="558"/>
        <v>5015</v>
      </c>
      <c r="CX102" s="374">
        <f t="shared" si="558"/>
        <v>3511</v>
      </c>
      <c r="CY102" s="374">
        <f t="shared" si="558"/>
        <v>-5993</v>
      </c>
      <c r="CZ102" s="374">
        <f t="shared" si="558"/>
        <v>7469</v>
      </c>
      <c r="DA102" s="374">
        <f t="shared" si="558"/>
        <v>14692</v>
      </c>
      <c r="DB102" s="374">
        <f t="shared" si="558"/>
        <v>11117</v>
      </c>
      <c r="DC102" s="330"/>
      <c r="DD102" s="57">
        <f>IF(ISERROR(GETPIVOTDATA("VALUE",'CSS WK pvt'!$I$2,"DT_FILE",DD$8,"CD_CO",DD$6,"TRIM_CAT",TRIM(B102),"TRIM_LINE",A100))=TRUE,0,GETPIVOTDATA("VALUE",'CSS WK pvt'!$I$2,"DT_FILE",DD$8,"CD_CO",DD$6,"TRIM_CAT",TRIM(B102),"TRIM_LINE",A100))</f>
        <v>15988</v>
      </c>
    </row>
    <row r="103" spans="1:108" s="31" customFormat="1" ht="15">
      <c r="A103" s="139"/>
      <c r="B103" s="32" t="s">
        <v>141</v>
      </c>
      <c r="C103" s="90">
        <v>307883.51000000001</v>
      </c>
      <c r="D103" s="91">
        <v>365731.34000000003</v>
      </c>
      <c r="E103" s="91">
        <v>330580.01000000001</v>
      </c>
      <c r="F103" s="28">
        <v>351091.39000000001</v>
      </c>
      <c r="G103" s="91">
        <v>454514.27000000002</v>
      </c>
      <c r="H103" s="91">
        <v>511012.78000000003</v>
      </c>
      <c r="I103" s="91">
        <v>573603.66000000003</v>
      </c>
      <c r="J103" s="91">
        <v>488810.53000000003</v>
      </c>
      <c r="K103" s="91">
        <v>369038.15000000002</v>
      </c>
      <c r="L103" s="92">
        <v>265839.57000000001</v>
      </c>
      <c r="M103" s="91">
        <v>443979.37</v>
      </c>
      <c r="N103" s="91">
        <v>350541.42999999999</v>
      </c>
      <c r="O103" s="91">
        <v>326579.15999999997</v>
      </c>
      <c r="P103" s="91">
        <v>298130.59000000003</v>
      </c>
      <c r="Q103" s="91">
        <v>317433.95000000001</v>
      </c>
      <c r="R103" s="91">
        <v>361213.46999999997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294107.79999999999</v>
      </c>
      <c r="Y103" s="192">
        <v>411222</v>
      </c>
      <c r="Z103" s="192">
        <v>416812</v>
      </c>
      <c r="AA103" s="192">
        <v>490626.82000000001</v>
      </c>
      <c r="AB103" s="192">
        <v>416914.66999999998</v>
      </c>
      <c r="AC103" s="192">
        <v>393430.83000000002</v>
      </c>
      <c r="AD103" s="192">
        <v>453907.23999999999</v>
      </c>
      <c r="AE103" s="192">
        <v>565856</v>
      </c>
      <c r="AF103" s="192">
        <v>654197.41000000003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300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>
        <v>528157</v>
      </c>
      <c r="BH103" s="300">
        <v>381282</v>
      </c>
      <c r="BI103" s="28">
        <f t="shared" si="555"/>
        <v>18695.649999999965</v>
      </c>
      <c r="BJ103" s="93">
        <f t="shared" si="555"/>
        <v>-67600.75</v>
      </c>
      <c r="BK103" s="93">
        <f t="shared" si="555"/>
        <v>-13146.059999999998</v>
      </c>
      <c r="BL103" s="93">
        <f t="shared" si="555"/>
        <v>10122.079999999958</v>
      </c>
      <c r="BM103" s="93">
        <f t="shared" si="555"/>
        <v>-8161.7700000000186</v>
      </c>
      <c r="BN103" s="93">
        <f t="shared" si="555"/>
        <v>-11123.150000000023</v>
      </c>
      <c r="BO103" s="93">
        <f t="shared" si="555"/>
        <v>78017.909999999916</v>
      </c>
      <c r="BP103" s="93">
        <f t="shared" si="555"/>
        <v>750.46999999997206</v>
      </c>
      <c r="BQ103" s="93">
        <f t="shared" si="555"/>
        <v>282583.41999999993</v>
      </c>
      <c r="BR103" s="394">
        <f t="shared" si="555"/>
        <v>28268.229999999981</v>
      </c>
      <c r="BS103" s="417">
        <f t="shared" si="556"/>
        <v>-32757.369999999995</v>
      </c>
      <c r="BT103" s="93">
        <f t="shared" si="556"/>
        <v>66270.570000000007</v>
      </c>
      <c r="BU103" s="93">
        <f t="shared" si="556"/>
        <v>164047.66000000003</v>
      </c>
      <c r="BV103" s="93">
        <f t="shared" si="556"/>
        <v>118784.07999999996</v>
      </c>
      <c r="BW103" s="93">
        <f t="shared" si="556"/>
        <v>75996.880000000005</v>
      </c>
      <c r="BX103" s="234">
        <f t="shared" si="556"/>
        <v>92693.770000000019</v>
      </c>
      <c r="BY103" s="234">
        <f t="shared" si="556"/>
        <v>119503.5</v>
      </c>
      <c r="BZ103" s="234">
        <f t="shared" si="556"/>
        <v>154307.78000000003</v>
      </c>
      <c r="CA103" s="247">
        <f t="shared" si="556"/>
        <v>68555.430000000051</v>
      </c>
      <c r="CB103" s="247">
        <f t="shared" si="556"/>
        <v>75269</v>
      </c>
      <c r="CC103" s="247">
        <f t="shared" si="557"/>
        <v>-149487.56999999995</v>
      </c>
      <c r="CD103" s="374">
        <f t="shared" si="557"/>
        <v>214301.20000000001</v>
      </c>
      <c r="CE103" s="343">
        <f t="shared" si="557"/>
        <v>-6387</v>
      </c>
      <c r="CF103" s="247">
        <f t="shared" si="557"/>
        <v>23215</v>
      </c>
      <c r="CG103" s="247">
        <f t="shared" si="557"/>
        <v>62168.179999999993</v>
      </c>
      <c r="CH103" s="247">
        <f t="shared" si="557"/>
        <v>36337.330000000016</v>
      </c>
      <c r="CI103" s="247">
        <f t="shared" si="557"/>
        <v>11511.169999999984</v>
      </c>
      <c r="CJ103" s="247">
        <f t="shared" si="557"/>
        <v>-38841.239999999991</v>
      </c>
      <c r="CK103" s="247">
        <f t="shared" si="557"/>
        <v>-75291</v>
      </c>
      <c r="CL103" s="247">
        <f t="shared" si="557"/>
        <v>91382.589999999967</v>
      </c>
      <c r="CM103" s="247">
        <f t="shared" si="558"/>
        <v>200069</v>
      </c>
      <c r="CN103" s="247">
        <f t="shared" si="558"/>
        <v>77080</v>
      </c>
      <c r="CO103" s="247">
        <f t="shared" si="558"/>
        <v>-467321</v>
      </c>
      <c r="CP103" s="374">
        <f t="shared" si="558"/>
        <v>-387663</v>
      </c>
      <c r="CQ103" s="374">
        <f t="shared" si="558"/>
        <v>-314520</v>
      </c>
      <c r="CR103" s="374">
        <f t="shared" si="558"/>
        <v>-381273</v>
      </c>
      <c r="CS103" s="374">
        <f t="shared" si="558"/>
        <v>-27289</v>
      </c>
      <c r="CT103" s="374">
        <f t="shared" si="558"/>
        <v>-32061</v>
      </c>
      <c r="CU103" s="374">
        <f t="shared" si="558"/>
        <v>108565</v>
      </c>
      <c r="CV103" s="374">
        <f t="shared" si="558"/>
        <v>31451</v>
      </c>
      <c r="CW103" s="374">
        <f t="shared" si="558"/>
        <v>4309</v>
      </c>
      <c r="CX103" s="374">
        <f t="shared" si="558"/>
        <v>27372</v>
      </c>
      <c r="CY103" s="374">
        <f t="shared" si="558"/>
        <v>-275653</v>
      </c>
      <c r="CZ103" s="374">
        <f t="shared" si="558"/>
        <v>-16565</v>
      </c>
      <c r="DA103" s="374">
        <f t="shared" si="558"/>
        <v>493344</v>
      </c>
      <c r="DB103" s="374">
        <f t="shared" si="558"/>
        <v>260536</v>
      </c>
      <c r="DC103" s="330"/>
      <c r="DD103" s="57">
        <f>IF(ISERROR(GETPIVOTDATA("VALUE",'CSS WK pvt'!$I$2,"DT_FILE",DD$8,"CD_CO",DD$6,"TRIM_CAT",TRIM(B103),"TRIM_LINE",A100))=TRUE,0,GETPIVOTDATA("VALUE",'CSS WK pvt'!$I$2,"DT_FILE",DD$8,"CD_CO",DD$6,"TRIM_CAT",TRIM(B103),"TRIM_LINE",A100))</f>
        <v>381282</v>
      </c>
    </row>
    <row r="104" spans="1:108" s="31" customFormat="1" ht="15">
      <c r="A104" s="139"/>
      <c r="B104" s="32" t="s">
        <v>142</v>
      </c>
      <c r="C104" s="90">
        <v>141555.17999999999</v>
      </c>
      <c r="D104" s="91">
        <v>233657.28</v>
      </c>
      <c r="E104" s="91">
        <v>243291.20999999999</v>
      </c>
      <c r="F104" s="28">
        <v>230385.31</v>
      </c>
      <c r="G104" s="91">
        <v>277880.60999999999</v>
      </c>
      <c r="H104" s="91">
        <v>346947.95000000001</v>
      </c>
      <c r="I104" s="91">
        <v>280960.81</v>
      </c>
      <c r="J104" s="91">
        <v>340224.77000000002</v>
      </c>
      <c r="K104" s="91">
        <v>270689.28999999998</v>
      </c>
      <c r="L104" s="92">
        <v>132347.37</v>
      </c>
      <c r="M104" s="91">
        <v>339502.91999999998</v>
      </c>
      <c r="N104" s="91">
        <v>245303.22</v>
      </c>
      <c r="O104" s="91">
        <v>155322.64999999999</v>
      </c>
      <c r="P104" s="91">
        <v>138429.07999999999</v>
      </c>
      <c r="Q104" s="91">
        <v>231484.14999999999</v>
      </c>
      <c r="R104" s="91">
        <v>232097.26000000001</v>
      </c>
      <c r="S104" s="91">
        <v>235031.98999999999</v>
      </c>
      <c r="T104" s="91">
        <v>268993.59000000003</v>
      </c>
      <c r="U104" s="192">
        <v>440070.96999999997</v>
      </c>
      <c r="V104" s="192">
        <v>247795</v>
      </c>
      <c r="W104" s="192">
        <v>440070.96999999997</v>
      </c>
      <c r="X104" s="92">
        <v>155174.29000000001</v>
      </c>
      <c r="Y104" s="192">
        <v>305330</v>
      </c>
      <c r="Z104" s="192">
        <v>250196</v>
      </c>
      <c r="AA104" s="192">
        <v>236065.67000000001</v>
      </c>
      <c r="AB104" s="192">
        <v>213731.88</v>
      </c>
      <c r="AC104" s="192">
        <v>201393.59</v>
      </c>
      <c r="AD104" s="192">
        <v>297954.42999999999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300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>
        <v>357850</v>
      </c>
      <c r="BH104" s="300">
        <v>250070</v>
      </c>
      <c r="BI104" s="28">
        <f t="shared" si="555"/>
        <v>13767.470000000001</v>
      </c>
      <c r="BJ104" s="93">
        <f t="shared" si="555"/>
        <v>-95228.200000000012</v>
      </c>
      <c r="BK104" s="93">
        <f t="shared" si="555"/>
        <v>-11807.059999999998</v>
      </c>
      <c r="BL104" s="93">
        <f t="shared" si="555"/>
        <v>1711.9500000000116</v>
      </c>
      <c r="BM104" s="93">
        <f t="shared" si="555"/>
        <v>-42848.619999999995</v>
      </c>
      <c r="BN104" s="93">
        <f t="shared" si="555"/>
        <v>-77954.359999999986</v>
      </c>
      <c r="BO104" s="93">
        <f t="shared" si="555"/>
        <v>159110.15999999997</v>
      </c>
      <c r="BP104" s="93">
        <f t="shared" si="555"/>
        <v>-92429.770000000019</v>
      </c>
      <c r="BQ104" s="93">
        <f t="shared" si="555"/>
        <v>169381.67999999999</v>
      </c>
      <c r="BR104" s="394">
        <f t="shared" si="555"/>
        <v>22826.920000000013</v>
      </c>
      <c r="BS104" s="417">
        <f t="shared" si="556"/>
        <v>-34172.919999999984</v>
      </c>
      <c r="BT104" s="93">
        <f t="shared" si="556"/>
        <v>4892.7799999999988</v>
      </c>
      <c r="BU104" s="93">
        <f t="shared" si="556"/>
        <v>80743.020000000019</v>
      </c>
      <c r="BV104" s="93">
        <f t="shared" si="556"/>
        <v>75302.800000000017</v>
      </c>
      <c r="BW104" s="93">
        <f t="shared" si="556"/>
        <v>-30090.559999999998</v>
      </c>
      <c r="BX104" s="234">
        <f t="shared" si="556"/>
        <v>65857.169999999984</v>
      </c>
      <c r="BY104" s="234">
        <f t="shared" si="556"/>
        <v>72030.010000000009</v>
      </c>
      <c r="BZ104" s="234">
        <f t="shared" si="556"/>
        <v>53171.190000000002</v>
      </c>
      <c r="CA104" s="247">
        <f t="shared" si="556"/>
        <v>-65823.969999999972</v>
      </c>
      <c r="CB104" s="247">
        <f t="shared" si="556"/>
        <v>58409</v>
      </c>
      <c r="CC104" s="247">
        <f t="shared" si="557"/>
        <v>-68556.969999999972</v>
      </c>
      <c r="CD104" s="374">
        <f t="shared" si="557"/>
        <v>113895.70999999999</v>
      </c>
      <c r="CE104" s="343">
        <f t="shared" si="557"/>
        <v>5691</v>
      </c>
      <c r="CF104" s="247">
        <f t="shared" si="557"/>
        <v>102379</v>
      </c>
      <c r="CG104" s="247">
        <f t="shared" si="557"/>
        <v>3012.3299999999872</v>
      </c>
      <c r="CH104" s="247">
        <f t="shared" si="557"/>
        <v>36312.119999999995</v>
      </c>
      <c r="CI104" s="247">
        <f t="shared" si="557"/>
        <v>16519.410000000003</v>
      </c>
      <c r="CJ104" s="247">
        <f t="shared" si="557"/>
        <v>10616.570000000007</v>
      </c>
      <c r="CK104" s="247">
        <f t="shared" si="557"/>
        <v>-73619</v>
      </c>
      <c r="CL104" s="247">
        <f t="shared" si="557"/>
        <v>77711.219999999972</v>
      </c>
      <c r="CM104" s="247">
        <f t="shared" si="558"/>
        <v>32815</v>
      </c>
      <c r="CN104" s="247">
        <f t="shared" si="558"/>
        <v>150283</v>
      </c>
      <c r="CO104" s="247">
        <f t="shared" si="558"/>
        <v>-356504</v>
      </c>
      <c r="CP104" s="374">
        <f t="shared" si="558"/>
        <v>-204462</v>
      </c>
      <c r="CQ104" s="374">
        <f t="shared" si="558"/>
        <v>-289089</v>
      </c>
      <c r="CR104" s="374">
        <f t="shared" si="558"/>
        <v>-299602</v>
      </c>
      <c r="CS104" s="374">
        <f t="shared" si="558"/>
        <v>53401</v>
      </c>
      <c r="CT104" s="374">
        <f t="shared" si="558"/>
        <v>-8353</v>
      </c>
      <c r="CU104" s="374">
        <f t="shared" si="558"/>
        <v>27916</v>
      </c>
      <c r="CV104" s="374">
        <f t="shared" si="558"/>
        <v>6106</v>
      </c>
      <c r="CW104" s="374">
        <f t="shared" si="558"/>
        <v>94664</v>
      </c>
      <c r="CX104" s="374">
        <f t="shared" si="558"/>
        <v>-32309</v>
      </c>
      <c r="CY104" s="374">
        <f t="shared" si="558"/>
        <v>-47273</v>
      </c>
      <c r="CZ104" s="374">
        <f t="shared" si="558"/>
        <v>-86640</v>
      </c>
      <c r="DA104" s="374">
        <f t="shared" si="558"/>
        <v>342840</v>
      </c>
      <c r="DB104" s="374">
        <f t="shared" si="558"/>
        <v>185462</v>
      </c>
      <c r="DC104" s="330"/>
      <c r="DD104" s="57">
        <f>IF(ISERROR(GETPIVOTDATA("VALUE",'CSS WK pvt'!$I$2,"DT_FILE",DD$8,"CD_CO",DD$6,"TRIM_CAT",TRIM(B104),"TRIM_LINE",A100))=TRUE,0,GETPIVOTDATA("VALUE",'CSS WK pvt'!$I$2,"DT_FILE",DD$8,"CD_CO",DD$6,"TRIM_CAT",TRIM(B104),"TRIM_LINE",A100))</f>
        <v>250070</v>
      </c>
    </row>
    <row r="105" spans="1:108" s="31" customFormat="1" ht="15">
      <c r="A105" s="139"/>
      <c r="B105" s="32" t="s">
        <v>143</v>
      </c>
      <c r="C105" s="90">
        <v>135616.41</v>
      </c>
      <c r="D105" s="91">
        <v>163867.32000000001</v>
      </c>
      <c r="E105" s="91">
        <v>130816.56</v>
      </c>
      <c r="F105" s="28">
        <v>172463.82000000001</v>
      </c>
      <c r="G105" s="91">
        <v>222150.60999999999</v>
      </c>
      <c r="H105" s="91">
        <v>207858.91</v>
      </c>
      <c r="I105" s="91">
        <v>260371.20000000001</v>
      </c>
      <c r="J105" s="91">
        <v>198609.54000000001</v>
      </c>
      <c r="K105" s="91">
        <v>208002.35000000001</v>
      </c>
      <c r="L105" s="92">
        <v>132519.76000000001</v>
      </c>
      <c r="M105" s="91">
        <v>194699.67999999999</v>
      </c>
      <c r="N105" s="91">
        <v>83122.130000000005</v>
      </c>
      <c r="O105" s="91">
        <v>261700.89000000001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254677.54999999999</v>
      </c>
      <c r="V105" s="192">
        <v>214366</v>
      </c>
      <c r="W105" s="192">
        <v>254677.54999999999</v>
      </c>
      <c r="X105" s="92">
        <v>128940.82000000001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111373.67999999999</v>
      </c>
      <c r="AD105" s="192">
        <v>217492.75</v>
      </c>
      <c r="AE105" s="192">
        <v>99970</v>
      </c>
      <c r="AF105" s="192">
        <v>267433.29999999999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300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>
        <v>153939</v>
      </c>
      <c r="BH105" s="300">
        <v>164287</v>
      </c>
      <c r="BI105" s="28">
        <f t="shared" si="555"/>
        <v>126084.48000000001</v>
      </c>
      <c r="BJ105" s="93">
        <f t="shared" si="555"/>
        <v>-33797.840000000011</v>
      </c>
      <c r="BK105" s="93">
        <f t="shared" si="555"/>
        <v>22170.690000000002</v>
      </c>
      <c r="BL105" s="93">
        <f t="shared" si="555"/>
        <v>-32582.020000000019</v>
      </c>
      <c r="BM105" s="93">
        <f t="shared" si="555"/>
        <v>38833.020000000019</v>
      </c>
      <c r="BN105" s="93">
        <f t="shared" si="555"/>
        <v>844.11999999999534</v>
      </c>
      <c r="BO105" s="93">
        <f t="shared" si="555"/>
        <v>-5693.6500000000233</v>
      </c>
      <c r="BP105" s="93">
        <f t="shared" si="555"/>
        <v>15756.459999999992</v>
      </c>
      <c r="BQ105" s="93">
        <f t="shared" si="555"/>
        <v>46675.199999999983</v>
      </c>
      <c r="BR105" s="394">
        <f t="shared" si="555"/>
        <v>-3578.9400000000023</v>
      </c>
      <c r="BS105" s="417">
        <f t="shared" si="556"/>
        <v>41157.320000000007</v>
      </c>
      <c r="BT105" s="93">
        <f t="shared" si="556"/>
        <v>9780.8699999999953</v>
      </c>
      <c r="BU105" s="93">
        <f t="shared" si="556"/>
        <v>-59252.170000000013</v>
      </c>
      <c r="BV105" s="93">
        <f t="shared" si="556"/>
        <v>63642.300000000003</v>
      </c>
      <c r="BW105" s="93">
        <f t="shared" si="556"/>
        <v>-41613.570000000007</v>
      </c>
      <c r="BX105" s="234">
        <f t="shared" si="556"/>
        <v>77610.950000000012</v>
      </c>
      <c r="BY105" s="234">
        <f t="shared" si="556"/>
        <v>-161013.63</v>
      </c>
      <c r="BZ105" s="234">
        <f t="shared" si="556"/>
        <v>58730.26999999999</v>
      </c>
      <c r="CA105" s="247">
        <f t="shared" si="556"/>
        <v>-7973.5499999999884</v>
      </c>
      <c r="CB105" s="247">
        <f t="shared" si="556"/>
        <v>-116745</v>
      </c>
      <c r="CC105" s="247">
        <f t="shared" si="557"/>
        <v>-10615.549999999988</v>
      </c>
      <c r="CD105" s="374">
        <f t="shared" si="557"/>
        <v>11605.179999999993</v>
      </c>
      <c r="CE105" s="343">
        <f t="shared" si="557"/>
        <v>-180562</v>
      </c>
      <c r="CF105" s="247">
        <f t="shared" si="557"/>
        <v>179852</v>
      </c>
      <c r="CG105" s="247">
        <f t="shared" si="557"/>
        <v>-10255.720000000001</v>
      </c>
      <c r="CH105" s="247">
        <f t="shared" si="557"/>
        <v>-45408.779999999999</v>
      </c>
      <c r="CI105" s="247">
        <f t="shared" si="557"/>
        <v>164259.32000000001</v>
      </c>
      <c r="CJ105" s="247">
        <f t="shared" si="557"/>
        <v>15162.25</v>
      </c>
      <c r="CK105" s="247">
        <f t="shared" si="557"/>
        <v>10871</v>
      </c>
      <c r="CL105" s="247">
        <f t="shared" si="557"/>
        <v>-42323.299999999988</v>
      </c>
      <c r="CM105" s="247">
        <f t="shared" si="558"/>
        <v>-35164</v>
      </c>
      <c r="CN105" s="247">
        <f t="shared" si="558"/>
        <v>80436</v>
      </c>
      <c r="CO105" s="247">
        <f t="shared" si="558"/>
        <v>-225730</v>
      </c>
      <c r="CP105" s="374">
        <f t="shared" si="558"/>
        <v>-25582</v>
      </c>
      <c r="CQ105" s="374">
        <f t="shared" si="558"/>
        <v>-55295</v>
      </c>
      <c r="CR105" s="374">
        <f t="shared" si="558"/>
        <v>-225250</v>
      </c>
      <c r="CS105" s="374">
        <f t="shared" si="558"/>
        <v>31156</v>
      </c>
      <c r="CT105" s="374">
        <f t="shared" si="558"/>
        <v>50828</v>
      </c>
      <c r="CU105" s="374">
        <f t="shared" si="558"/>
        <v>-96662</v>
      </c>
      <c r="CV105" s="374">
        <f t="shared" si="558"/>
        <v>16023</v>
      </c>
      <c r="CW105" s="374">
        <f t="shared" si="558"/>
        <v>52329</v>
      </c>
      <c r="CX105" s="374">
        <f t="shared" si="558"/>
        <v>-39662</v>
      </c>
      <c r="CY105" s="374">
        <f t="shared" si="558"/>
        <v>18564</v>
      </c>
      <c r="CZ105" s="374">
        <f t="shared" si="558"/>
        <v>77723</v>
      </c>
      <c r="DA105" s="374">
        <f t="shared" si="558"/>
        <v>135607</v>
      </c>
      <c r="DB105" s="374">
        <f t="shared" si="558"/>
        <v>49323</v>
      </c>
      <c r="DC105" s="330"/>
      <c r="DD105" s="57">
        <f>IF(ISERROR(GETPIVOTDATA("VALUE",'CSS WK pvt'!$I$2,"DT_FILE",DD$8,"CD_CO",DD$6,"TRIM_CAT",TRIM(B105),"TRIM_LINE",A100))=TRUE,0,GETPIVOTDATA("VALUE",'CSS WK pvt'!$I$2,"DT_FILE",DD$8,"CD_CO",DD$6,"TRIM_CAT",TRIM(B105),"TRIM_LINE",A100))</f>
        <v>164287</v>
      </c>
    </row>
    <row r="106" spans="1:108" s="123" customFormat="1" ht="15">
      <c r="A106" s="140"/>
      <c r="B106" s="32" t="s">
        <v>144</v>
      </c>
      <c r="C106" s="124">
        <f>SUM(C101:C105)</f>
        <v>2292913.1400000001</v>
      </c>
      <c r="D106" s="125">
        <f t="shared" si="559" ref="D106:AF106">SUM(D101:D105)</f>
        <v>2470200.5899999999</v>
      </c>
      <c r="E106" s="125">
        <f t="shared" si="559"/>
        <v>2326768.4399999999</v>
      </c>
      <c r="F106" s="126">
        <f t="shared" si="559"/>
        <v>2298113.27</v>
      </c>
      <c r="G106" s="125">
        <f t="shared" si="559"/>
        <v>2941764.9699999997</v>
      </c>
      <c r="H106" s="125">
        <f t="shared" si="559"/>
        <v>4153885.4000000004</v>
      </c>
      <c r="I106" s="125">
        <f t="shared" si="559"/>
        <v>4102854.9600000004</v>
      </c>
      <c r="J106" s="125">
        <f t="shared" si="559"/>
        <v>3356314.0600000001</v>
      </c>
      <c r="K106" s="125">
        <f t="shared" si="559"/>
        <v>2400050.3600000003</v>
      </c>
      <c r="L106" s="127">
        <f t="shared" si="559"/>
        <v>2157399.9000000004</v>
      </c>
      <c r="M106" s="125">
        <f t="shared" si="559"/>
        <v>3066606.46</v>
      </c>
      <c r="N106" s="125">
        <f t="shared" si="559"/>
        <v>2613371.6499999999</v>
      </c>
      <c r="O106" s="125">
        <f t="shared" si="559"/>
        <v>2578747.7400000002</v>
      </c>
      <c r="P106" s="125">
        <f t="shared" si="559"/>
        <v>2245194.8300000001</v>
      </c>
      <c r="Q106" s="125">
        <f t="shared" si="559"/>
        <v>2430557.5899999999</v>
      </c>
      <c r="R106" s="125">
        <f t="shared" si="559"/>
        <v>2569760.1600000001</v>
      </c>
      <c r="S106" s="125">
        <f t="shared" si="559"/>
        <v>3452763.4100000001</v>
      </c>
      <c r="T106" s="125">
        <f t="shared" si="559"/>
        <v>4326547.9100000001</v>
      </c>
      <c r="U106" s="125">
        <f t="shared" si="559"/>
        <v>5246256.6799999997</v>
      </c>
      <c r="V106" s="125">
        <f t="shared" si="559"/>
        <v>3737711</v>
      </c>
      <c r="W106" s="125">
        <f t="shared" si="559"/>
        <v>5246256.6799999997</v>
      </c>
      <c r="X106" s="127">
        <f t="shared" si="559"/>
        <v>2432332.9899999998</v>
      </c>
      <c r="Y106" s="125">
        <f t="shared" si="559"/>
        <v>3124203</v>
      </c>
      <c r="Z106" s="125">
        <f t="shared" si="559"/>
        <v>3083171</v>
      </c>
      <c r="AA106" s="125">
        <f t="shared" si="559"/>
        <v>3468051.5699999998</v>
      </c>
      <c r="AB106" s="125">
        <f t="shared" si="559"/>
        <v>3027501.1999999997</v>
      </c>
      <c r="AC106" s="125">
        <f t="shared" si="559"/>
        <v>2716380.0699999998</v>
      </c>
      <c r="AD106" s="125">
        <f t="shared" si="559"/>
        <v>3087143.3300000005</v>
      </c>
      <c r="AE106" s="125">
        <f t="shared" si="559"/>
        <v>3808823</v>
      </c>
      <c r="AF106" s="125">
        <f t="shared" si="559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1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>
        <v>3504980</v>
      </c>
      <c r="BH106" s="301">
        <v>3038781</v>
      </c>
      <c r="BI106" s="126">
        <f t="shared" si="490"/>
        <v>285834.59999999998</v>
      </c>
      <c r="BJ106" s="128">
        <f t="shared" si="560" ref="BJ106:BL106">SUM(BJ101:BJ105)</f>
        <v>-225005.75999999983</v>
      </c>
      <c r="BK106" s="128">
        <f t="shared" si="560"/>
        <v>103789.15000000002</v>
      </c>
      <c r="BL106" s="128">
        <f t="shared" si="560"/>
        <v>271646.88999999996</v>
      </c>
      <c r="BM106" s="128">
        <f t="shared" si="561" ref="BM106">SUM(BM101:BM105)</f>
        <v>510998.44000000018</v>
      </c>
      <c r="BN106" s="128">
        <f t="shared" si="562" ref="BN106:BV106">SUM(BN101:BN105)</f>
        <v>172662.51000000033</v>
      </c>
      <c r="BO106" s="128">
        <f t="shared" si="562"/>
        <v>1143401.7200000002</v>
      </c>
      <c r="BP106" s="128">
        <f t="shared" si="562"/>
        <v>381396.94000000006</v>
      </c>
      <c r="BQ106" s="128">
        <f t="shared" si="562"/>
        <v>2846206.3200000003</v>
      </c>
      <c r="BR106" s="395">
        <f t="shared" si="562"/>
        <v>274933.08999999991</v>
      </c>
      <c r="BS106" s="418">
        <f t="shared" si="562"/>
        <v>57596.540000000066</v>
      </c>
      <c r="BT106" s="128">
        <f t="shared" si="562"/>
        <v>469799.34999999998</v>
      </c>
      <c r="BU106" s="128">
        <f t="shared" si="562"/>
        <v>889303.83000000007</v>
      </c>
      <c r="BV106" s="128">
        <f t="shared" si="562"/>
        <v>782306.37000000011</v>
      </c>
      <c r="BW106" s="128">
        <f t="shared" si="563" ref="BW106:BX106">SUM(BW101:BW105)</f>
        <v>285822.48000000004</v>
      </c>
      <c r="BX106" s="235">
        <f t="shared" si="563"/>
        <v>517383.16999999993</v>
      </c>
      <c r="BY106" s="235">
        <f t="shared" si="564" ref="BY106">SUM(BY101:BY105)</f>
        <v>356059.58999999979</v>
      </c>
      <c r="BZ106" s="235">
        <f t="shared" si="565" ref="BZ106:CA106">SUM(BZ101:BZ105)</f>
        <v>884674.94999999972</v>
      </c>
      <c r="CA106" s="260">
        <f t="shared" si="565"/>
        <v>59410.319999999949</v>
      </c>
      <c r="CB106" s="260">
        <f t="shared" si="566" ref="CB106:CC106">SUM(CB101:CB105)</f>
        <v>402838</v>
      </c>
      <c r="CC106" s="260">
        <f t="shared" si="566"/>
        <v>-1711057.6800000002</v>
      </c>
      <c r="CD106" s="375">
        <f t="shared" si="567" ref="CD106:CE106">SUM(CD101:CD105)</f>
        <v>613667.01000000001</v>
      </c>
      <c r="CE106" s="344">
        <f t="shared" si="567"/>
        <v>-157214</v>
      </c>
      <c r="CF106" s="260">
        <f t="shared" si="568" ref="CF106">SUM(CF101:CF105)</f>
        <v>489813</v>
      </c>
      <c r="CG106" s="260">
        <f t="shared" si="569" ref="CG106">SUM(CG101:CG105)</f>
        <v>177108.42999999993</v>
      </c>
      <c r="CH106" s="260">
        <f t="shared" si="570" ref="CH106">SUM(CH101:CH105)</f>
        <v>5483.7999999998428</v>
      </c>
      <c r="CI106" s="260">
        <f t="shared" si="571" ref="CI106">SUM(CI101:CI105)</f>
        <v>230496.93000000005</v>
      </c>
      <c r="CJ106" s="260">
        <f t="shared" si="572" ref="CJ106">SUM(CJ101:CJ105)</f>
        <v>-40925.329999999914</v>
      </c>
      <c r="CK106" s="260">
        <f t="shared" si="573" ref="CK106">SUM(CK101:CK105)</f>
        <v>-286395</v>
      </c>
      <c r="CL106" s="260">
        <f t="shared" si="574" ref="CL106">SUM(CL101:CL105)</f>
        <v>155673.14000000001</v>
      </c>
      <c r="CM106" s="260">
        <f t="shared" si="575" ref="CM106">SUM(CM101:CM105)</f>
        <v>536367</v>
      </c>
      <c r="CN106" s="260">
        <f t="shared" si="576" ref="CN106">SUM(CN101:CN105)</f>
        <v>223691</v>
      </c>
      <c r="CO106" s="260">
        <f t="shared" si="577" ref="CO106">SUM(CO101:CO105)</f>
        <v>-3264438</v>
      </c>
      <c r="CP106" s="375">
        <f t="shared" si="578" ref="CP106">SUM(CP101:CP105)</f>
        <v>-2128129</v>
      </c>
      <c r="CQ106" s="375">
        <f t="shared" si="579" ref="CQ106">SUM(CQ101:CQ105)</f>
        <v>-2479603</v>
      </c>
      <c r="CR106" s="375">
        <f t="shared" si="580" ref="CR106">SUM(CR101:CR105)</f>
        <v>-3130651</v>
      </c>
      <c r="CS106" s="375">
        <f t="shared" si="581" ref="CS106">SUM(CS101:CS105)</f>
        <v>157877</v>
      </c>
      <c r="CT106" s="375">
        <f t="shared" si="582" ref="CT106">SUM(CT101:CT105)</f>
        <v>5363</v>
      </c>
      <c r="CU106" s="375">
        <f t="shared" si="583" ref="CU106">SUM(CU101:CU105)</f>
        <v>473955</v>
      </c>
      <c r="CV106" s="375">
        <f t="shared" si="584" ref="CV106">SUM(CV101:CV105)</f>
        <v>235219</v>
      </c>
      <c r="CW106" s="375">
        <f t="shared" si="585" ref="CW106">SUM(CW101:CW105)</f>
        <v>88703</v>
      </c>
      <c r="CX106" s="375">
        <f t="shared" si="586" ref="CX106">SUM(CX101:CX105)</f>
        <v>380919</v>
      </c>
      <c r="CY106" s="375">
        <f t="shared" si="587" ref="CY106:CZ106">SUM(CY101:CY105)</f>
        <v>-437624</v>
      </c>
      <c r="CZ106" s="375">
        <f t="shared" si="587"/>
        <v>267427</v>
      </c>
      <c r="DA106" s="375">
        <f t="shared" si="588" ref="DA106:DB106">SUM(DA101:DA105)</f>
        <v>3234219</v>
      </c>
      <c r="DB106" s="375">
        <f t="shared" si="588"/>
        <v>2120910</v>
      </c>
      <c r="DC106" s="331"/>
      <c r="DD106" s="38">
        <f t="shared" si="490"/>
        <v>3038781</v>
      </c>
    </row>
    <row r="107" spans="1:108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54"/>
      <c r="CB107" s="254"/>
      <c r="CC107" s="254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264"/>
      <c r="DD107" s="83"/>
    </row>
    <row r="108" spans="1:108" s="52" customFormat="1" ht="15">
      <c r="A108" s="139"/>
      <c r="B108" s="53" t="s">
        <v>139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2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>
        <v>12387</v>
      </c>
      <c r="BH108" s="302">
        <v>11062</v>
      </c>
      <c r="BI108" s="27">
        <f t="shared" si="589" ref="BI108:BR112">O108-C108</f>
        <v>1081</v>
      </c>
      <c r="BJ108" s="98">
        <f t="shared" si="589"/>
        <v>112</v>
      </c>
      <c r="BK108" s="98">
        <f t="shared" si="589"/>
        <v>-331</v>
      </c>
      <c r="BL108" s="98">
        <f t="shared" si="589"/>
        <v>1377</v>
      </c>
      <c r="BM108" s="98">
        <f t="shared" si="589"/>
        <v>941</v>
      </c>
      <c r="BN108" s="98">
        <f t="shared" si="589"/>
        <v>-207</v>
      </c>
      <c r="BO108" s="98">
        <f t="shared" si="589"/>
        <v>1811</v>
      </c>
      <c r="BP108" s="98">
        <f t="shared" si="589"/>
        <v>-755</v>
      </c>
      <c r="BQ108" s="98">
        <f t="shared" si="589"/>
        <v>1862</v>
      </c>
      <c r="BR108" s="396">
        <f t="shared" si="589"/>
        <v>-261</v>
      </c>
      <c r="BS108" s="419">
        <f t="shared" si="590" ref="BS108:CB112">Y108-M108</f>
        <v>-1178</v>
      </c>
      <c r="BT108" s="98">
        <f t="shared" si="590"/>
        <v>-666</v>
      </c>
      <c r="BU108" s="98">
        <f t="shared" si="590"/>
        <v>1014</v>
      </c>
      <c r="BV108" s="98">
        <f t="shared" si="590"/>
        <v>264</v>
      </c>
      <c r="BW108" s="98">
        <f t="shared" si="590"/>
        <v>255</v>
      </c>
      <c r="BX108" s="236">
        <f t="shared" si="590"/>
        <v>82</v>
      </c>
      <c r="BY108" s="236">
        <f t="shared" si="590"/>
        <v>-228</v>
      </c>
      <c r="BZ108" s="236">
        <f t="shared" si="590"/>
        <v>721</v>
      </c>
      <c r="CA108" s="261">
        <f t="shared" si="590"/>
        <v>-998</v>
      </c>
      <c r="CB108" s="261">
        <f t="shared" si="590"/>
        <v>856</v>
      </c>
      <c r="CC108" s="261">
        <f t="shared" si="591" ref="CC108:CL112">AI108-W108</f>
        <v>-656</v>
      </c>
      <c r="CD108" s="376">
        <f t="shared" si="591"/>
        <v>1447</v>
      </c>
      <c r="CE108" s="345">
        <f t="shared" si="591"/>
        <v>188</v>
      </c>
      <c r="CF108" s="261">
        <f t="shared" si="591"/>
        <v>352</v>
      </c>
      <c r="CG108" s="261">
        <f t="shared" si="591"/>
        <v>-192</v>
      </c>
      <c r="CH108" s="261">
        <f t="shared" si="591"/>
        <v>93</v>
      </c>
      <c r="CI108" s="261">
        <f t="shared" si="591"/>
        <v>283</v>
      </c>
      <c r="CJ108" s="261">
        <f t="shared" si="591"/>
        <v>-417</v>
      </c>
      <c r="CK108" s="261">
        <f t="shared" si="591"/>
        <v>-306</v>
      </c>
      <c r="CL108" s="261">
        <f t="shared" si="591"/>
        <v>733</v>
      </c>
      <c r="CM108" s="261">
        <f t="shared" si="592" ref="CM108:DB112">AS108-AG108</f>
        <v>315</v>
      </c>
      <c r="CN108" s="261">
        <f t="shared" si="592"/>
        <v>-742</v>
      </c>
      <c r="CO108" s="261">
        <f t="shared" si="592"/>
        <v>-10620</v>
      </c>
      <c r="CP108" s="376">
        <f t="shared" si="592"/>
        <v>-9255</v>
      </c>
      <c r="CQ108" s="376">
        <f t="shared" si="592"/>
        <v>-9885</v>
      </c>
      <c r="CR108" s="376">
        <f t="shared" si="592"/>
        <v>-10067</v>
      </c>
      <c r="CS108" s="376">
        <f t="shared" si="592"/>
        <v>595</v>
      </c>
      <c r="CT108" s="376">
        <f t="shared" si="592"/>
        <v>-871</v>
      </c>
      <c r="CU108" s="376">
        <f t="shared" si="592"/>
        <v>876</v>
      </c>
      <c r="CV108" s="376">
        <f t="shared" si="592"/>
        <v>175</v>
      </c>
      <c r="CW108" s="376">
        <f t="shared" si="592"/>
        <v>-527</v>
      </c>
      <c r="CX108" s="376">
        <f t="shared" si="592"/>
        <v>92</v>
      </c>
      <c r="CY108" s="376">
        <f t="shared" si="592"/>
        <v>860</v>
      </c>
      <c r="CZ108" s="376">
        <f t="shared" si="592"/>
        <v>566</v>
      </c>
      <c r="DA108" s="376">
        <f t="shared" si="592"/>
        <v>11089</v>
      </c>
      <c r="DB108" s="376">
        <f t="shared" si="592"/>
        <v>8137</v>
      </c>
      <c r="DC108" s="264"/>
      <c r="DD108" s="57">
        <f>IF(ISERROR(GETPIVOTDATA("VALUE",'CSS WK pvt'!$I$2,"DT_FILE",DD$8,"CD_CO",DD$6,"TRIM_CAT",TRIM(B108),"TRIM_LINE",A107))=TRUE,0,GETPIVOTDATA("VALUE",'CSS WK pvt'!$I$2,"DT_FILE",DD$8,"CD_CO",DD$6,"TRIM_CAT",TRIM(B108),"TRIM_LINE",A107))</f>
        <v>11062</v>
      </c>
    </row>
    <row r="109" spans="1:108" s="52" customFormat="1" ht="15">
      <c r="A109" s="139"/>
      <c r="B109" s="53" t="s">
        <v>140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2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>
        <v>150</v>
      </c>
      <c r="BH109" s="302">
        <v>133</v>
      </c>
      <c r="BI109" s="27">
        <f t="shared" si="589"/>
        <v>5</v>
      </c>
      <c r="BJ109" s="98">
        <f t="shared" si="589"/>
        <v>21</v>
      </c>
      <c r="BK109" s="98">
        <f t="shared" si="589"/>
        <v>-16</v>
      </c>
      <c r="BL109" s="98">
        <f t="shared" si="589"/>
        <v>13</v>
      </c>
      <c r="BM109" s="98">
        <f t="shared" si="589"/>
        <v>21</v>
      </c>
      <c r="BN109" s="98">
        <f t="shared" si="589"/>
        <v>20</v>
      </c>
      <c r="BO109" s="98">
        <f t="shared" si="589"/>
        <v>16</v>
      </c>
      <c r="BP109" s="98">
        <f t="shared" si="589"/>
        <v>-17</v>
      </c>
      <c r="BQ109" s="98">
        <f t="shared" si="589"/>
        <v>41</v>
      </c>
      <c r="BR109" s="396">
        <f t="shared" si="589"/>
        <v>30</v>
      </c>
      <c r="BS109" s="419">
        <f t="shared" si="590"/>
        <v>3</v>
      </c>
      <c r="BT109" s="98">
        <f t="shared" si="590"/>
        <v>-4</v>
      </c>
      <c r="BU109" s="98">
        <f t="shared" si="590"/>
        <v>74</v>
      </c>
      <c r="BV109" s="98">
        <f t="shared" si="590"/>
        <v>52</v>
      </c>
      <c r="BW109" s="98">
        <f t="shared" si="590"/>
        <v>63</v>
      </c>
      <c r="BX109" s="236">
        <f t="shared" si="590"/>
        <v>98</v>
      </c>
      <c r="BY109" s="236">
        <f t="shared" si="590"/>
        <v>35</v>
      </c>
      <c r="BZ109" s="236">
        <f t="shared" si="590"/>
        <v>93</v>
      </c>
      <c r="CA109" s="261">
        <f t="shared" si="590"/>
        <v>51</v>
      </c>
      <c r="CB109" s="261">
        <f t="shared" si="590"/>
        <v>66</v>
      </c>
      <c r="CC109" s="261">
        <f t="shared" si="591"/>
        <v>100</v>
      </c>
      <c r="CD109" s="376">
        <f t="shared" si="591"/>
        <v>33</v>
      </c>
      <c r="CE109" s="345">
        <f t="shared" si="591"/>
        <v>13</v>
      </c>
      <c r="CF109" s="261">
        <f t="shared" si="591"/>
        <v>29</v>
      </c>
      <c r="CG109" s="261">
        <f t="shared" si="591"/>
        <v>-4</v>
      </c>
      <c r="CH109" s="261">
        <f t="shared" si="591"/>
        <v>-44</v>
      </c>
      <c r="CI109" s="261">
        <f t="shared" si="591"/>
        <v>-21</v>
      </c>
      <c r="CJ109" s="261">
        <f t="shared" si="591"/>
        <v>-32</v>
      </c>
      <c r="CK109" s="261">
        <f t="shared" si="591"/>
        <v>-19</v>
      </c>
      <c r="CL109" s="261">
        <f t="shared" si="591"/>
        <v>-46</v>
      </c>
      <c r="CM109" s="261">
        <f t="shared" si="592"/>
        <v>23</v>
      </c>
      <c r="CN109" s="261">
        <f t="shared" si="592"/>
        <v>-39</v>
      </c>
      <c r="CO109" s="261">
        <f t="shared" si="592"/>
        <v>-201</v>
      </c>
      <c r="CP109" s="376">
        <f t="shared" si="592"/>
        <v>-153</v>
      </c>
      <c r="CQ109" s="376">
        <f t="shared" si="592"/>
        <v>-140</v>
      </c>
      <c r="CR109" s="376">
        <f t="shared" si="592"/>
        <v>-150</v>
      </c>
      <c r="CS109" s="376">
        <f t="shared" si="592"/>
        <v>-30</v>
      </c>
      <c r="CT109" s="376">
        <f t="shared" si="592"/>
        <v>-16</v>
      </c>
      <c r="CU109" s="376">
        <f t="shared" si="592"/>
        <v>-7</v>
      </c>
      <c r="CV109" s="376">
        <f t="shared" si="592"/>
        <v>-41</v>
      </c>
      <c r="CW109" s="376">
        <f t="shared" si="592"/>
        <v>-13</v>
      </c>
      <c r="CX109" s="376">
        <f t="shared" si="592"/>
        <v>-26</v>
      </c>
      <c r="CY109" s="376">
        <f t="shared" si="592"/>
        <v>-60</v>
      </c>
      <c r="CZ109" s="376">
        <f t="shared" si="592"/>
        <v>11</v>
      </c>
      <c r="DA109" s="376">
        <f t="shared" si="592"/>
        <v>113</v>
      </c>
      <c r="DB109" s="376">
        <f t="shared" si="592"/>
        <v>88</v>
      </c>
      <c r="DC109" s="264"/>
      <c r="DD109" s="57">
        <f>IF(ISERROR(GETPIVOTDATA("VALUE",'CSS WK pvt'!$I$2,"DT_FILE",DD$8,"CD_CO",DD$6,"TRIM_CAT",TRIM(B109),"TRIM_LINE",A107))=TRUE,0,GETPIVOTDATA("VALUE",'CSS WK pvt'!$I$2,"DT_FILE",DD$8,"CD_CO",DD$6,"TRIM_CAT",TRIM(B109),"TRIM_LINE",A107))</f>
        <v>133</v>
      </c>
    </row>
    <row r="110" spans="1:108" s="52" customFormat="1" ht="15">
      <c r="A110" s="139"/>
      <c r="B110" s="53" t="s">
        <v>141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2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>
        <v>2080</v>
      </c>
      <c r="BH110" s="302">
        <v>1646</v>
      </c>
      <c r="BI110" s="27">
        <f t="shared" si="589"/>
        <v>277</v>
      </c>
      <c r="BJ110" s="98">
        <f t="shared" si="589"/>
        <v>-450</v>
      </c>
      <c r="BK110" s="98">
        <f t="shared" si="589"/>
        <v>62</v>
      </c>
      <c r="BL110" s="98">
        <f t="shared" si="589"/>
        <v>752</v>
      </c>
      <c r="BM110" s="98">
        <f t="shared" si="589"/>
        <v>74</v>
      </c>
      <c r="BN110" s="98">
        <f t="shared" si="589"/>
        <v>87</v>
      </c>
      <c r="BO110" s="98">
        <f t="shared" si="589"/>
        <v>503</v>
      </c>
      <c r="BP110" s="98">
        <f t="shared" si="589"/>
        <v>-58</v>
      </c>
      <c r="BQ110" s="98">
        <f t="shared" si="589"/>
        <v>491</v>
      </c>
      <c r="BR110" s="396">
        <f t="shared" si="589"/>
        <v>84</v>
      </c>
      <c r="BS110" s="419">
        <f t="shared" si="590"/>
        <v>89</v>
      </c>
      <c r="BT110" s="98">
        <f t="shared" si="590"/>
        <v>9</v>
      </c>
      <c r="BU110" s="98">
        <f t="shared" si="590"/>
        <v>118</v>
      </c>
      <c r="BV110" s="98">
        <f t="shared" si="590"/>
        <v>296</v>
      </c>
      <c r="BW110" s="98">
        <f t="shared" si="590"/>
        <v>-24</v>
      </c>
      <c r="BX110" s="236">
        <f t="shared" si="590"/>
        <v>-507</v>
      </c>
      <c r="BY110" s="236">
        <f t="shared" si="590"/>
        <v>34</v>
      </c>
      <c r="BZ110" s="236">
        <f t="shared" si="590"/>
        <v>77</v>
      </c>
      <c r="CA110" s="261">
        <f t="shared" si="590"/>
        <v>-325</v>
      </c>
      <c r="CB110" s="261">
        <f t="shared" si="590"/>
        <v>68</v>
      </c>
      <c r="CC110" s="261">
        <f t="shared" si="591"/>
        <v>-278</v>
      </c>
      <c r="CD110" s="376">
        <f t="shared" si="591"/>
        <v>432</v>
      </c>
      <c r="CE110" s="345">
        <f t="shared" si="591"/>
        <v>-408</v>
      </c>
      <c r="CF110" s="261">
        <f t="shared" si="591"/>
        <v>-83</v>
      </c>
      <c r="CG110" s="261">
        <f t="shared" si="591"/>
        <v>-36</v>
      </c>
      <c r="CH110" s="261">
        <f t="shared" si="591"/>
        <v>279</v>
      </c>
      <c r="CI110" s="261">
        <f t="shared" si="591"/>
        <v>-209</v>
      </c>
      <c r="CJ110" s="261">
        <f t="shared" si="591"/>
        <v>-281</v>
      </c>
      <c r="CK110" s="261">
        <f t="shared" si="591"/>
        <v>-463</v>
      </c>
      <c r="CL110" s="261">
        <f t="shared" si="591"/>
        <v>265</v>
      </c>
      <c r="CM110" s="261">
        <f t="shared" si="592"/>
        <v>-358</v>
      </c>
      <c r="CN110" s="261">
        <f t="shared" si="592"/>
        <v>47</v>
      </c>
      <c r="CO110" s="261">
        <f t="shared" si="592"/>
        <v>-1697</v>
      </c>
      <c r="CP110" s="376">
        <f t="shared" si="592"/>
        <v>-1211</v>
      </c>
      <c r="CQ110" s="376">
        <f t="shared" si="592"/>
        <v>-1845</v>
      </c>
      <c r="CR110" s="376">
        <f t="shared" si="592"/>
        <v>-1516</v>
      </c>
      <c r="CS110" s="376">
        <f t="shared" si="592"/>
        <v>267</v>
      </c>
      <c r="CT110" s="376">
        <f t="shared" si="592"/>
        <v>-329</v>
      </c>
      <c r="CU110" s="376">
        <f t="shared" si="592"/>
        <v>462</v>
      </c>
      <c r="CV110" s="376">
        <f t="shared" si="592"/>
        <v>351</v>
      </c>
      <c r="CW110" s="376">
        <f t="shared" si="592"/>
        <v>170</v>
      </c>
      <c r="CX110" s="376">
        <f t="shared" si="592"/>
        <v>-114</v>
      </c>
      <c r="CY110" s="376">
        <f t="shared" si="592"/>
        <v>430</v>
      </c>
      <c r="CZ110" s="376">
        <f t="shared" si="592"/>
        <v>91</v>
      </c>
      <c r="DA110" s="376">
        <f t="shared" si="592"/>
        <v>1883</v>
      </c>
      <c r="DB110" s="376">
        <f t="shared" si="592"/>
        <v>1108</v>
      </c>
      <c r="DC110" s="264"/>
      <c r="DD110" s="57">
        <f>IF(ISERROR(GETPIVOTDATA("VALUE",'CSS WK pvt'!$I$2,"DT_FILE",DD$8,"CD_CO",DD$6,"TRIM_CAT",TRIM(B110),"TRIM_LINE",A107))=TRUE,0,GETPIVOTDATA("VALUE",'CSS WK pvt'!$I$2,"DT_FILE",DD$8,"CD_CO",DD$6,"TRIM_CAT",TRIM(B110),"TRIM_LINE",A107))</f>
        <v>1646</v>
      </c>
    </row>
    <row r="111" spans="1:108" s="52" customFormat="1" ht="15">
      <c r="A111" s="139"/>
      <c r="B111" s="53" t="s">
        <v>142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2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>
        <v>186</v>
      </c>
      <c r="BH111" s="302">
        <v>114</v>
      </c>
      <c r="BI111" s="27">
        <f t="shared" si="589"/>
        <v>22</v>
      </c>
      <c r="BJ111" s="98">
        <f t="shared" si="589"/>
        <v>-79</v>
      </c>
      <c r="BK111" s="98">
        <f t="shared" si="589"/>
        <v>116</v>
      </c>
      <c r="BL111" s="98">
        <f t="shared" si="589"/>
        <v>11</v>
      </c>
      <c r="BM111" s="98">
        <f t="shared" si="589"/>
        <v>-1</v>
      </c>
      <c r="BN111" s="98">
        <f t="shared" si="589"/>
        <v>-28</v>
      </c>
      <c r="BO111" s="98">
        <f t="shared" si="589"/>
        <v>29</v>
      </c>
      <c r="BP111" s="98">
        <f t="shared" si="589"/>
        <v>-19</v>
      </c>
      <c r="BQ111" s="98">
        <f t="shared" si="589"/>
        <v>14</v>
      </c>
      <c r="BR111" s="396">
        <f t="shared" si="589"/>
        <v>3</v>
      </c>
      <c r="BS111" s="419">
        <f t="shared" si="590"/>
        <v>63</v>
      </c>
      <c r="BT111" s="98">
        <f t="shared" si="590"/>
        <v>-88</v>
      </c>
      <c r="BU111" s="98">
        <f t="shared" si="590"/>
        <v>-48</v>
      </c>
      <c r="BV111" s="98">
        <f t="shared" si="590"/>
        <v>39</v>
      </c>
      <c r="BW111" s="98">
        <f t="shared" si="590"/>
        <v>-160</v>
      </c>
      <c r="BX111" s="236">
        <f t="shared" si="590"/>
        <v>-58</v>
      </c>
      <c r="BY111" s="236">
        <f t="shared" si="590"/>
        <v>-1</v>
      </c>
      <c r="BZ111" s="236">
        <f t="shared" si="590"/>
        <v>39</v>
      </c>
      <c r="CA111" s="261">
        <f t="shared" si="590"/>
        <v>-34</v>
      </c>
      <c r="CB111" s="261">
        <f t="shared" si="590"/>
        <v>-3</v>
      </c>
      <c r="CC111" s="261">
        <f t="shared" si="591"/>
        <v>-9</v>
      </c>
      <c r="CD111" s="376">
        <f t="shared" si="591"/>
        <v>25</v>
      </c>
      <c r="CE111" s="345">
        <f t="shared" si="591"/>
        <v>-89</v>
      </c>
      <c r="CF111" s="261">
        <f t="shared" si="591"/>
        <v>-61</v>
      </c>
      <c r="CG111" s="261">
        <f t="shared" si="591"/>
        <v>-27</v>
      </c>
      <c r="CH111" s="261">
        <f t="shared" si="591"/>
        <v>-13</v>
      </c>
      <c r="CI111" s="261">
        <f t="shared" si="591"/>
        <v>-53</v>
      </c>
      <c r="CJ111" s="261">
        <f t="shared" si="591"/>
        <v>-50</v>
      </c>
      <c r="CK111" s="261">
        <f t="shared" si="591"/>
        <v>-96</v>
      </c>
      <c r="CL111" s="261">
        <f t="shared" si="591"/>
        <v>-63</v>
      </c>
      <c r="CM111" s="261">
        <f t="shared" si="592"/>
        <v>-71</v>
      </c>
      <c r="CN111" s="261">
        <f t="shared" si="592"/>
        <v>17</v>
      </c>
      <c r="CO111" s="261">
        <f t="shared" si="592"/>
        <v>-178</v>
      </c>
      <c r="CP111" s="376">
        <f t="shared" si="592"/>
        <v>-61</v>
      </c>
      <c r="CQ111" s="376">
        <f t="shared" si="592"/>
        <v>-145</v>
      </c>
      <c r="CR111" s="376">
        <f t="shared" si="592"/>
        <v>-80</v>
      </c>
      <c r="CS111" s="376">
        <f t="shared" si="592"/>
        <v>88</v>
      </c>
      <c r="CT111" s="376">
        <f t="shared" si="592"/>
        <v>71</v>
      </c>
      <c r="CU111" s="376">
        <f t="shared" si="592"/>
        <v>101</v>
      </c>
      <c r="CV111" s="376">
        <f t="shared" si="592"/>
        <v>-5</v>
      </c>
      <c r="CW111" s="376">
        <f t="shared" si="592"/>
        <v>118</v>
      </c>
      <c r="CX111" s="376">
        <f t="shared" si="592"/>
        <v>74</v>
      </c>
      <c r="CY111" s="376">
        <f t="shared" si="592"/>
        <v>80</v>
      </c>
      <c r="CZ111" s="376">
        <f t="shared" si="592"/>
        <v>43</v>
      </c>
      <c r="DA111" s="376">
        <f t="shared" si="592"/>
        <v>180</v>
      </c>
      <c r="DB111" s="376">
        <f t="shared" si="592"/>
        <v>94</v>
      </c>
      <c r="DC111" s="264"/>
      <c r="DD111" s="57">
        <f>IF(ISERROR(GETPIVOTDATA("VALUE",'CSS WK pvt'!$I$2,"DT_FILE",DD$8,"CD_CO",DD$6,"TRIM_CAT",TRIM(B111),"TRIM_LINE",A107))=TRUE,0,GETPIVOTDATA("VALUE",'CSS WK pvt'!$I$2,"DT_FILE",DD$8,"CD_CO",DD$6,"TRIM_CAT",TRIM(B111),"TRIM_LINE",A107))</f>
        <v>114</v>
      </c>
    </row>
    <row r="112" spans="1:108" s="52" customFormat="1" ht="15">
      <c r="A112" s="139"/>
      <c r="B112" s="53" t="s">
        <v>143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2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>
        <v>8</v>
      </c>
      <c r="BH112" s="302">
        <v>10</v>
      </c>
      <c r="BI112" s="27">
        <f t="shared" si="589"/>
        <v>153</v>
      </c>
      <c r="BJ112" s="98">
        <f t="shared" si="589"/>
        <v>87</v>
      </c>
      <c r="BK112" s="98">
        <f t="shared" si="589"/>
        <v>38</v>
      </c>
      <c r="BL112" s="98">
        <f t="shared" si="589"/>
        <v>1</v>
      </c>
      <c r="BM112" s="98">
        <f t="shared" si="589"/>
        <v>-1</v>
      </c>
      <c r="BN112" s="98">
        <f t="shared" si="589"/>
        <v>-2</v>
      </c>
      <c r="BO112" s="98">
        <f t="shared" si="589"/>
        <v>1</v>
      </c>
      <c r="BP112" s="98">
        <f t="shared" si="589"/>
        <v>-2</v>
      </c>
      <c r="BQ112" s="98">
        <f t="shared" si="589"/>
        <v>0</v>
      </c>
      <c r="BR112" s="396">
        <f t="shared" si="589"/>
        <v>-2</v>
      </c>
      <c r="BS112" s="419">
        <f t="shared" si="590"/>
        <v>0</v>
      </c>
      <c r="BT112" s="98">
        <f t="shared" si="590"/>
        <v>-6</v>
      </c>
      <c r="BU112" s="98">
        <f t="shared" si="590"/>
        <v>-154</v>
      </c>
      <c r="BV112" s="98">
        <f t="shared" si="590"/>
        <v>-87</v>
      </c>
      <c r="BW112" s="98">
        <f t="shared" si="590"/>
        <v>-40</v>
      </c>
      <c r="BX112" s="236">
        <f t="shared" si="590"/>
        <v>1</v>
      </c>
      <c r="BY112" s="236">
        <f t="shared" si="590"/>
        <v>-2</v>
      </c>
      <c r="BZ112" s="236">
        <f t="shared" si="590"/>
        <v>3</v>
      </c>
      <c r="CA112" s="261">
        <f t="shared" si="590"/>
        <v>1</v>
      </c>
      <c r="CB112" s="261">
        <f t="shared" si="590"/>
        <v>0</v>
      </c>
      <c r="CC112" s="261">
        <f t="shared" si="591"/>
        <v>0</v>
      </c>
      <c r="CD112" s="376">
        <f t="shared" si="591"/>
        <v>18</v>
      </c>
      <c r="CE112" s="345">
        <f t="shared" si="591"/>
        <v>-10</v>
      </c>
      <c r="CF112" s="261">
        <f t="shared" si="591"/>
        <v>1</v>
      </c>
      <c r="CG112" s="261">
        <f t="shared" si="591"/>
        <v>-2</v>
      </c>
      <c r="CH112" s="261">
        <f t="shared" si="591"/>
        <v>-2</v>
      </c>
      <c r="CI112" s="261">
        <f t="shared" si="591"/>
        <v>4</v>
      </c>
      <c r="CJ112" s="261">
        <f t="shared" si="591"/>
        <v>-1</v>
      </c>
      <c r="CK112" s="261">
        <f t="shared" si="591"/>
        <v>-2</v>
      </c>
      <c r="CL112" s="261">
        <f t="shared" si="591"/>
        <v>3</v>
      </c>
      <c r="CM112" s="261">
        <f t="shared" si="592"/>
        <v>-4</v>
      </c>
      <c r="CN112" s="261">
        <f t="shared" si="592"/>
        <v>-1</v>
      </c>
      <c r="CO112" s="261">
        <f t="shared" si="592"/>
        <v>-12</v>
      </c>
      <c r="CP112" s="376">
        <f t="shared" si="592"/>
        <v>-22</v>
      </c>
      <c r="CQ112" s="376">
        <f t="shared" si="592"/>
        <v>-5</v>
      </c>
      <c r="CR112" s="376">
        <f t="shared" si="592"/>
        <v>-7</v>
      </c>
      <c r="CS112" s="376">
        <f t="shared" si="592"/>
        <v>3</v>
      </c>
      <c r="CT112" s="376">
        <f t="shared" si="592"/>
        <v>-1</v>
      </c>
      <c r="CU112" s="376">
        <f t="shared" si="592"/>
        <v>-4</v>
      </c>
      <c r="CV112" s="376">
        <f t="shared" si="592"/>
        <v>0</v>
      </c>
      <c r="CW112" s="376">
        <f t="shared" si="592"/>
        <v>3</v>
      </c>
      <c r="CX112" s="376">
        <f t="shared" si="592"/>
        <v>-6</v>
      </c>
      <c r="CY112" s="376">
        <f t="shared" si="592"/>
        <v>2</v>
      </c>
      <c r="CZ112" s="376">
        <f t="shared" si="592"/>
        <v>2</v>
      </c>
      <c r="DA112" s="376">
        <f t="shared" si="592"/>
        <v>7</v>
      </c>
      <c r="DB112" s="376">
        <f t="shared" si="592"/>
        <v>4</v>
      </c>
      <c r="DC112" s="264"/>
      <c r="DD112" s="57">
        <f>IF(ISERROR(GETPIVOTDATA("VALUE",'CSS WK pvt'!$I$2,"DT_FILE",DD$8,"CD_CO",DD$6,"TRIM_CAT",TRIM(B112),"TRIM_LINE",A107))=TRUE,0,GETPIVOTDATA("VALUE",'CSS WK pvt'!$I$2,"DT_FILE",DD$8,"CD_CO",DD$6,"TRIM_CAT",TRIM(B112),"TRIM_LINE",A107))</f>
        <v>10</v>
      </c>
    </row>
    <row r="113" spans="1:108" s="66" customFormat="1" ht="15.75" thickBot="1">
      <c r="A113" s="140"/>
      <c r="B113" s="60" t="s">
        <v>144</v>
      </c>
      <c r="C113" s="61">
        <f>SUM(C108:C112)</f>
        <v>12431</v>
      </c>
      <c r="D113" s="62">
        <f t="shared" si="593" ref="D113:DD120">SUM(D108:D112)</f>
        <v>13470</v>
      </c>
      <c r="E113" s="62">
        <f t="shared" si="593"/>
        <v>13747</v>
      </c>
      <c r="F113" s="64">
        <f t="shared" si="593"/>
        <v>12616</v>
      </c>
      <c r="G113" s="62">
        <f t="shared" si="593"/>
        <v>13598</v>
      </c>
      <c r="H113" s="62">
        <f t="shared" si="593"/>
        <v>13504</v>
      </c>
      <c r="I113" s="62">
        <f t="shared" si="593"/>
        <v>12730</v>
      </c>
      <c r="J113" s="62">
        <f t="shared" si="593"/>
        <v>14665</v>
      </c>
      <c r="K113" s="62">
        <f t="shared" si="593"/>
        <v>12682</v>
      </c>
      <c r="L113" s="63">
        <f t="shared" si="593"/>
        <v>12427</v>
      </c>
      <c r="M113" s="62">
        <f t="shared" si="593"/>
        <v>15426</v>
      </c>
      <c r="N113" s="62">
        <f t="shared" si="593"/>
        <v>14292</v>
      </c>
      <c r="O113" s="62">
        <f t="shared" si="593"/>
        <v>13969</v>
      </c>
      <c r="P113" s="62">
        <f t="shared" si="593"/>
        <v>13161</v>
      </c>
      <c r="Q113" s="62">
        <f t="shared" si="593"/>
        <v>13616</v>
      </c>
      <c r="R113" s="62">
        <f t="shared" si="593"/>
        <v>14770</v>
      </c>
      <c r="S113" s="62">
        <f t="shared" si="593"/>
        <v>14632</v>
      </c>
      <c r="T113" s="62">
        <f t="shared" si="593"/>
        <v>13374</v>
      </c>
      <c r="U113" s="62">
        <f t="shared" si="593"/>
        <v>15090</v>
      </c>
      <c r="V113" s="62">
        <f t="shared" si="593"/>
        <v>13814</v>
      </c>
      <c r="W113" s="62">
        <f t="shared" si="593"/>
        <v>15090</v>
      </c>
      <c r="X113" s="63">
        <f t="shared" si="593"/>
        <v>12281</v>
      </c>
      <c r="Y113" s="62">
        <f t="shared" si="593"/>
        <v>14403</v>
      </c>
      <c r="Z113" s="62">
        <f t="shared" si="593"/>
        <v>13537</v>
      </c>
      <c r="AA113" s="62">
        <f t="shared" si="593"/>
        <v>14973</v>
      </c>
      <c r="AB113" s="62">
        <f t="shared" si="593"/>
        <v>13725</v>
      </c>
      <c r="AC113" s="62">
        <f t="shared" si="593"/>
        <v>13710</v>
      </c>
      <c r="AD113" s="62">
        <f t="shared" si="593"/>
        <v>14386</v>
      </c>
      <c r="AE113" s="62">
        <f t="shared" si="593"/>
        <v>14470</v>
      </c>
      <c r="AF113" s="62">
        <f t="shared" si="593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90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>
        <v>14811</v>
      </c>
      <c r="BH113" s="290">
        <v>12965</v>
      </c>
      <c r="BI113" s="64">
        <f t="shared" si="593"/>
        <v>1538</v>
      </c>
      <c r="BJ113" s="65">
        <f t="shared" si="594" ref="BJ113:BL113">SUM(BJ108:BJ112)</f>
        <v>-309</v>
      </c>
      <c r="BK113" s="65">
        <f t="shared" si="594"/>
        <v>-131</v>
      </c>
      <c r="BL113" s="65">
        <f t="shared" si="594"/>
        <v>2154</v>
      </c>
      <c r="BM113" s="65">
        <f t="shared" si="595" ref="BM113">SUM(BM108:BM112)</f>
        <v>1034</v>
      </c>
      <c r="BN113" s="65">
        <f t="shared" si="596" ref="BN113:BV113">SUM(BN108:BN112)</f>
        <v>-130</v>
      </c>
      <c r="BO113" s="65">
        <f t="shared" si="596"/>
        <v>2360</v>
      </c>
      <c r="BP113" s="65">
        <f t="shared" si="596"/>
        <v>-851</v>
      </c>
      <c r="BQ113" s="65">
        <f t="shared" si="596"/>
        <v>2408</v>
      </c>
      <c r="BR113" s="384">
        <f t="shared" si="596"/>
        <v>-146</v>
      </c>
      <c r="BS113" s="407">
        <f t="shared" si="596"/>
        <v>-1023</v>
      </c>
      <c r="BT113" s="65">
        <f t="shared" si="596"/>
        <v>-755</v>
      </c>
      <c r="BU113" s="65">
        <f t="shared" si="596"/>
        <v>1004</v>
      </c>
      <c r="BV113" s="65">
        <f t="shared" si="596"/>
        <v>564</v>
      </c>
      <c r="BW113" s="65">
        <f t="shared" si="597" ref="BW113:BX113">SUM(BW108:BW112)</f>
        <v>94</v>
      </c>
      <c r="BX113" s="224">
        <f t="shared" si="597"/>
        <v>-384</v>
      </c>
      <c r="BY113" s="224">
        <f t="shared" si="598" ref="BY113">SUM(BY108:BY112)</f>
        <v>-162</v>
      </c>
      <c r="BZ113" s="224">
        <f t="shared" si="599" ref="BZ113:CA113">SUM(BZ108:BZ112)</f>
        <v>933</v>
      </c>
      <c r="CA113" s="250">
        <f t="shared" si="599"/>
        <v>-1305</v>
      </c>
      <c r="CB113" s="250">
        <f t="shared" si="600" ref="CB113:CC113">SUM(CB108:CB112)</f>
        <v>987</v>
      </c>
      <c r="CC113" s="250">
        <f t="shared" si="600"/>
        <v>-843</v>
      </c>
      <c r="CD113" s="364">
        <f t="shared" si="601" ref="CD113:CE113">SUM(CD108:CD112)</f>
        <v>1955</v>
      </c>
      <c r="CE113" s="333">
        <f t="shared" si="601"/>
        <v>-306</v>
      </c>
      <c r="CF113" s="250">
        <f t="shared" si="602" ref="CF113">SUM(CF108:CF112)</f>
        <v>238</v>
      </c>
      <c r="CG113" s="250">
        <f t="shared" si="603" ref="CG113">SUM(CG108:CG112)</f>
        <v>-261</v>
      </c>
      <c r="CH113" s="250">
        <f t="shared" si="604" ref="CH113">SUM(CH108:CH112)</f>
        <v>313</v>
      </c>
      <c r="CI113" s="250">
        <f t="shared" si="605" ref="CI113">SUM(CI108:CI112)</f>
        <v>4</v>
      </c>
      <c r="CJ113" s="250">
        <f t="shared" si="606" ref="CJ113">SUM(CJ108:CJ112)</f>
        <v>-781</v>
      </c>
      <c r="CK113" s="250">
        <f t="shared" si="607" ref="CK113">SUM(CK108:CK112)</f>
        <v>-886</v>
      </c>
      <c r="CL113" s="250">
        <f t="shared" si="608" ref="CL113">SUM(CL108:CL112)</f>
        <v>892</v>
      </c>
      <c r="CM113" s="250">
        <f t="shared" si="609" ref="CM113">SUM(CM108:CM112)</f>
        <v>-95</v>
      </c>
      <c r="CN113" s="250">
        <f t="shared" si="610" ref="CN113">SUM(CN108:CN112)</f>
        <v>-718</v>
      </c>
      <c r="CO113" s="250">
        <f t="shared" si="611" ref="CO113">SUM(CO108:CO112)</f>
        <v>-12708</v>
      </c>
      <c r="CP113" s="364">
        <f t="shared" si="612" ref="CP113">SUM(CP108:CP112)</f>
        <v>-10702</v>
      </c>
      <c r="CQ113" s="364">
        <f t="shared" si="613" ref="CQ113">SUM(CQ108:CQ112)</f>
        <v>-12020</v>
      </c>
      <c r="CR113" s="364">
        <f t="shared" si="614" ref="CR113">SUM(CR108:CR112)</f>
        <v>-11820</v>
      </c>
      <c r="CS113" s="364">
        <f t="shared" si="615" ref="CS113">SUM(CS108:CS112)</f>
        <v>923</v>
      </c>
      <c r="CT113" s="364">
        <f t="shared" si="616" ref="CT113">SUM(CT108:CT112)</f>
        <v>-1146</v>
      </c>
      <c r="CU113" s="364">
        <f t="shared" si="617" ref="CU113">SUM(CU108:CU112)</f>
        <v>1428</v>
      </c>
      <c r="CV113" s="364">
        <f t="shared" si="618" ref="CV113">SUM(CV108:CV112)</f>
        <v>480</v>
      </c>
      <c r="CW113" s="364">
        <f t="shared" si="619" ref="CW113">SUM(CW108:CW112)</f>
        <v>-249</v>
      </c>
      <c r="CX113" s="364">
        <f t="shared" si="620" ref="CX113">SUM(CX108:CX112)</f>
        <v>20</v>
      </c>
      <c r="CY113" s="364">
        <f t="shared" si="621" ref="CY113:CZ113">SUM(CY108:CY112)</f>
        <v>1312</v>
      </c>
      <c r="CZ113" s="364">
        <f t="shared" si="621"/>
        <v>713</v>
      </c>
      <c r="DA113" s="364">
        <f t="shared" si="622" ref="DA113:DB113">SUM(DA108:DA112)</f>
        <v>13272</v>
      </c>
      <c r="DB113" s="364">
        <f t="shared" si="622"/>
        <v>9431</v>
      </c>
      <c r="DC113" s="265"/>
      <c r="DD113" s="64">
        <f t="shared" si="593"/>
        <v>12965</v>
      </c>
    </row>
    <row r="114" spans="1:108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55"/>
      <c r="CB114" s="255"/>
      <c r="CC114" s="255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69"/>
      <c r="DC114" s="330"/>
      <c r="DD114" s="88"/>
    </row>
    <row r="115" spans="1:108" s="31" customFormat="1" ht="15">
      <c r="A115" s="139"/>
      <c r="B115" s="32" t="s">
        <v>139</v>
      </c>
      <c r="C115" s="90">
        <f t="shared" si="623" ref="C115:W115">C94-C101</f>
        <v>-10855.629999999888</v>
      </c>
      <c r="D115" s="91">
        <f t="shared" si="623"/>
        <v>-162230.8899999999</v>
      </c>
      <c r="E115" s="91">
        <f t="shared" si="623"/>
        <v>18449.320000000065</v>
      </c>
      <c r="F115" s="28">
        <f t="shared" si="623"/>
        <v>-130593.39000000013</v>
      </c>
      <c r="G115" s="91">
        <f t="shared" si="623"/>
        <v>501463.33000000007</v>
      </c>
      <c r="H115" s="91">
        <f t="shared" si="623"/>
        <v>114479.81000000006</v>
      </c>
      <c r="I115" s="91">
        <f t="shared" si="623"/>
        <v>-179095.68999999994</v>
      </c>
      <c r="J115" s="91">
        <f t="shared" si="623"/>
        <v>-211101.23999999976</v>
      </c>
      <c r="K115" s="91">
        <f t="shared" si="623"/>
        <v>-432908.44000000018</v>
      </c>
      <c r="L115" s="92">
        <f t="shared" si="623"/>
        <v>331441.0299999998</v>
      </c>
      <c r="M115" s="91">
        <f t="shared" si="623"/>
        <v>196765.12999999989</v>
      </c>
      <c r="N115" s="91">
        <f t="shared" si="623"/>
        <v>-138530</v>
      </c>
      <c r="O115" s="91">
        <f t="shared" si="623"/>
        <v>53632.670000000158</v>
      </c>
      <c r="P115" s="91">
        <f t="shared" si="623"/>
        <v>152236.64999999991</v>
      </c>
      <c r="Q115" s="91">
        <f t="shared" si="623"/>
        <v>-29776.35999999987</v>
      </c>
      <c r="R115" s="91">
        <f t="shared" si="623"/>
        <v>161560.23999999999</v>
      </c>
      <c r="S115" s="91">
        <f t="shared" si="623"/>
        <v>383983.36999999965</v>
      </c>
      <c r="T115" s="91">
        <f t="shared" si="623"/>
        <v>1284411.2699999996</v>
      </c>
      <c r="U115" s="91">
        <f t="shared" si="623"/>
        <v>-525459.81000000006</v>
      </c>
      <c r="V115" s="91">
        <f t="shared" si="623"/>
        <v>-633445</v>
      </c>
      <c r="W115" s="91">
        <f t="shared" si="623"/>
        <v>-525459.81000000006</v>
      </c>
      <c r="X115" s="92">
        <f t="shared" si="624" ref="X115:AB115">X94-X101</f>
        <v>331966.9600000002</v>
      </c>
      <c r="Y115" s="91">
        <f t="shared" si="624"/>
        <v>-42879</v>
      </c>
      <c r="Z115" s="91">
        <f t="shared" si="624"/>
        <v>151277</v>
      </c>
      <c r="AA115" s="91">
        <f t="shared" si="624"/>
        <v>-163006.93999999994</v>
      </c>
      <c r="AB115" s="91">
        <f t="shared" si="624"/>
        <v>-94952.810000000056</v>
      </c>
      <c r="AC115" s="91">
        <f t="shared" si="625" ref="AC115:AF115">AC94-AC101</f>
        <v>-39282.459999999963</v>
      </c>
      <c r="AD115" s="91">
        <f t="shared" si="625"/>
        <v>205870.93000000017</v>
      </c>
      <c r="AE115" s="91">
        <f t="shared" si="625"/>
        <v>500186</v>
      </c>
      <c r="AF115" s="91">
        <f t="shared" si="625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300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>
        <v>-252890</v>
      </c>
      <c r="BH115" s="300">
        <v>55210</v>
      </c>
      <c r="BI115" s="28">
        <f t="shared" si="626" ref="BI115:BR119">O115-C115</f>
        <v>64488.300000000047</v>
      </c>
      <c r="BJ115" s="93">
        <f t="shared" si="626"/>
        <v>314467.5399999998</v>
      </c>
      <c r="BK115" s="93">
        <f t="shared" si="626"/>
        <v>-48225.679999999935</v>
      </c>
      <c r="BL115" s="93">
        <f t="shared" si="626"/>
        <v>292153.63000000012</v>
      </c>
      <c r="BM115" s="93">
        <f t="shared" si="626"/>
        <v>-117479.96000000043</v>
      </c>
      <c r="BN115" s="93">
        <f t="shared" si="626"/>
        <v>1169931.4599999995</v>
      </c>
      <c r="BO115" s="93">
        <f t="shared" si="626"/>
        <v>-346364.12000000011</v>
      </c>
      <c r="BP115" s="93">
        <f t="shared" si="626"/>
        <v>-422343.76000000024</v>
      </c>
      <c r="BQ115" s="93">
        <f t="shared" si="626"/>
        <v>-92551.369999999879</v>
      </c>
      <c r="BR115" s="394">
        <f t="shared" si="626"/>
        <v>525.93000000040047</v>
      </c>
      <c r="BS115" s="417">
        <f t="shared" si="627" ref="BS115:CB119">Y115-M115</f>
        <v>-239644.12999999989</v>
      </c>
      <c r="BT115" s="93">
        <f t="shared" si="627"/>
        <v>289807</v>
      </c>
      <c r="BU115" s="93">
        <f t="shared" si="627"/>
        <v>-216639.6100000001</v>
      </c>
      <c r="BV115" s="93">
        <f t="shared" si="627"/>
        <v>-247189.45999999996</v>
      </c>
      <c r="BW115" s="93">
        <f t="shared" si="627"/>
        <v>-9506.1000000000931</v>
      </c>
      <c r="BX115" s="234">
        <f t="shared" si="627"/>
        <v>44310.690000000177</v>
      </c>
      <c r="BY115" s="234">
        <f t="shared" si="627"/>
        <v>116202.63000000035</v>
      </c>
      <c r="BZ115" s="234">
        <f t="shared" si="627"/>
        <v>-1209304.5999999996</v>
      </c>
      <c r="CA115" s="247">
        <f t="shared" si="627"/>
        <v>805647.81000000006</v>
      </c>
      <c r="CB115" s="247">
        <f t="shared" si="627"/>
        <v>-193789</v>
      </c>
      <c r="CC115" s="247">
        <f t="shared" si="628" ref="CC115:CL119">AI115-W115</f>
        <v>95724.810000000056</v>
      </c>
      <c r="CD115" s="374">
        <f t="shared" si="628"/>
        <v>21586.039999999804</v>
      </c>
      <c r="CE115" s="343">
        <f t="shared" si="628"/>
        <v>321303</v>
      </c>
      <c r="CF115" s="247">
        <f t="shared" si="628"/>
        <v>-88008</v>
      </c>
      <c r="CG115" s="247">
        <f t="shared" si="628"/>
        <v>-452384.06000000006</v>
      </c>
      <c r="CH115" s="247">
        <f t="shared" si="628"/>
        <v>39637.810000000056</v>
      </c>
      <c r="CI115" s="247">
        <f t="shared" si="628"/>
        <v>-74433.540000000037</v>
      </c>
      <c r="CJ115" s="247">
        <f t="shared" si="628"/>
        <v>417292.06999999983</v>
      </c>
      <c r="CK115" s="247">
        <f t="shared" si="628"/>
        <v>-585917</v>
      </c>
      <c r="CL115" s="247">
        <f t="shared" si="628"/>
        <v>1076708.3300000001</v>
      </c>
      <c r="CM115" s="247">
        <f t="shared" si="629" ref="CM115:DB119">AS115-AG115</f>
        <v>-753229</v>
      </c>
      <c r="CN115" s="247">
        <f t="shared" si="629"/>
        <v>-264143</v>
      </c>
      <c r="CO115" s="247">
        <f t="shared" si="629"/>
        <v>822822</v>
      </c>
      <c r="CP115" s="374">
        <f t="shared" si="629"/>
        <v>-292635</v>
      </c>
      <c r="CQ115" s="374">
        <f t="shared" si="629"/>
        <v>33397</v>
      </c>
      <c r="CR115" s="374">
        <f t="shared" si="629"/>
        <v>684691</v>
      </c>
      <c r="CS115" s="374">
        <f t="shared" si="629"/>
        <v>787251</v>
      </c>
      <c r="CT115" s="374">
        <f t="shared" si="629"/>
        <v>191915</v>
      </c>
      <c r="CU115" s="374">
        <f t="shared" si="629"/>
        <v>-194920</v>
      </c>
      <c r="CV115" s="374">
        <f t="shared" si="629"/>
        <v>-46837</v>
      </c>
      <c r="CW115" s="374">
        <f t="shared" si="629"/>
        <v>581309</v>
      </c>
      <c r="CX115" s="374">
        <f t="shared" si="629"/>
        <v>-419450</v>
      </c>
      <c r="CY115" s="374">
        <f t="shared" si="629"/>
        <v>208853</v>
      </c>
      <c r="CZ115" s="374">
        <f t="shared" si="629"/>
        <v>355916</v>
      </c>
      <c r="DA115" s="374">
        <f t="shared" si="629"/>
        <v>-645977</v>
      </c>
      <c r="DB115" s="374">
        <f t="shared" si="629"/>
        <v>-5708</v>
      </c>
      <c r="DC115" s="330"/>
      <c r="DD115" s="28">
        <f>DD94-DD101</f>
        <v>55210</v>
      </c>
    </row>
    <row r="116" spans="1:108" s="31" customFormat="1" ht="15">
      <c r="A116" s="139"/>
      <c r="B116" s="32" t="s">
        <v>140</v>
      </c>
      <c r="C116" s="90">
        <f t="shared" si="630" ref="C116:W116">C95-C102</f>
        <v>-267.79000000000087</v>
      </c>
      <c r="D116" s="91">
        <f t="shared" si="630"/>
        <v>-1732.5799999999999</v>
      </c>
      <c r="E116" s="91">
        <f t="shared" si="630"/>
        <v>-3802.3099999999977</v>
      </c>
      <c r="F116" s="28">
        <f t="shared" si="630"/>
        <v>-2823.6299999999992</v>
      </c>
      <c r="G116" s="91">
        <f t="shared" si="630"/>
        <v>222.75</v>
      </c>
      <c r="H116" s="91">
        <f t="shared" si="630"/>
        <v>1481.3400000000001</v>
      </c>
      <c r="I116" s="91">
        <f t="shared" si="630"/>
        <v>372.54000000000087</v>
      </c>
      <c r="J116" s="91">
        <f t="shared" si="630"/>
        <v>-1492.3199999999997</v>
      </c>
      <c r="K116" s="91">
        <f t="shared" si="630"/>
        <v>999.36000000000058</v>
      </c>
      <c r="L116" s="92">
        <f t="shared" si="630"/>
        <v>4380.3799999999992</v>
      </c>
      <c r="M116" s="91">
        <f t="shared" si="630"/>
        <v>-756.75</v>
      </c>
      <c r="N116" s="91">
        <f t="shared" si="630"/>
        <v>1355.5999999999985</v>
      </c>
      <c r="O116" s="91">
        <f t="shared" si="630"/>
        <v>5523.8599999999988</v>
      </c>
      <c r="P116" s="91">
        <f t="shared" si="630"/>
        <v>1016.7400000000016</v>
      </c>
      <c r="Q116" s="91">
        <f t="shared" si="630"/>
        <v>-1283.5200000000004</v>
      </c>
      <c r="R116" s="91">
        <f t="shared" si="630"/>
        <v>-1650.6700000000001</v>
      </c>
      <c r="S116" s="91">
        <f t="shared" si="630"/>
        <v>479.79999999999927</v>
      </c>
      <c r="T116" s="91">
        <f t="shared" si="630"/>
        <v>2010.1100000000006</v>
      </c>
      <c r="U116" s="91">
        <f t="shared" si="630"/>
        <v>472.32999999999811</v>
      </c>
      <c r="V116" s="91">
        <f t="shared" si="630"/>
        <v>-2352</v>
      </c>
      <c r="W116" s="91">
        <f t="shared" si="630"/>
        <v>472.32999999999811</v>
      </c>
      <c r="X116" s="92">
        <f t="shared" si="631" ref="X116:AB116">X95-X102</f>
        <v>1493.3100000000013</v>
      </c>
      <c r="Y116" s="91">
        <f t="shared" si="631"/>
        <v>2610</v>
      </c>
      <c r="Z116" s="91">
        <f t="shared" si="631"/>
        <v>16485</v>
      </c>
      <c r="AA116" s="91">
        <f t="shared" si="631"/>
        <v>-4837.6700000000019</v>
      </c>
      <c r="AB116" s="91">
        <f t="shared" si="631"/>
        <v>-1253.7999999999993</v>
      </c>
      <c r="AC116" s="91">
        <f t="shared" si="632" ref="AC116:AF116">AC95-AC102</f>
        <v>-1.5099999999983993</v>
      </c>
      <c r="AD116" s="91">
        <f t="shared" si="632"/>
        <v>-1268.2300000000032</v>
      </c>
      <c r="AE116" s="91">
        <f t="shared" si="632"/>
        <v>2316</v>
      </c>
      <c r="AF116" s="91">
        <f t="shared" si="632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300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>
        <v>1566</v>
      </c>
      <c r="BH116" s="300">
        <v>8035</v>
      </c>
      <c r="BI116" s="28">
        <f t="shared" si="626"/>
        <v>5791.6499999999996</v>
      </c>
      <c r="BJ116" s="93">
        <f t="shared" si="626"/>
        <v>2749.3200000000015</v>
      </c>
      <c r="BK116" s="93">
        <f t="shared" si="626"/>
        <v>2518.7899999999972</v>
      </c>
      <c r="BL116" s="93">
        <f t="shared" si="626"/>
        <v>1172.9599999999991</v>
      </c>
      <c r="BM116" s="93">
        <f t="shared" si="626"/>
        <v>257.04999999999927</v>
      </c>
      <c r="BN116" s="93">
        <f t="shared" si="626"/>
        <v>528.77000000000044</v>
      </c>
      <c r="BO116" s="93">
        <f t="shared" si="626"/>
        <v>99.789999999997235</v>
      </c>
      <c r="BP116" s="93">
        <f t="shared" si="626"/>
        <v>-859.68000000000029</v>
      </c>
      <c r="BQ116" s="93">
        <f t="shared" si="626"/>
        <v>-527.03000000000247</v>
      </c>
      <c r="BR116" s="394">
        <f t="shared" si="626"/>
        <v>-2887.0699999999979</v>
      </c>
      <c r="BS116" s="417">
        <f t="shared" si="627"/>
        <v>3366.75</v>
      </c>
      <c r="BT116" s="93">
        <f t="shared" si="627"/>
        <v>15129.400000000001</v>
      </c>
      <c r="BU116" s="93">
        <f t="shared" si="627"/>
        <v>-10361.530000000001</v>
      </c>
      <c r="BV116" s="93">
        <f t="shared" si="627"/>
        <v>-2270.5400000000009</v>
      </c>
      <c r="BW116" s="93">
        <f t="shared" si="627"/>
        <v>1282.010000000002</v>
      </c>
      <c r="BX116" s="234">
        <f t="shared" si="627"/>
        <v>382.43999999999687</v>
      </c>
      <c r="BY116" s="234">
        <f t="shared" si="627"/>
        <v>1836.2000000000007</v>
      </c>
      <c r="BZ116" s="234">
        <f t="shared" si="627"/>
        <v>-6291.5</v>
      </c>
      <c r="CA116" s="247">
        <f t="shared" si="627"/>
        <v>-3863.3299999999981</v>
      </c>
      <c r="CB116" s="247">
        <f t="shared" si="627"/>
        <v>1448</v>
      </c>
      <c r="CC116" s="247">
        <f t="shared" si="628"/>
        <v>-31444.329999999998</v>
      </c>
      <c r="CD116" s="374">
        <f t="shared" si="628"/>
        <v>2245.6899999999987</v>
      </c>
      <c r="CE116" s="343">
        <f t="shared" si="628"/>
        <v>1508</v>
      </c>
      <c r="CF116" s="247">
        <f t="shared" si="628"/>
        <v>-10308</v>
      </c>
      <c r="CG116" s="247">
        <f t="shared" si="628"/>
        <v>7835.6700000000019</v>
      </c>
      <c r="CH116" s="247">
        <f t="shared" si="628"/>
        <v>2158.7999999999993</v>
      </c>
      <c r="CI116" s="247">
        <f t="shared" si="628"/>
        <v>-3355.4900000000016</v>
      </c>
      <c r="CJ116" s="247">
        <f t="shared" si="628"/>
        <v>-4212.7699999999968</v>
      </c>
      <c r="CK116" s="247">
        <f t="shared" si="628"/>
        <v>-4684</v>
      </c>
      <c r="CL116" s="247">
        <f t="shared" si="628"/>
        <v>4990.3899999999994</v>
      </c>
      <c r="CM116" s="247">
        <f t="shared" si="629"/>
        <v>-2107</v>
      </c>
      <c r="CN116" s="247">
        <f t="shared" si="629"/>
        <v>-1630</v>
      </c>
      <c r="CO116" s="247">
        <f t="shared" si="629"/>
        <v>32883</v>
      </c>
      <c r="CP116" s="374">
        <f t="shared" si="629"/>
        <v>138</v>
      </c>
      <c r="CQ116" s="374">
        <f t="shared" si="629"/>
        <v>2730</v>
      </c>
      <c r="CR116" s="374">
        <f t="shared" si="629"/>
        <v>-287</v>
      </c>
      <c r="CS116" s="374">
        <f t="shared" si="629"/>
        <v>-4546</v>
      </c>
      <c r="CT116" s="374">
        <f t="shared" si="629"/>
        <v>4190</v>
      </c>
      <c r="CU116" s="374">
        <f t="shared" si="629"/>
        <v>-2171</v>
      </c>
      <c r="CV116" s="374">
        <f t="shared" si="629"/>
        <v>-2225</v>
      </c>
      <c r="CW116" s="374">
        <f t="shared" si="629"/>
        <v>-1967</v>
      </c>
      <c r="CX116" s="374">
        <f t="shared" si="629"/>
        <v>-21</v>
      </c>
      <c r="CY116" s="374">
        <f t="shared" si="629"/>
        <v>11294</v>
      </c>
      <c r="CZ116" s="374">
        <f t="shared" si="629"/>
        <v>-2617</v>
      </c>
      <c r="DA116" s="374">
        <f t="shared" si="629"/>
        <v>-345</v>
      </c>
      <c r="DB116" s="374">
        <f t="shared" si="629"/>
        <v>4158</v>
      </c>
      <c r="DC116" s="330"/>
      <c r="DD116" s="28">
        <f>DD95-DD102</f>
        <v>8035</v>
      </c>
    </row>
    <row r="117" spans="1:108" s="31" customFormat="1" ht="15">
      <c r="A117" s="139"/>
      <c r="B117" s="32" t="s">
        <v>141</v>
      </c>
      <c r="C117" s="90">
        <f t="shared" si="633" ref="C117:O117">C96-C103</f>
        <v>52837.010000000009</v>
      </c>
      <c r="D117" s="91">
        <f t="shared" si="633"/>
        <v>-24195.72000000003</v>
      </c>
      <c r="E117" s="91">
        <f t="shared" si="633"/>
        <v>99032.239999999991</v>
      </c>
      <c r="F117" s="28">
        <f t="shared" si="633"/>
        <v>-59013.340000000026</v>
      </c>
      <c r="G117" s="91">
        <f t="shared" si="633"/>
        <v>13101.049999999988</v>
      </c>
      <c r="H117" s="91">
        <f t="shared" si="633"/>
        <v>123294.87</v>
      </c>
      <c r="I117" s="91">
        <f t="shared" si="633"/>
        <v>73704.849999999977</v>
      </c>
      <c r="J117" s="91">
        <f t="shared" si="633"/>
        <v>154205.41999999993</v>
      </c>
      <c r="K117" s="91">
        <f t="shared" si="633"/>
        <v>-202834.04000000004</v>
      </c>
      <c r="L117" s="92">
        <f t="shared" si="633"/>
        <v>122672.44</v>
      </c>
      <c r="M117" s="91">
        <f t="shared" si="633"/>
        <v>54615.460000000021</v>
      </c>
      <c r="N117" s="91">
        <f t="shared" si="633"/>
        <v>-42891.630000000005</v>
      </c>
      <c r="O117" s="91">
        <f t="shared" si="633"/>
        <v>69423.090000000026</v>
      </c>
      <c r="P117" s="91">
        <f t="shared" si="634" ref="P117:R117">P96-P103</f>
        <v>57973</v>
      </c>
      <c r="Q117" s="91">
        <f t="shared" si="634"/>
        <v>20888</v>
      </c>
      <c r="R117" s="91">
        <f t="shared" si="634"/>
        <v>-20791.659999999974</v>
      </c>
      <c r="S117" s="91">
        <f t="shared" si="635" ref="S117:T117">S96-S103</f>
        <v>1384.210000000021</v>
      </c>
      <c r="T117" s="91">
        <f t="shared" si="635"/>
        <v>332314.46999999997</v>
      </c>
      <c r="U117" s="91">
        <f t="shared" si="636" ref="U117:W117">U96-U103</f>
        <v>48441.710000000079</v>
      </c>
      <c r="V117" s="91">
        <f t="shared" si="636"/>
        <v>-43443</v>
      </c>
      <c r="W117" s="91">
        <f t="shared" si="636"/>
        <v>48441.710000000079</v>
      </c>
      <c r="X117" s="92">
        <f t="shared" si="637" ref="X117:AB117">X96-X103</f>
        <v>114265.98000000004</v>
      </c>
      <c r="Y117" s="91">
        <f t="shared" si="637"/>
        <v>-15702</v>
      </c>
      <c r="Z117" s="91">
        <f t="shared" si="637"/>
        <v>34448</v>
      </c>
      <c r="AA117" s="91">
        <f t="shared" si="637"/>
        <v>-33534.080000000016</v>
      </c>
      <c r="AB117" s="91">
        <f t="shared" si="637"/>
        <v>23213.380000000005</v>
      </c>
      <c r="AC117" s="91">
        <f t="shared" si="638" ref="AC117:AF117">AC96-AC103</f>
        <v>23761.169999999984</v>
      </c>
      <c r="AD117" s="91">
        <f t="shared" si="638"/>
        <v>17769.150000000023</v>
      </c>
      <c r="AE117" s="91">
        <f t="shared" si="638"/>
        <v>81860</v>
      </c>
      <c r="AF117" s="91">
        <f t="shared" si="638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300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>
        <v>-64632</v>
      </c>
      <c r="BH117" s="300">
        <v>42048</v>
      </c>
      <c r="BI117" s="28">
        <f t="shared" si="626"/>
        <v>16586.080000000016</v>
      </c>
      <c r="BJ117" s="93">
        <f t="shared" si="626"/>
        <v>82168.72000000003</v>
      </c>
      <c r="BK117" s="93">
        <f t="shared" si="626"/>
        <v>-78144.239999999991</v>
      </c>
      <c r="BL117" s="93">
        <f t="shared" si="626"/>
        <v>38221.680000000051</v>
      </c>
      <c r="BM117" s="93">
        <f t="shared" si="626"/>
        <v>-11716.839999999967</v>
      </c>
      <c r="BN117" s="93">
        <f t="shared" si="626"/>
        <v>209019.59999999998</v>
      </c>
      <c r="BO117" s="93">
        <f t="shared" si="626"/>
        <v>-25263.139999999898</v>
      </c>
      <c r="BP117" s="93">
        <f t="shared" si="626"/>
        <v>-197648.41999999993</v>
      </c>
      <c r="BQ117" s="93">
        <f t="shared" si="626"/>
        <v>251275.75000000012</v>
      </c>
      <c r="BR117" s="394">
        <f t="shared" si="626"/>
        <v>-8406.4599999999627</v>
      </c>
      <c r="BS117" s="417">
        <f t="shared" si="627"/>
        <v>-70317.460000000021</v>
      </c>
      <c r="BT117" s="93">
        <f t="shared" si="627"/>
        <v>77339.630000000005</v>
      </c>
      <c r="BU117" s="93">
        <f t="shared" si="627"/>
        <v>-102957.17000000004</v>
      </c>
      <c r="BV117" s="93">
        <f t="shared" si="627"/>
        <v>-34759.619999999995</v>
      </c>
      <c r="BW117" s="93">
        <f t="shared" si="627"/>
        <v>2873.1699999999837</v>
      </c>
      <c r="BX117" s="234">
        <f t="shared" si="627"/>
        <v>38560.809999999998</v>
      </c>
      <c r="BY117" s="234">
        <f t="shared" si="627"/>
        <v>80475.789999999979</v>
      </c>
      <c r="BZ117" s="234">
        <f t="shared" si="627"/>
        <v>-206775.21999999997</v>
      </c>
      <c r="CA117" s="247">
        <f t="shared" si="627"/>
        <v>160571.28999999992</v>
      </c>
      <c r="CB117" s="247">
        <f t="shared" si="627"/>
        <v>-20068</v>
      </c>
      <c r="CC117" s="247">
        <f t="shared" si="628"/>
        <v>-80098.710000000079</v>
      </c>
      <c r="CD117" s="374">
        <f t="shared" si="628"/>
        <v>-62964.98000000004</v>
      </c>
      <c r="CE117" s="343">
        <f t="shared" si="628"/>
        <v>94984</v>
      </c>
      <c r="CF117" s="247">
        <f t="shared" si="628"/>
        <v>71246</v>
      </c>
      <c r="CG117" s="247">
        <f t="shared" si="628"/>
        <v>-132424.91999999998</v>
      </c>
      <c r="CH117" s="247">
        <f t="shared" si="628"/>
        <v>-20123.380000000005</v>
      </c>
      <c r="CI117" s="247">
        <f t="shared" si="628"/>
        <v>1186.8300000000163</v>
      </c>
      <c r="CJ117" s="247">
        <f t="shared" si="628"/>
        <v>195465.84999999998</v>
      </c>
      <c r="CK117" s="247">
        <f t="shared" si="628"/>
        <v>-176922</v>
      </c>
      <c r="CL117" s="247">
        <f t="shared" si="628"/>
        <v>123546.75</v>
      </c>
      <c r="CM117" s="247">
        <f t="shared" si="629"/>
        <v>-283597</v>
      </c>
      <c r="CN117" s="247">
        <f t="shared" si="629"/>
        <v>-189295</v>
      </c>
      <c r="CO117" s="247">
        <f t="shared" si="629"/>
        <v>223875</v>
      </c>
      <c r="CP117" s="374">
        <f t="shared" si="629"/>
        <v>95040</v>
      </c>
      <c r="CQ117" s="374">
        <f t="shared" si="629"/>
        <v>105184</v>
      </c>
      <c r="CR117" s="374">
        <f t="shared" si="629"/>
        <v>232470</v>
      </c>
      <c r="CS117" s="374">
        <f t="shared" si="629"/>
        <v>297102</v>
      </c>
      <c r="CT117" s="374">
        <f t="shared" si="629"/>
        <v>-14019</v>
      </c>
      <c r="CU117" s="374">
        <f t="shared" si="629"/>
        <v>-50851</v>
      </c>
      <c r="CV117" s="374">
        <f t="shared" si="629"/>
        <v>26429</v>
      </c>
      <c r="CW117" s="374">
        <f t="shared" si="629"/>
        <v>54144</v>
      </c>
      <c r="CX117" s="374">
        <f t="shared" si="629"/>
        <v>-5245</v>
      </c>
      <c r="CY117" s="374">
        <f t="shared" si="629"/>
        <v>178657</v>
      </c>
      <c r="CZ117" s="374">
        <f t="shared" si="629"/>
        <v>198946</v>
      </c>
      <c r="DA117" s="374">
        <f t="shared" si="629"/>
        <v>-256850</v>
      </c>
      <c r="DB117" s="374">
        <f t="shared" si="629"/>
        <v>-104293</v>
      </c>
      <c r="DC117" s="330"/>
      <c r="DD117" s="28">
        <f t="shared" si="639" ref="DD117:DD119">DD96-DD103</f>
        <v>42048</v>
      </c>
    </row>
    <row r="118" spans="1:108" s="31" customFormat="1" ht="15">
      <c r="A118" s="139"/>
      <c r="B118" s="32" t="s">
        <v>142</v>
      </c>
      <c r="C118" s="90">
        <f t="shared" si="640" ref="C118:O118">C97-C104</f>
        <v>108352.17999999999</v>
      </c>
      <c r="D118" s="91">
        <f t="shared" si="640"/>
        <v>29723.750000000029</v>
      </c>
      <c r="E118" s="91">
        <f t="shared" si="640"/>
        <v>134202.32999999999</v>
      </c>
      <c r="F118" s="28">
        <f t="shared" si="640"/>
        <v>-35182.669999999984</v>
      </c>
      <c r="G118" s="91">
        <f t="shared" si="640"/>
        <v>85764.940000000002</v>
      </c>
      <c r="H118" s="91">
        <f t="shared" si="640"/>
        <v>126109.63</v>
      </c>
      <c r="I118" s="91">
        <f t="shared" si="640"/>
        <v>185691.29999999999</v>
      </c>
      <c r="J118" s="91">
        <f t="shared" si="640"/>
        <v>200152.60999999999</v>
      </c>
      <c r="K118" s="91">
        <f t="shared" si="640"/>
        <v>-117237.50999999998</v>
      </c>
      <c r="L118" s="92">
        <f t="shared" si="640"/>
        <v>141514.90000000002</v>
      </c>
      <c r="M118" s="91">
        <f t="shared" si="640"/>
        <v>104437.54000000004</v>
      </c>
      <c r="N118" s="91">
        <f t="shared" si="640"/>
        <v>-61410.440000000002</v>
      </c>
      <c r="O118" s="91">
        <f t="shared" si="640"/>
        <v>87957.75</v>
      </c>
      <c r="P118" s="91">
        <f t="shared" si="641" ref="P118:R118">P97-P104</f>
        <v>136728.06000000003</v>
      </c>
      <c r="Q118" s="91">
        <f t="shared" si="641"/>
        <v>36472.500000000029</v>
      </c>
      <c r="R118" s="91">
        <f t="shared" si="641"/>
        <v>-3177.8399999999965</v>
      </c>
      <c r="S118" s="91">
        <f t="shared" si="642" ref="S118:T118">S97-S104</f>
        <v>73541.010000000009</v>
      </c>
      <c r="T118" s="91">
        <f t="shared" si="642"/>
        <v>397859.59000000003</v>
      </c>
      <c r="U118" s="91">
        <f t="shared" si="643" ref="U118:W118">U97-U104</f>
        <v>14055.900000000023</v>
      </c>
      <c r="V118" s="91">
        <f t="shared" si="643"/>
        <v>162405</v>
      </c>
      <c r="W118" s="91">
        <f t="shared" si="643"/>
        <v>14055.900000000023</v>
      </c>
      <c r="X118" s="92">
        <f t="shared" si="644" ref="X118:AB118">X97-X104</f>
        <v>129969.74000000002</v>
      </c>
      <c r="Y118" s="91">
        <f t="shared" si="644"/>
        <v>-90106</v>
      </c>
      <c r="Z118" s="91">
        <f t="shared" si="644"/>
        <v>46667</v>
      </c>
      <c r="AA118" s="91">
        <f t="shared" si="644"/>
        <v>24487.959999999992</v>
      </c>
      <c r="AB118" s="91">
        <f t="shared" si="644"/>
        <v>26424.940000000002</v>
      </c>
      <c r="AC118" s="91">
        <f t="shared" si="645" ref="AC118:AF118">AC97-AC104</f>
        <v>172434.41</v>
      </c>
      <c r="AD118" s="91">
        <f t="shared" si="645"/>
        <v>37918.630000000005</v>
      </c>
      <c r="AE118" s="91">
        <f t="shared" si="645"/>
        <v>99239</v>
      </c>
      <c r="AF118" s="91">
        <f t="shared" si="645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300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>
        <v>69184</v>
      </c>
      <c r="BH118" s="300">
        <v>-8144</v>
      </c>
      <c r="BI118" s="28">
        <f t="shared" si="626"/>
        <v>-20394.429999999993</v>
      </c>
      <c r="BJ118" s="93">
        <f t="shared" si="626"/>
        <v>107004.31</v>
      </c>
      <c r="BK118" s="93">
        <f t="shared" si="626"/>
        <v>-97729.829999999958</v>
      </c>
      <c r="BL118" s="93">
        <f t="shared" si="626"/>
        <v>32004.829999999987</v>
      </c>
      <c r="BM118" s="93">
        <f t="shared" si="626"/>
        <v>-12223.929999999993</v>
      </c>
      <c r="BN118" s="93">
        <f t="shared" si="626"/>
        <v>271749.96000000002</v>
      </c>
      <c r="BO118" s="93">
        <f t="shared" si="626"/>
        <v>-171635.39999999997</v>
      </c>
      <c r="BP118" s="93">
        <f t="shared" si="626"/>
        <v>-37747.609999999986</v>
      </c>
      <c r="BQ118" s="93">
        <f t="shared" si="626"/>
        <v>131293.41</v>
      </c>
      <c r="BR118" s="394">
        <f t="shared" si="626"/>
        <v>-11545.160000000003</v>
      </c>
      <c r="BS118" s="417">
        <f t="shared" si="627"/>
        <v>-194543.54000000004</v>
      </c>
      <c r="BT118" s="93">
        <f t="shared" si="627"/>
        <v>108077.44</v>
      </c>
      <c r="BU118" s="93">
        <f t="shared" si="627"/>
        <v>-63469.790000000008</v>
      </c>
      <c r="BV118" s="93">
        <f t="shared" si="627"/>
        <v>-110303.12000000002</v>
      </c>
      <c r="BW118" s="93">
        <f t="shared" si="627"/>
        <v>135961.90999999997</v>
      </c>
      <c r="BX118" s="234">
        <f t="shared" si="627"/>
        <v>41096.470000000001</v>
      </c>
      <c r="BY118" s="234">
        <f t="shared" si="627"/>
        <v>25697.989999999991</v>
      </c>
      <c r="BZ118" s="234">
        <f t="shared" si="627"/>
        <v>-173713.31</v>
      </c>
      <c r="CA118" s="247">
        <f t="shared" si="627"/>
        <v>307186.09999999998</v>
      </c>
      <c r="CB118" s="247">
        <f t="shared" si="627"/>
        <v>-97493</v>
      </c>
      <c r="CC118" s="247">
        <f t="shared" si="628"/>
        <v>58974.099999999977</v>
      </c>
      <c r="CD118" s="374">
        <f t="shared" si="628"/>
        <v>131872.25999999998</v>
      </c>
      <c r="CE118" s="343">
        <f t="shared" si="628"/>
        <v>126504</v>
      </c>
      <c r="CF118" s="247">
        <f t="shared" si="628"/>
        <v>-75775</v>
      </c>
      <c r="CG118" s="247">
        <f t="shared" si="628"/>
        <v>-69414.959999999992</v>
      </c>
      <c r="CH118" s="247">
        <f t="shared" si="628"/>
        <v>18965.059999999998</v>
      </c>
      <c r="CI118" s="247">
        <f t="shared" si="628"/>
        <v>-62974.410000000003</v>
      </c>
      <c r="CJ118" s="247">
        <f t="shared" si="628"/>
        <v>112650.37</v>
      </c>
      <c r="CK118" s="247">
        <f t="shared" si="628"/>
        <v>-67275</v>
      </c>
      <c r="CL118" s="247">
        <f t="shared" si="628"/>
        <v>169521.71999999997</v>
      </c>
      <c r="CM118" s="247">
        <f t="shared" si="629"/>
        <v>-90649</v>
      </c>
      <c r="CN118" s="247">
        <f t="shared" si="629"/>
        <v>-57518</v>
      </c>
      <c r="CO118" s="247">
        <f t="shared" si="629"/>
        <v>84594</v>
      </c>
      <c r="CP118" s="374">
        <f t="shared" si="629"/>
        <v>-219526</v>
      </c>
      <c r="CQ118" s="374">
        <f t="shared" si="629"/>
        <v>108001</v>
      </c>
      <c r="CR118" s="374">
        <f t="shared" si="629"/>
        <v>215929</v>
      </c>
      <c r="CS118" s="374">
        <f t="shared" si="629"/>
        <v>173922</v>
      </c>
      <c r="CT118" s="374">
        <f t="shared" si="629"/>
        <v>-60463</v>
      </c>
      <c r="CU118" s="374">
        <f t="shared" si="629"/>
        <v>54827</v>
      </c>
      <c r="CV118" s="374">
        <f t="shared" si="629"/>
        <v>68079</v>
      </c>
      <c r="CW118" s="374">
        <f t="shared" si="629"/>
        <v>-65172</v>
      </c>
      <c r="CX118" s="374">
        <f t="shared" si="629"/>
        <v>-4985</v>
      </c>
      <c r="CY118" s="374">
        <f t="shared" si="629"/>
        <v>-79395</v>
      </c>
      <c r="CZ118" s="374">
        <f t="shared" si="629"/>
        <v>86744</v>
      </c>
      <c r="DA118" s="374">
        <f t="shared" si="629"/>
        <v>-88440</v>
      </c>
      <c r="DB118" s="374">
        <f t="shared" si="629"/>
        <v>-50460</v>
      </c>
      <c r="DC118" s="330"/>
      <c r="DD118" s="28">
        <f t="shared" si="639"/>
        <v>-8144</v>
      </c>
    </row>
    <row r="119" spans="1:108" s="31" customFormat="1" ht="15">
      <c r="A119" s="139"/>
      <c r="B119" s="32" t="s">
        <v>143</v>
      </c>
      <c r="C119" s="90">
        <f t="shared" si="646" ref="C119:O119">C98-C105</f>
        <v>1361.1499999999942</v>
      </c>
      <c r="D119" s="91">
        <f t="shared" si="646"/>
        <v>40403.479999999981</v>
      </c>
      <c r="E119" s="91">
        <f t="shared" si="646"/>
        <v>56773.860000000015</v>
      </c>
      <c r="F119" s="28">
        <f t="shared" si="646"/>
        <v>92886.849999999977</v>
      </c>
      <c r="G119" s="91">
        <f t="shared" si="646"/>
        <v>109562.45000000001</v>
      </c>
      <c r="H119" s="91">
        <f t="shared" si="646"/>
        <v>19120.859999999986</v>
      </c>
      <c r="I119" s="91">
        <f t="shared" si="646"/>
        <v>80385.690000000002</v>
      </c>
      <c r="J119" s="91">
        <f t="shared" si="646"/>
        <v>99141.309999999969</v>
      </c>
      <c r="K119" s="91">
        <f t="shared" si="646"/>
        <v>23413.820000000007</v>
      </c>
      <c r="L119" s="92">
        <f t="shared" si="646"/>
        <v>34783.819999999978</v>
      </c>
      <c r="M119" s="91">
        <f t="shared" si="646"/>
        <v>53100.640000000014</v>
      </c>
      <c r="N119" s="91">
        <f t="shared" si="646"/>
        <v>223986.75</v>
      </c>
      <c r="O119" s="91">
        <f t="shared" si="646"/>
        <v>-91256.25</v>
      </c>
      <c r="P119" s="91">
        <f t="shared" si="647" ref="P119:R119">P98-P105</f>
        <v>204608.57000000001</v>
      </c>
      <c r="Q119" s="91">
        <f t="shared" si="647"/>
        <v>217217.98999999999</v>
      </c>
      <c r="R119" s="91">
        <f t="shared" si="647"/>
        <v>141338.03000000003</v>
      </c>
      <c r="S119" s="91">
        <f t="shared" si="648" ref="S119:T119">S98-S105</f>
        <v>15180.229999999981</v>
      </c>
      <c r="T119" s="91">
        <f t="shared" si="648"/>
        <v>121569.63999999998</v>
      </c>
      <c r="U119" s="91">
        <f t="shared" si="649" ref="U119:W119">U98-U105</f>
        <v>61306.040000000037</v>
      </c>
      <c r="V119" s="91">
        <f t="shared" si="649"/>
        <v>78540</v>
      </c>
      <c r="W119" s="91">
        <f t="shared" si="649"/>
        <v>61306.040000000037</v>
      </c>
      <c r="X119" s="92">
        <f t="shared" si="650" ref="X119:AB119">X98-X105</f>
        <v>97615.880000000005</v>
      </c>
      <c r="Y119" s="91">
        <f t="shared" si="650"/>
        <v>-28622</v>
      </c>
      <c r="Z119" s="91">
        <f t="shared" si="650"/>
        <v>193700</v>
      </c>
      <c r="AA119" s="91">
        <f t="shared" si="650"/>
        <v>28882.420000000013</v>
      </c>
      <c r="AB119" s="91">
        <f t="shared" si="650"/>
        <v>17304.760000000009</v>
      </c>
      <c r="AC119" s="91">
        <f t="shared" si="651" ref="AC119:AF119">AC98-AC105</f>
        <v>107545.32000000001</v>
      </c>
      <c r="AD119" s="91">
        <f t="shared" si="651"/>
        <v>-16412.720000000001</v>
      </c>
      <c r="AE119" s="91">
        <f t="shared" si="651"/>
        <v>288609</v>
      </c>
      <c r="AF119" s="91">
        <f t="shared" si="651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300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>
        <v>56387</v>
      </c>
      <c r="BH119" s="300">
        <v>25603</v>
      </c>
      <c r="BI119" s="28">
        <f t="shared" si="626"/>
        <v>-92617.399999999994</v>
      </c>
      <c r="BJ119" s="93">
        <f t="shared" si="626"/>
        <v>164205.09000000003</v>
      </c>
      <c r="BK119" s="93">
        <f t="shared" si="626"/>
        <v>160444.12999999998</v>
      </c>
      <c r="BL119" s="93">
        <f t="shared" si="626"/>
        <v>48451.180000000051</v>
      </c>
      <c r="BM119" s="93">
        <f t="shared" si="626"/>
        <v>-94382.22000000003</v>
      </c>
      <c r="BN119" s="93">
        <f t="shared" si="626"/>
        <v>102448.78</v>
      </c>
      <c r="BO119" s="93">
        <f t="shared" si="626"/>
        <v>-19079.649999999965</v>
      </c>
      <c r="BP119" s="93">
        <f t="shared" si="626"/>
        <v>-20601.309999999969</v>
      </c>
      <c r="BQ119" s="93">
        <f t="shared" si="626"/>
        <v>37892.22000000003</v>
      </c>
      <c r="BR119" s="394">
        <f t="shared" si="626"/>
        <v>62832.060000000027</v>
      </c>
      <c r="BS119" s="417">
        <f t="shared" si="627"/>
        <v>-81722.640000000014</v>
      </c>
      <c r="BT119" s="93">
        <f t="shared" si="627"/>
        <v>-30286.75</v>
      </c>
      <c r="BU119" s="93">
        <f t="shared" si="627"/>
        <v>120138.67000000001</v>
      </c>
      <c r="BV119" s="93">
        <f t="shared" si="627"/>
        <v>-187303.81</v>
      </c>
      <c r="BW119" s="93">
        <f t="shared" si="627"/>
        <v>-109672.66999999998</v>
      </c>
      <c r="BX119" s="234">
        <f t="shared" si="627"/>
        <v>-157750.75000000003</v>
      </c>
      <c r="BY119" s="234">
        <f t="shared" si="627"/>
        <v>273428.77000000002</v>
      </c>
      <c r="BZ119" s="234">
        <f t="shared" si="627"/>
        <v>-79142.109999999957</v>
      </c>
      <c r="CA119" s="247">
        <f t="shared" si="627"/>
        <v>-101022.04000000004</v>
      </c>
      <c r="CB119" s="247">
        <f t="shared" si="627"/>
        <v>67080</v>
      </c>
      <c r="CC119" s="247">
        <f t="shared" si="628"/>
        <v>-94694.040000000037</v>
      </c>
      <c r="CD119" s="374">
        <f t="shared" si="628"/>
        <v>54984.119999999995</v>
      </c>
      <c r="CE119" s="343">
        <f t="shared" si="628"/>
        <v>245339</v>
      </c>
      <c r="CF119" s="247">
        <f t="shared" si="628"/>
        <v>-265861</v>
      </c>
      <c r="CG119" s="247">
        <f t="shared" si="628"/>
        <v>234835.57999999999</v>
      </c>
      <c r="CH119" s="247">
        <f t="shared" si="628"/>
        <v>37868.239999999991</v>
      </c>
      <c r="CI119" s="247">
        <f t="shared" si="628"/>
        <v>-188236.32000000001</v>
      </c>
      <c r="CJ119" s="247">
        <f t="shared" si="628"/>
        <v>41800.720000000001</v>
      </c>
      <c r="CK119" s="247">
        <f t="shared" si="628"/>
        <v>-207449</v>
      </c>
      <c r="CL119" s="247">
        <f t="shared" si="628"/>
        <v>34369.469999999972</v>
      </c>
      <c r="CM119" s="247">
        <f t="shared" si="629"/>
        <v>123334</v>
      </c>
      <c r="CN119" s="247">
        <f t="shared" si="629"/>
        <v>176471</v>
      </c>
      <c r="CO119" s="247">
        <f t="shared" si="629"/>
        <v>15056</v>
      </c>
      <c r="CP119" s="374">
        <f t="shared" si="629"/>
        <v>-267564</v>
      </c>
      <c r="CQ119" s="374">
        <f t="shared" si="629"/>
        <v>4494912</v>
      </c>
      <c r="CR119" s="374">
        <f t="shared" si="629"/>
        <v>24656</v>
      </c>
      <c r="CS119" s="374">
        <f t="shared" si="629"/>
        <v>-236588</v>
      </c>
      <c r="CT119" s="374">
        <f t="shared" si="629"/>
        <v>-13309</v>
      </c>
      <c r="CU119" s="374">
        <f t="shared" si="629"/>
        <v>245854</v>
      </c>
      <c r="CV119" s="374">
        <f t="shared" si="629"/>
        <v>-37879</v>
      </c>
      <c r="CW119" s="374">
        <f t="shared" si="629"/>
        <v>-10800</v>
      </c>
      <c r="CX119" s="374">
        <f t="shared" si="629"/>
        <v>77955</v>
      </c>
      <c r="CY119" s="374">
        <f t="shared" si="629"/>
        <v>-94327</v>
      </c>
      <c r="CZ119" s="374">
        <f t="shared" si="629"/>
        <v>-394689</v>
      </c>
      <c r="DA119" s="374">
        <f t="shared" si="629"/>
        <v>74719</v>
      </c>
      <c r="DB119" s="374">
        <f t="shared" si="629"/>
        <v>140567</v>
      </c>
      <c r="DC119" s="330"/>
      <c r="DD119" s="28">
        <f t="shared" si="639"/>
        <v>25603</v>
      </c>
    </row>
    <row r="120" spans="1:108" s="123" customFormat="1" ht="15.75" thickBot="1">
      <c r="A120" s="140"/>
      <c r="B120" s="45" t="s">
        <v>144</v>
      </c>
      <c r="C120" s="119">
        <f>SUM(C115:C119)</f>
        <v>151426.9200000001</v>
      </c>
      <c r="D120" s="120">
        <f t="shared" si="652" ref="D120:O120">SUM(D115:D119)</f>
        <v>-118031.9599999999</v>
      </c>
      <c r="E120" s="120">
        <f t="shared" si="652"/>
        <v>304655.44000000006</v>
      </c>
      <c r="F120" s="29">
        <f t="shared" si="652"/>
        <v>-134726.18000000017</v>
      </c>
      <c r="G120" s="120">
        <f t="shared" si="652"/>
        <v>710114.52000000002</v>
      </c>
      <c r="H120" s="120">
        <f t="shared" si="652"/>
        <v>384486.51000000001</v>
      </c>
      <c r="I120" s="120">
        <f t="shared" si="652"/>
        <v>161058.69000000003</v>
      </c>
      <c r="J120" s="120">
        <f t="shared" si="652"/>
        <v>240905.78000000012</v>
      </c>
      <c r="K120" s="120">
        <f t="shared" si="652"/>
        <v>-728566.81000000029</v>
      </c>
      <c r="L120" s="121">
        <f t="shared" si="652"/>
        <v>634792.56999999972</v>
      </c>
      <c r="M120" s="120">
        <f t="shared" si="652"/>
        <v>408162.01999999996</v>
      </c>
      <c r="N120" s="120">
        <f t="shared" si="652"/>
        <v>-17489.720000000001</v>
      </c>
      <c r="O120" s="120">
        <f t="shared" si="652"/>
        <v>125281.12000000017</v>
      </c>
      <c r="P120" s="120">
        <f t="shared" si="653" ref="P120:R120">SUM(P115:P119)</f>
        <v>552563.02000000002</v>
      </c>
      <c r="Q120" s="120">
        <f t="shared" si="653"/>
        <v>243518.61000000016</v>
      </c>
      <c r="R120" s="120">
        <f t="shared" si="653"/>
        <v>277278.10000000003</v>
      </c>
      <c r="S120" s="120">
        <f t="shared" si="654" ref="S120:T120">SUM(S115:S119)</f>
        <v>474568.61999999965</v>
      </c>
      <c r="T120" s="120">
        <f t="shared" si="654"/>
        <v>2138165.0799999996</v>
      </c>
      <c r="U120" s="120">
        <f t="shared" si="655" ref="U120:W120">SUM(U115:U119)</f>
        <v>-401183.82999999996</v>
      </c>
      <c r="V120" s="120">
        <f t="shared" si="655"/>
        <v>-438295</v>
      </c>
      <c r="W120" s="120">
        <f t="shared" si="655"/>
        <v>-401183.82999999996</v>
      </c>
      <c r="X120" s="121">
        <f t="shared" si="656" ref="X120:AB120">SUM(X115:X119)</f>
        <v>675311.87000000023</v>
      </c>
      <c r="Y120" s="120">
        <f t="shared" si="656"/>
        <v>-174699</v>
      </c>
      <c r="Z120" s="120">
        <f t="shared" si="656"/>
        <v>442577</v>
      </c>
      <c r="AA120" s="120">
        <f t="shared" si="656"/>
        <v>-148008.30999999997</v>
      </c>
      <c r="AB120" s="120">
        <f t="shared" si="656"/>
        <v>-29263.530000000042</v>
      </c>
      <c r="AC120" s="120">
        <f t="shared" si="657" ref="AC120:AF120">SUM(AC115:AC119)</f>
        <v>264456.93000000005</v>
      </c>
      <c r="AD120" s="120">
        <f t="shared" si="657"/>
        <v>243877.76000000018</v>
      </c>
      <c r="AE120" s="120">
        <f t="shared" si="657"/>
        <v>972210</v>
      </c>
      <c r="AF120" s="120">
        <f t="shared" si="657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9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>
        <v>-190385</v>
      </c>
      <c r="BH120" s="299">
        <v>122752</v>
      </c>
      <c r="BI120" s="29">
        <f t="shared" si="593"/>
        <v>-26145.79999999993</v>
      </c>
      <c r="BJ120" s="122">
        <f t="shared" si="658" ref="BJ120:BL120">SUM(BJ115:BJ119)</f>
        <v>670594.97999999986</v>
      </c>
      <c r="BK120" s="122">
        <f t="shared" si="658"/>
        <v>-61136.829999999929</v>
      </c>
      <c r="BL120" s="122">
        <f t="shared" si="658"/>
        <v>412004.28000000026</v>
      </c>
      <c r="BM120" s="122">
        <f t="shared" si="659" ref="BM120">SUM(BM115:BM119)</f>
        <v>-235545.90000000043</v>
      </c>
      <c r="BN120" s="122">
        <f t="shared" si="660" ref="BN120:BV120">SUM(BN115:BN119)</f>
        <v>1753678.5699999996</v>
      </c>
      <c r="BO120" s="122">
        <f t="shared" si="660"/>
        <v>-562242.52000000002</v>
      </c>
      <c r="BP120" s="122">
        <f t="shared" si="660"/>
        <v>-679200.78000000003</v>
      </c>
      <c r="BQ120" s="122">
        <f t="shared" si="660"/>
        <v>327382.98000000027</v>
      </c>
      <c r="BR120" s="393">
        <f t="shared" si="660"/>
        <v>40519.300000000461</v>
      </c>
      <c r="BS120" s="416">
        <f t="shared" si="660"/>
        <v>-582861.02000000002</v>
      </c>
      <c r="BT120" s="122">
        <f t="shared" si="660"/>
        <v>460066.72000000003</v>
      </c>
      <c r="BU120" s="122">
        <f t="shared" si="660"/>
        <v>-273289.43000000017</v>
      </c>
      <c r="BV120" s="122">
        <f t="shared" si="660"/>
        <v>-581826.55000000005</v>
      </c>
      <c r="BW120" s="122">
        <f t="shared" si="661" ref="BW120:BX120">SUM(BW115:BW119)</f>
        <v>20938.319999999891</v>
      </c>
      <c r="BX120" s="233">
        <f t="shared" si="661"/>
        <v>-33400.339999999851</v>
      </c>
      <c r="BY120" s="233">
        <f t="shared" si="662" ref="BY120">SUM(BY115:BY119)</f>
        <v>497641.38000000035</v>
      </c>
      <c r="BZ120" s="233">
        <f t="shared" si="663" ref="BZ120:CA120">SUM(BZ115:BZ119)</f>
        <v>-1675226.7399999995</v>
      </c>
      <c r="CA120" s="259">
        <f t="shared" si="663"/>
        <v>1168519.8300000001</v>
      </c>
      <c r="CB120" s="259">
        <f t="shared" si="664" ref="CB120:CC120">SUM(CB115:CB119)</f>
        <v>-242822</v>
      </c>
      <c r="CC120" s="259">
        <f t="shared" si="664"/>
        <v>-51538.170000000086</v>
      </c>
      <c r="CD120" s="373">
        <f t="shared" si="665" ref="CD120:CE120">SUM(CD115:CD119)</f>
        <v>147723.12999999974</v>
      </c>
      <c r="CE120" s="342">
        <f t="shared" si="665"/>
        <v>789638</v>
      </c>
      <c r="CF120" s="259">
        <f t="shared" si="666" ref="CF120">SUM(CF115:CF119)</f>
        <v>-368706</v>
      </c>
      <c r="CG120" s="259">
        <f t="shared" si="667" ref="CG120">SUM(CG115:CG119)</f>
        <v>-411552.69000000006</v>
      </c>
      <c r="CH120" s="259">
        <f t="shared" si="668" ref="CH120">SUM(CH115:CH119)</f>
        <v>78506.530000000042</v>
      </c>
      <c r="CI120" s="259">
        <f t="shared" si="669" ref="CI120">SUM(CI115:CI119)</f>
        <v>-327812.93000000005</v>
      </c>
      <c r="CJ120" s="259">
        <f t="shared" si="670" ref="CJ120">SUM(CJ115:CJ119)</f>
        <v>762996.23999999976</v>
      </c>
      <c r="CK120" s="259">
        <f t="shared" si="671" ref="CK120">SUM(CK115:CK119)</f>
        <v>-1042247</v>
      </c>
      <c r="CL120" s="259">
        <f t="shared" si="672" ref="CL120">SUM(CL115:CL119)</f>
        <v>1409136.6599999999</v>
      </c>
      <c r="CM120" s="259">
        <f t="shared" si="673" ref="CM120">SUM(CM115:CM119)</f>
        <v>-1006248</v>
      </c>
      <c r="CN120" s="259">
        <f t="shared" si="674" ref="CN120">SUM(CN115:CN119)</f>
        <v>-336115</v>
      </c>
      <c r="CO120" s="259">
        <f t="shared" si="675" ref="CO120">SUM(CO115:CO119)</f>
        <v>1179230</v>
      </c>
      <c r="CP120" s="373">
        <f t="shared" si="676" ref="CP120">SUM(CP115:CP119)</f>
        <v>-684547</v>
      </c>
      <c r="CQ120" s="373">
        <f t="shared" si="677" ref="CQ120">SUM(CQ115:CQ119)</f>
        <v>4744224</v>
      </c>
      <c r="CR120" s="373">
        <f t="shared" si="678" ref="CR120">SUM(CR115:CR119)</f>
        <v>1157459</v>
      </c>
      <c r="CS120" s="373">
        <f t="shared" si="679" ref="CS120">SUM(CS115:CS119)</f>
        <v>1017141</v>
      </c>
      <c r="CT120" s="373">
        <f t="shared" si="680" ref="CT120">SUM(CT115:CT119)</f>
        <v>108314</v>
      </c>
      <c r="CU120" s="373">
        <f t="shared" si="681" ref="CU120">SUM(CU115:CU119)</f>
        <v>52739</v>
      </c>
      <c r="CV120" s="373">
        <f t="shared" si="682" ref="CV120">SUM(CV115:CV119)</f>
        <v>7567</v>
      </c>
      <c r="CW120" s="373">
        <f t="shared" si="683" ref="CW120">SUM(CW115:CW119)</f>
        <v>557514</v>
      </c>
      <c r="CX120" s="373">
        <f t="shared" si="684" ref="CX120">SUM(CX115:CX119)</f>
        <v>-351746</v>
      </c>
      <c r="CY120" s="373">
        <f t="shared" si="685" ref="CY120:CZ120">SUM(CY115:CY119)</f>
        <v>225082</v>
      </c>
      <c r="CZ120" s="373">
        <f t="shared" si="685"/>
        <v>244300</v>
      </c>
      <c r="DA120" s="373">
        <f t="shared" si="686" ref="DA120:DB120">SUM(DA115:DA119)</f>
        <v>-916893</v>
      </c>
      <c r="DB120" s="373">
        <f t="shared" si="686"/>
        <v>-15736</v>
      </c>
      <c r="DC120" s="331"/>
      <c r="DD120" s="29">
        <f t="shared" si="593"/>
        <v>122752</v>
      </c>
    </row>
    <row r="121" spans="1:108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51"/>
      <c r="CB121" s="251"/>
      <c r="CC121" s="251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264"/>
      <c r="DD121" s="71"/>
    </row>
    <row r="122" spans="1:108" s="52" customFormat="1" ht="15">
      <c r="A122" s="139"/>
      <c r="B122" s="53" t="s">
        <v>139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>
        <v>3</v>
      </c>
      <c r="BH122" s="100">
        <v>3</v>
      </c>
      <c r="BI122" s="57">
        <f t="shared" si="687" ref="BI122:BR126">O122-C122</f>
        <v>-2</v>
      </c>
      <c r="BJ122" s="101">
        <f t="shared" si="687"/>
        <v>-2</v>
      </c>
      <c r="BK122" s="101">
        <f t="shared" si="687"/>
        <v>-3</v>
      </c>
      <c r="BL122" s="101">
        <f t="shared" si="687"/>
        <v>-4</v>
      </c>
      <c r="BM122" s="101">
        <f t="shared" si="687"/>
        <v>-2</v>
      </c>
      <c r="BN122" s="101">
        <f t="shared" si="687"/>
        <v>-2</v>
      </c>
      <c r="BO122" s="101">
        <f t="shared" si="687"/>
        <v>-2</v>
      </c>
      <c r="BP122" s="101">
        <f t="shared" si="687"/>
        <v>0</v>
      </c>
      <c r="BQ122" s="101">
        <f t="shared" si="687"/>
        <v>-2</v>
      </c>
      <c r="BR122" s="397">
        <f t="shared" si="687"/>
        <v>-3</v>
      </c>
      <c r="BS122" s="101">
        <f t="shared" si="688" ref="BS122:CB126">Y122-M122</f>
        <v>-3</v>
      </c>
      <c r="BT122" s="101">
        <f t="shared" si="688"/>
        <v>-1</v>
      </c>
      <c r="BU122" s="101">
        <f t="shared" si="688"/>
        <v>-2</v>
      </c>
      <c r="BV122" s="101">
        <f t="shared" si="688"/>
        <v>-2</v>
      </c>
      <c r="BW122" s="101">
        <f t="shared" si="688"/>
        <v>-1</v>
      </c>
      <c r="BX122" s="237">
        <f t="shared" si="688"/>
        <v>-1</v>
      </c>
      <c r="BY122" s="237">
        <f t="shared" si="688"/>
        <v>0</v>
      </c>
      <c r="BZ122" s="237">
        <f t="shared" si="688"/>
        <v>1</v>
      </c>
      <c r="CA122" s="196">
        <f t="shared" si="688"/>
        <v>2</v>
      </c>
      <c r="CB122" s="196">
        <f t="shared" si="688"/>
        <v>1</v>
      </c>
      <c r="CC122" s="196">
        <f t="shared" si="689" ref="CC122:CL126">AI122-W122</f>
        <v>3</v>
      </c>
      <c r="CD122" s="377">
        <f t="shared" si="689"/>
        <v>5</v>
      </c>
      <c r="CE122" s="196">
        <f t="shared" si="689"/>
        <v>4</v>
      </c>
      <c r="CF122" s="196">
        <f t="shared" si="689"/>
        <v>6</v>
      </c>
      <c r="CG122" s="196">
        <f t="shared" si="689"/>
        <v>4</v>
      </c>
      <c r="CH122" s="196">
        <f t="shared" si="689"/>
        <v>4</v>
      </c>
      <c r="CI122" s="196">
        <f t="shared" si="689"/>
        <v>5</v>
      </c>
      <c r="CJ122" s="196">
        <f t="shared" si="689"/>
        <v>1</v>
      </c>
      <c r="CK122" s="196">
        <f t="shared" si="689"/>
        <v>4</v>
      </c>
      <c r="CL122" s="196">
        <f t="shared" si="689"/>
        <v>6</v>
      </c>
      <c r="CM122" s="196">
        <f t="shared" si="690" ref="CM122:DB126">AS122-AG122</f>
        <v>3</v>
      </c>
      <c r="CN122" s="196">
        <f t="shared" si="690"/>
        <v>3</v>
      </c>
      <c r="CO122" s="196">
        <f t="shared" si="690"/>
        <v>3</v>
      </c>
      <c r="CP122" s="377">
        <f t="shared" si="690"/>
        <v>2</v>
      </c>
      <c r="CQ122" s="377">
        <f t="shared" si="690"/>
        <v>3</v>
      </c>
      <c r="CR122" s="377">
        <f t="shared" si="690"/>
        <v>-1</v>
      </c>
      <c r="CS122" s="377">
        <f t="shared" si="690"/>
        <v>2</v>
      </c>
      <c r="CT122" s="377">
        <f t="shared" si="690"/>
        <v>3</v>
      </c>
      <c r="CU122" s="377">
        <f t="shared" si="690"/>
        <v>0</v>
      </c>
      <c r="CV122" s="377">
        <f t="shared" si="690"/>
        <v>4</v>
      </c>
      <c r="CW122" s="377">
        <f t="shared" si="690"/>
        <v>-3</v>
      </c>
      <c r="CX122" s="377">
        <f t="shared" si="690"/>
        <v>-6</v>
      </c>
      <c r="CY122" s="377">
        <f t="shared" si="690"/>
        <v>-4</v>
      </c>
      <c r="CZ122" s="377">
        <f t="shared" si="690"/>
        <v>-4</v>
      </c>
      <c r="DA122" s="377">
        <f t="shared" si="690"/>
        <v>-4</v>
      </c>
      <c r="DB122" s="377">
        <f t="shared" si="690"/>
        <v>-4</v>
      </c>
      <c r="DC122" s="264"/>
      <c r="DD122" s="57">
        <f>IF(ISERROR(GETPIVOTDATA("VALUE",'CSS WK pvt'!$I$2,"DT_FILE",DD$8,"CD_CO",DD$6,"TRIM_CAT",TRIM(B122),"TRIM_LINE",A121))=TRUE,0,GETPIVOTDATA("VALUE",'CSS WK pvt'!$I$2,"DT_FILE",DD$8,"CD_CO",DD$6,"TRIM_CAT",TRIM(B122),"TRIM_LINE",A121))</f>
        <v>3</v>
      </c>
    </row>
    <row r="123" spans="1:108" s="52" customFormat="1" ht="15">
      <c r="A123" s="139"/>
      <c r="B123" s="53" t="s">
        <v>140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>
        <v>10</v>
      </c>
      <c r="BH123" s="100">
        <v>13</v>
      </c>
      <c r="BI123" s="57">
        <f t="shared" si="687"/>
        <v>2</v>
      </c>
      <c r="BJ123" s="101">
        <f t="shared" si="687"/>
        <v>3</v>
      </c>
      <c r="BK123" s="101">
        <f t="shared" si="687"/>
        <v>1</v>
      </c>
      <c r="BL123" s="101">
        <f t="shared" si="687"/>
        <v>2</v>
      </c>
      <c r="BM123" s="101">
        <f t="shared" si="687"/>
        <v>3</v>
      </c>
      <c r="BN123" s="101">
        <f t="shared" si="687"/>
        <v>2</v>
      </c>
      <c r="BO123" s="101">
        <f t="shared" si="687"/>
        <v>2</v>
      </c>
      <c r="BP123" s="101">
        <f t="shared" si="687"/>
        <v>3</v>
      </c>
      <c r="BQ123" s="101">
        <f t="shared" si="687"/>
        <v>4</v>
      </c>
      <c r="BR123" s="397">
        <f t="shared" si="687"/>
        <v>6</v>
      </c>
      <c r="BS123" s="101">
        <f t="shared" si="688"/>
        <v>8</v>
      </c>
      <c r="BT123" s="101">
        <f t="shared" si="688"/>
        <v>8</v>
      </c>
      <c r="BU123" s="101">
        <f t="shared" si="688"/>
        <v>9</v>
      </c>
      <c r="BV123" s="101">
        <f t="shared" si="688"/>
        <v>22</v>
      </c>
      <c r="BW123" s="101">
        <f t="shared" si="688"/>
        <v>26</v>
      </c>
      <c r="BX123" s="237">
        <f t="shared" si="688"/>
        <v>23</v>
      </c>
      <c r="BY123" s="237">
        <f t="shared" si="688"/>
        <v>19</v>
      </c>
      <c r="BZ123" s="237">
        <f t="shared" si="688"/>
        <v>17</v>
      </c>
      <c r="CA123" s="196">
        <f t="shared" si="688"/>
        <v>18</v>
      </c>
      <c r="CB123" s="196">
        <f t="shared" si="688"/>
        <v>15</v>
      </c>
      <c r="CC123" s="196">
        <f t="shared" si="689"/>
        <v>13</v>
      </c>
      <c r="CD123" s="377">
        <f t="shared" si="689"/>
        <v>11</v>
      </c>
      <c r="CE123" s="196">
        <f t="shared" si="689"/>
        <v>8</v>
      </c>
      <c r="CF123" s="196">
        <f t="shared" si="689"/>
        <v>4</v>
      </c>
      <c r="CG123" s="196">
        <f t="shared" si="689"/>
        <v>3</v>
      </c>
      <c r="CH123" s="196">
        <f t="shared" si="689"/>
        <v>-14</v>
      </c>
      <c r="CI123" s="196">
        <f t="shared" si="689"/>
        <v>-12</v>
      </c>
      <c r="CJ123" s="196">
        <f t="shared" si="689"/>
        <v>-10</v>
      </c>
      <c r="CK123" s="196">
        <f t="shared" si="689"/>
        <v>-11</v>
      </c>
      <c r="CL123" s="196">
        <f t="shared" si="689"/>
        <v>-12</v>
      </c>
      <c r="CM123" s="196">
        <f t="shared" si="690"/>
        <v>-16</v>
      </c>
      <c r="CN123" s="196">
        <f t="shared" si="690"/>
        <v>-14</v>
      </c>
      <c r="CO123" s="196">
        <f t="shared" si="690"/>
        <v>-13</v>
      </c>
      <c r="CP123" s="377">
        <f t="shared" si="690"/>
        <v>-14</v>
      </c>
      <c r="CQ123" s="377">
        <f t="shared" si="690"/>
        <v>-13</v>
      </c>
      <c r="CR123" s="377">
        <f t="shared" si="690"/>
        <v>-7</v>
      </c>
      <c r="CS123" s="377">
        <f t="shared" si="690"/>
        <v>-7</v>
      </c>
      <c r="CT123" s="377">
        <f t="shared" si="690"/>
        <v>-4</v>
      </c>
      <c r="CU123" s="377">
        <f t="shared" si="690"/>
        <v>-8</v>
      </c>
      <c r="CV123" s="377">
        <f t="shared" si="690"/>
        <v>-12</v>
      </c>
      <c r="CW123" s="377">
        <f t="shared" si="690"/>
        <v>-7</v>
      </c>
      <c r="CX123" s="377">
        <f t="shared" si="690"/>
        <v>-4</v>
      </c>
      <c r="CY123" s="377">
        <f t="shared" si="690"/>
        <v>-1</v>
      </c>
      <c r="CZ123" s="377">
        <f t="shared" si="690"/>
        <v>0</v>
      </c>
      <c r="DA123" s="377">
        <f t="shared" si="690"/>
        <v>0</v>
      </c>
      <c r="DB123" s="377">
        <f t="shared" si="690"/>
        <v>4</v>
      </c>
      <c r="DC123" s="264"/>
      <c r="DD123" s="57">
        <f>IF(ISERROR(GETPIVOTDATA("VALUE",'CSS WK pvt'!$I$2,"DT_FILE",DD$8,"CD_CO",DD$6,"TRIM_CAT",TRIM(B123),"TRIM_LINE",A121))=TRUE,0,GETPIVOTDATA("VALUE",'CSS WK pvt'!$I$2,"DT_FILE",DD$8,"CD_CO",DD$6,"TRIM_CAT",TRIM(B123),"TRIM_LINE",A121))</f>
        <v>13</v>
      </c>
    </row>
    <row r="124" spans="1:108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57">
        <f t="shared" si="687"/>
        <v>0</v>
      </c>
      <c r="BJ124" s="101">
        <f t="shared" si="687"/>
        <v>0</v>
      </c>
      <c r="BK124" s="101">
        <f t="shared" si="687"/>
        <v>0</v>
      </c>
      <c r="BL124" s="101">
        <f t="shared" si="687"/>
        <v>0</v>
      </c>
      <c r="BM124" s="101">
        <f t="shared" si="687"/>
        <v>0</v>
      </c>
      <c r="BN124" s="101">
        <f t="shared" si="687"/>
        <v>0</v>
      </c>
      <c r="BO124" s="101">
        <f t="shared" si="687"/>
        <v>0</v>
      </c>
      <c r="BP124" s="101">
        <f t="shared" si="687"/>
        <v>0</v>
      </c>
      <c r="BQ124" s="101">
        <f t="shared" si="687"/>
        <v>0</v>
      </c>
      <c r="BR124" s="397">
        <f t="shared" si="687"/>
        <v>0</v>
      </c>
      <c r="BS124" s="101">
        <f t="shared" si="688"/>
        <v>0</v>
      </c>
      <c r="BT124" s="101">
        <f t="shared" si="688"/>
        <v>0</v>
      </c>
      <c r="BU124" s="101">
        <f t="shared" si="688"/>
        <v>0</v>
      </c>
      <c r="BV124" s="101">
        <f t="shared" si="688"/>
        <v>0</v>
      </c>
      <c r="BW124" s="101">
        <f t="shared" si="688"/>
        <v>0</v>
      </c>
      <c r="BX124" s="237">
        <f t="shared" si="688"/>
        <v>0</v>
      </c>
      <c r="BY124" s="237">
        <f t="shared" si="688"/>
        <v>0</v>
      </c>
      <c r="BZ124" s="237">
        <f t="shared" si="688"/>
        <v>0</v>
      </c>
      <c r="CA124" s="196">
        <f t="shared" si="688"/>
        <v>0</v>
      </c>
      <c r="CB124" s="196">
        <f t="shared" si="688"/>
        <v>0</v>
      </c>
      <c r="CC124" s="196">
        <f t="shared" si="689"/>
        <v>0</v>
      </c>
      <c r="CD124" s="377">
        <f t="shared" si="689"/>
        <v>0</v>
      </c>
      <c r="CE124" s="196">
        <f t="shared" si="689"/>
        <v>0</v>
      </c>
      <c r="CF124" s="196">
        <f t="shared" si="689"/>
        <v>0</v>
      </c>
      <c r="CG124" s="196">
        <f t="shared" si="689"/>
        <v>0</v>
      </c>
      <c r="CH124" s="196">
        <f t="shared" si="689"/>
        <v>0</v>
      </c>
      <c r="CI124" s="196">
        <f t="shared" si="689"/>
        <v>0</v>
      </c>
      <c r="CJ124" s="196">
        <f t="shared" si="689"/>
        <v>0</v>
      </c>
      <c r="CK124" s="196">
        <f t="shared" si="689"/>
        <v>0</v>
      </c>
      <c r="CL124" s="196">
        <f t="shared" si="689"/>
        <v>0</v>
      </c>
      <c r="CM124" s="196">
        <f t="shared" si="690"/>
        <v>0</v>
      </c>
      <c r="CN124" s="196">
        <f t="shared" si="690"/>
        <v>0</v>
      </c>
      <c r="CO124" s="196">
        <f t="shared" si="690"/>
        <v>0</v>
      </c>
      <c r="CP124" s="377">
        <f t="shared" si="690"/>
        <v>0</v>
      </c>
      <c r="CQ124" s="377">
        <f t="shared" si="690"/>
        <v>0</v>
      </c>
      <c r="CR124" s="377">
        <f t="shared" si="690"/>
        <v>0</v>
      </c>
      <c r="CS124" s="377">
        <f t="shared" si="690"/>
        <v>0</v>
      </c>
      <c r="CT124" s="377">
        <f t="shared" si="690"/>
        <v>0</v>
      </c>
      <c r="CU124" s="377">
        <f t="shared" si="690"/>
        <v>0</v>
      </c>
      <c r="CV124" s="377">
        <f t="shared" si="690"/>
        <v>0</v>
      </c>
      <c r="CW124" s="377">
        <f t="shared" si="690"/>
        <v>0</v>
      </c>
      <c r="CX124" s="377">
        <f t="shared" si="690"/>
        <v>0</v>
      </c>
      <c r="CY124" s="377">
        <f t="shared" si="690"/>
        <v>0</v>
      </c>
      <c r="CZ124" s="377">
        <f t="shared" si="690"/>
        <v>0</v>
      </c>
      <c r="DA124" s="377">
        <f t="shared" si="690"/>
        <v>0</v>
      </c>
      <c r="DB124" s="377">
        <f t="shared" si="690"/>
        <v>0</v>
      </c>
      <c r="DC124" s="264"/>
      <c r="DD124" s="57">
        <f>IF(ISERROR(GETPIVOTDATA("VALUE",'CSS WK pvt'!$I$2,"DT_FILE",DD$8,"CD_CO",DD$6,"TRIM_CAT",TRIM(B124),"TRIM_LINE",A121))=TRUE,0,GETPIVOTDATA("VALUE",'CSS WK pvt'!$I$2,"DT_FILE",DD$8,"CD_CO",DD$6,"TRIM_CAT",TRIM(B124),"TRIM_LINE",A121))</f>
        <v>0</v>
      </c>
    </row>
    <row r="125" spans="1:108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57">
        <f t="shared" si="687"/>
        <v>0</v>
      </c>
      <c r="BJ125" s="101">
        <f t="shared" si="687"/>
        <v>0</v>
      </c>
      <c r="BK125" s="101">
        <f t="shared" si="687"/>
        <v>0</v>
      </c>
      <c r="BL125" s="101">
        <f t="shared" si="687"/>
        <v>0</v>
      </c>
      <c r="BM125" s="101">
        <f t="shared" si="687"/>
        <v>0</v>
      </c>
      <c r="BN125" s="101">
        <f t="shared" si="687"/>
        <v>0</v>
      </c>
      <c r="BO125" s="101">
        <f t="shared" si="687"/>
        <v>0</v>
      </c>
      <c r="BP125" s="101">
        <f t="shared" si="687"/>
        <v>0</v>
      </c>
      <c r="BQ125" s="101">
        <f t="shared" si="687"/>
        <v>0</v>
      </c>
      <c r="BR125" s="397">
        <f t="shared" si="687"/>
        <v>0</v>
      </c>
      <c r="BS125" s="101">
        <f t="shared" si="688"/>
        <v>0</v>
      </c>
      <c r="BT125" s="101">
        <f t="shared" si="688"/>
        <v>0</v>
      </c>
      <c r="BU125" s="101">
        <f t="shared" si="688"/>
        <v>0</v>
      </c>
      <c r="BV125" s="101">
        <f t="shared" si="688"/>
        <v>0</v>
      </c>
      <c r="BW125" s="101">
        <f t="shared" si="688"/>
        <v>0</v>
      </c>
      <c r="BX125" s="237">
        <f t="shared" si="688"/>
        <v>0</v>
      </c>
      <c r="BY125" s="237">
        <f t="shared" si="688"/>
        <v>0</v>
      </c>
      <c r="BZ125" s="237">
        <f t="shared" si="688"/>
        <v>0</v>
      </c>
      <c r="CA125" s="196">
        <f t="shared" si="688"/>
        <v>0</v>
      </c>
      <c r="CB125" s="196">
        <f t="shared" si="688"/>
        <v>0</v>
      </c>
      <c r="CC125" s="196">
        <f t="shared" si="689"/>
        <v>0</v>
      </c>
      <c r="CD125" s="377">
        <f t="shared" si="689"/>
        <v>0</v>
      </c>
      <c r="CE125" s="196">
        <f t="shared" si="689"/>
        <v>0</v>
      </c>
      <c r="CF125" s="196">
        <f t="shared" si="689"/>
        <v>0</v>
      </c>
      <c r="CG125" s="196">
        <f t="shared" si="689"/>
        <v>0</v>
      </c>
      <c r="CH125" s="196">
        <f t="shared" si="689"/>
        <v>0</v>
      </c>
      <c r="CI125" s="196">
        <f t="shared" si="689"/>
        <v>0</v>
      </c>
      <c r="CJ125" s="196">
        <f t="shared" si="689"/>
        <v>0</v>
      </c>
      <c r="CK125" s="196">
        <f t="shared" si="689"/>
        <v>0</v>
      </c>
      <c r="CL125" s="196">
        <f t="shared" si="689"/>
        <v>0</v>
      </c>
      <c r="CM125" s="196">
        <f t="shared" si="690"/>
        <v>0</v>
      </c>
      <c r="CN125" s="196">
        <f t="shared" si="690"/>
        <v>0</v>
      </c>
      <c r="CO125" s="196">
        <f t="shared" si="690"/>
        <v>0</v>
      </c>
      <c r="CP125" s="377">
        <f t="shared" si="690"/>
        <v>0</v>
      </c>
      <c r="CQ125" s="377">
        <f t="shared" si="690"/>
        <v>0</v>
      </c>
      <c r="CR125" s="377">
        <f t="shared" si="690"/>
        <v>0</v>
      </c>
      <c r="CS125" s="377">
        <f t="shared" si="690"/>
        <v>0</v>
      </c>
      <c r="CT125" s="377">
        <f t="shared" si="690"/>
        <v>0</v>
      </c>
      <c r="CU125" s="377">
        <f t="shared" si="690"/>
        <v>0</v>
      </c>
      <c r="CV125" s="377">
        <f t="shared" si="690"/>
        <v>0</v>
      </c>
      <c r="CW125" s="377">
        <f t="shared" si="690"/>
        <v>0</v>
      </c>
      <c r="CX125" s="377">
        <f t="shared" si="690"/>
        <v>0</v>
      </c>
      <c r="CY125" s="377">
        <f t="shared" si="690"/>
        <v>0</v>
      </c>
      <c r="CZ125" s="377">
        <f t="shared" si="690"/>
        <v>0</v>
      </c>
      <c r="DA125" s="377">
        <f t="shared" si="690"/>
        <v>0</v>
      </c>
      <c r="DB125" s="377">
        <f t="shared" si="690"/>
        <v>0</v>
      </c>
      <c r="DC125" s="264"/>
      <c r="DD125" s="57">
        <f>IF(ISERROR(GETPIVOTDATA("VALUE",'CSS WK pvt'!$I$2,"DT_FILE",DD$8,"CD_CO",DD$6,"TRIM_CAT",TRIM(B125),"TRIM_LINE",A121))=TRUE,0,GETPIVOTDATA("VALUE",'CSS WK pvt'!$I$2,"DT_FILE",DD$8,"CD_CO",DD$6,"TRIM_CAT",TRIM(B125),"TRIM_LINE",A121))</f>
        <v>0</v>
      </c>
    </row>
    <row r="126" spans="1:108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57">
        <f t="shared" si="687"/>
        <v>0</v>
      </c>
      <c r="BJ126" s="101">
        <f t="shared" si="687"/>
        <v>0</v>
      </c>
      <c r="BK126" s="101">
        <f t="shared" si="687"/>
        <v>0</v>
      </c>
      <c r="BL126" s="101">
        <f t="shared" si="687"/>
        <v>0</v>
      </c>
      <c r="BM126" s="101">
        <f t="shared" si="687"/>
        <v>0</v>
      </c>
      <c r="BN126" s="101">
        <f t="shared" si="687"/>
        <v>0</v>
      </c>
      <c r="BO126" s="101">
        <f t="shared" si="687"/>
        <v>0</v>
      </c>
      <c r="BP126" s="101">
        <f t="shared" si="687"/>
        <v>0</v>
      </c>
      <c r="BQ126" s="101">
        <f t="shared" si="687"/>
        <v>0</v>
      </c>
      <c r="BR126" s="397">
        <f t="shared" si="687"/>
        <v>0</v>
      </c>
      <c r="BS126" s="101">
        <f t="shared" si="688"/>
        <v>0</v>
      </c>
      <c r="BT126" s="101">
        <f t="shared" si="688"/>
        <v>0</v>
      </c>
      <c r="BU126" s="101">
        <f t="shared" si="688"/>
        <v>0</v>
      </c>
      <c r="BV126" s="101">
        <f t="shared" si="688"/>
        <v>0</v>
      </c>
      <c r="BW126" s="101">
        <f t="shared" si="688"/>
        <v>0</v>
      </c>
      <c r="BX126" s="237">
        <f t="shared" si="688"/>
        <v>0</v>
      </c>
      <c r="BY126" s="237">
        <f t="shared" si="688"/>
        <v>0</v>
      </c>
      <c r="BZ126" s="237">
        <f t="shared" si="688"/>
        <v>0</v>
      </c>
      <c r="CA126" s="196">
        <f t="shared" si="688"/>
        <v>0</v>
      </c>
      <c r="CB126" s="196">
        <f t="shared" si="688"/>
        <v>0</v>
      </c>
      <c r="CC126" s="196">
        <f t="shared" si="689"/>
        <v>0</v>
      </c>
      <c r="CD126" s="377">
        <f t="shared" si="689"/>
        <v>0</v>
      </c>
      <c r="CE126" s="196">
        <f t="shared" si="689"/>
        <v>0</v>
      </c>
      <c r="CF126" s="196">
        <f t="shared" si="689"/>
        <v>0</v>
      </c>
      <c r="CG126" s="196">
        <f t="shared" si="689"/>
        <v>0</v>
      </c>
      <c r="CH126" s="196">
        <f t="shared" si="689"/>
        <v>0</v>
      </c>
      <c r="CI126" s="196">
        <f t="shared" si="689"/>
        <v>0</v>
      </c>
      <c r="CJ126" s="196">
        <f t="shared" si="689"/>
        <v>0</v>
      </c>
      <c r="CK126" s="196">
        <f t="shared" si="689"/>
        <v>0</v>
      </c>
      <c r="CL126" s="196">
        <f t="shared" si="689"/>
        <v>0</v>
      </c>
      <c r="CM126" s="196">
        <f t="shared" si="690"/>
        <v>0</v>
      </c>
      <c r="CN126" s="196">
        <f t="shared" si="690"/>
        <v>0</v>
      </c>
      <c r="CO126" s="196">
        <f t="shared" si="690"/>
        <v>0</v>
      </c>
      <c r="CP126" s="377">
        <f t="shared" si="690"/>
        <v>0</v>
      </c>
      <c r="CQ126" s="377">
        <f t="shared" si="690"/>
        <v>0</v>
      </c>
      <c r="CR126" s="377">
        <f t="shared" si="690"/>
        <v>0</v>
      </c>
      <c r="CS126" s="377">
        <f t="shared" si="690"/>
        <v>0</v>
      </c>
      <c r="CT126" s="377">
        <f t="shared" si="690"/>
        <v>0</v>
      </c>
      <c r="CU126" s="377">
        <f t="shared" si="690"/>
        <v>0</v>
      </c>
      <c r="CV126" s="377">
        <f t="shared" si="690"/>
        <v>0</v>
      </c>
      <c r="CW126" s="377">
        <f t="shared" si="690"/>
        <v>0</v>
      </c>
      <c r="CX126" s="377">
        <f t="shared" si="690"/>
        <v>0</v>
      </c>
      <c r="CY126" s="377">
        <f t="shared" si="690"/>
        <v>0</v>
      </c>
      <c r="CZ126" s="377">
        <f t="shared" si="690"/>
        <v>0</v>
      </c>
      <c r="DA126" s="377">
        <f t="shared" si="690"/>
        <v>0</v>
      </c>
      <c r="DB126" s="377">
        <f t="shared" si="690"/>
        <v>0</v>
      </c>
      <c r="DC126" s="264"/>
      <c r="DD126" s="57">
        <f>IF(ISERROR(GETPIVOTDATA("VALUE",'CSS WK pvt'!$I$2,"DT_FILE",DD$8,"CD_CO",DD$6,"TRIM_CAT",TRIM(B126),"TRIM_LINE",A121))=TRUE,0,GETPIVOTDATA("VALUE",'CSS WK pvt'!$I$2,"DT_FILE",DD$8,"CD_CO",DD$6,"TRIM_CAT",TRIM(B126),"TRIM_LINE",A121))</f>
        <v>0</v>
      </c>
    </row>
    <row r="127" spans="1:108" s="66" customFormat="1" ht="15">
      <c r="A127" s="140"/>
      <c r="B127" s="53" t="s">
        <v>144</v>
      </c>
      <c r="C127" s="114">
        <f t="shared" si="691" ref="C127:Q127">SUM(C122:C126)</f>
        <v>8</v>
      </c>
      <c r="D127" s="115">
        <f t="shared" si="691"/>
        <v>7</v>
      </c>
      <c r="E127" s="115">
        <f t="shared" si="691"/>
        <v>7</v>
      </c>
      <c r="F127" s="116">
        <f t="shared" si="691"/>
        <v>9</v>
      </c>
      <c r="G127" s="115">
        <f t="shared" si="691"/>
        <v>7</v>
      </c>
      <c r="H127" s="116">
        <f t="shared" si="691"/>
        <v>8</v>
      </c>
      <c r="I127" s="115">
        <f t="shared" si="691"/>
        <v>9</v>
      </c>
      <c r="J127" s="116">
        <f t="shared" si="691"/>
        <v>8</v>
      </c>
      <c r="K127" s="115">
        <f t="shared" si="691"/>
        <v>9</v>
      </c>
      <c r="L127" s="117">
        <f t="shared" si="691"/>
        <v>9</v>
      </c>
      <c r="M127" s="116">
        <f t="shared" si="691"/>
        <v>9</v>
      </c>
      <c r="N127" s="116">
        <f t="shared" si="691"/>
        <v>8</v>
      </c>
      <c r="O127" s="116">
        <f t="shared" si="691"/>
        <v>8</v>
      </c>
      <c r="P127" s="116">
        <f t="shared" si="691"/>
        <v>8</v>
      </c>
      <c r="Q127" s="116">
        <f t="shared" si="691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>
        <v>13</v>
      </c>
      <c r="BH127" s="117">
        <v>16</v>
      </c>
      <c r="BI127" s="116">
        <f t="shared" si="692" ref="BI127:BM127">SUM(BI122:BI126)</f>
        <v>0</v>
      </c>
      <c r="BJ127" s="118">
        <f t="shared" si="692"/>
        <v>1</v>
      </c>
      <c r="BK127" s="118">
        <f t="shared" si="692"/>
        <v>-2</v>
      </c>
      <c r="BL127" s="118">
        <f t="shared" si="692"/>
        <v>-2</v>
      </c>
      <c r="BM127" s="118">
        <f t="shared" si="692"/>
        <v>1</v>
      </c>
      <c r="BN127" s="118">
        <f t="shared" si="693" ref="BN127:BV127">SUM(BN122:BN126)</f>
        <v>0</v>
      </c>
      <c r="BO127" s="118">
        <f t="shared" si="693"/>
        <v>0</v>
      </c>
      <c r="BP127" s="118">
        <f t="shared" si="693"/>
        <v>3</v>
      </c>
      <c r="BQ127" s="118">
        <f t="shared" si="693"/>
        <v>2</v>
      </c>
      <c r="BR127" s="398">
        <f t="shared" si="693"/>
        <v>3</v>
      </c>
      <c r="BS127" s="118">
        <f t="shared" si="693"/>
        <v>5</v>
      </c>
      <c r="BT127" s="118">
        <f t="shared" si="693"/>
        <v>7</v>
      </c>
      <c r="BU127" s="118">
        <f t="shared" si="693"/>
        <v>7</v>
      </c>
      <c r="BV127" s="118">
        <f t="shared" si="693"/>
        <v>20</v>
      </c>
      <c r="BW127" s="118">
        <f t="shared" si="694" ref="BW127:BX127">SUM(BW122:BW126)</f>
        <v>25</v>
      </c>
      <c r="BX127" s="238">
        <f t="shared" si="694"/>
        <v>22</v>
      </c>
      <c r="BY127" s="238">
        <f t="shared" si="695" ref="BY127">SUM(BY122:BY126)</f>
        <v>19</v>
      </c>
      <c r="BZ127" s="238">
        <f t="shared" si="696" ref="BZ127:CA127">SUM(BZ122:BZ126)</f>
        <v>18</v>
      </c>
      <c r="CA127" s="197">
        <f t="shared" si="696"/>
        <v>20</v>
      </c>
      <c r="CB127" s="197">
        <f t="shared" si="697" ref="CB127:CC127">SUM(CB122:CB126)</f>
        <v>16</v>
      </c>
      <c r="CC127" s="197">
        <f t="shared" si="697"/>
        <v>16</v>
      </c>
      <c r="CD127" s="378">
        <f t="shared" si="698" ref="CD127:CE127">SUM(CD122:CD126)</f>
        <v>16</v>
      </c>
      <c r="CE127" s="197">
        <f t="shared" si="698"/>
        <v>12</v>
      </c>
      <c r="CF127" s="197">
        <f t="shared" si="699" ref="CF127">SUM(CF122:CF126)</f>
        <v>10</v>
      </c>
      <c r="CG127" s="197">
        <f t="shared" si="700" ref="CG127">SUM(CG122:CG126)</f>
        <v>7</v>
      </c>
      <c r="CH127" s="197">
        <f t="shared" si="701" ref="CH127">SUM(CH122:CH126)</f>
        <v>-10</v>
      </c>
      <c r="CI127" s="197">
        <f t="shared" si="702" ref="CI127">SUM(CI122:CI126)</f>
        <v>-7</v>
      </c>
      <c r="CJ127" s="197">
        <f t="shared" si="703" ref="CJ127">SUM(CJ122:CJ126)</f>
        <v>-9</v>
      </c>
      <c r="CK127" s="197">
        <f t="shared" si="704" ref="CK127">SUM(CK122:CK126)</f>
        <v>-7</v>
      </c>
      <c r="CL127" s="197">
        <f t="shared" si="705" ref="CL127">SUM(CL122:CL126)</f>
        <v>-6</v>
      </c>
      <c r="CM127" s="197">
        <f t="shared" si="706" ref="CM127">SUM(CM122:CM126)</f>
        <v>-13</v>
      </c>
      <c r="CN127" s="197">
        <f t="shared" si="707" ref="CN127">SUM(CN122:CN126)</f>
        <v>-11</v>
      </c>
      <c r="CO127" s="197">
        <f t="shared" si="708" ref="CO127">SUM(CO122:CO126)</f>
        <v>-10</v>
      </c>
      <c r="CP127" s="378">
        <f t="shared" si="709" ref="CP127">SUM(CP122:CP126)</f>
        <v>-12</v>
      </c>
      <c r="CQ127" s="378">
        <f t="shared" si="710" ref="CQ127">SUM(CQ122:CQ126)</f>
        <v>-10</v>
      </c>
      <c r="CR127" s="378">
        <f t="shared" si="711" ref="CR127">SUM(CR122:CR126)</f>
        <v>-8</v>
      </c>
      <c r="CS127" s="378">
        <f t="shared" si="712" ref="CS127">SUM(CS122:CS126)</f>
        <v>-5</v>
      </c>
      <c r="CT127" s="378">
        <f t="shared" si="713" ref="CT127">SUM(CT122:CT126)</f>
        <v>-1</v>
      </c>
      <c r="CU127" s="378">
        <f t="shared" si="714" ref="CU127">SUM(CU122:CU126)</f>
        <v>-8</v>
      </c>
      <c r="CV127" s="378">
        <f t="shared" si="715" ref="CV127">SUM(CV122:CV126)</f>
        <v>-8</v>
      </c>
      <c r="CW127" s="378">
        <f t="shared" si="716" ref="CW127">SUM(CW122:CW126)</f>
        <v>-10</v>
      </c>
      <c r="CX127" s="378">
        <f t="shared" si="717" ref="CX127">SUM(CX122:CX126)</f>
        <v>-10</v>
      </c>
      <c r="CY127" s="378">
        <f t="shared" si="718" ref="CY127:CZ127">SUM(CY122:CY126)</f>
        <v>-5</v>
      </c>
      <c r="CZ127" s="378">
        <f t="shared" si="718"/>
        <v>-4</v>
      </c>
      <c r="DA127" s="378">
        <f t="shared" si="719" ref="DA127:DB127">SUM(DA122:DA126)</f>
        <v>-4</v>
      </c>
      <c r="DB127" s="378">
        <f t="shared" si="719"/>
        <v>0</v>
      </c>
      <c r="DC127" s="265"/>
      <c r="DD127" s="78">
        <f>SUM(DD122:DD126)</f>
        <v>16</v>
      </c>
    </row>
    <row r="128" spans="1:108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54"/>
      <c r="CB128" s="254"/>
      <c r="CC128" s="254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264"/>
      <c r="DD128" s="83"/>
    </row>
    <row r="129" spans="1:108" s="52" customFormat="1" ht="15">
      <c r="A129" s="139"/>
      <c r="B129" s="53" t="s">
        <v>139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>
        <v>0</v>
      </c>
      <c r="BH129" s="103">
        <v>0</v>
      </c>
      <c r="BI129" s="104">
        <f t="shared" si="720" ref="BI129:BR133">O129-C129</f>
        <v>0</v>
      </c>
      <c r="BJ129" s="102">
        <f t="shared" si="720"/>
        <v>-1</v>
      </c>
      <c r="BK129" s="102">
        <f t="shared" si="720"/>
        <v>-1</v>
      </c>
      <c r="BL129" s="102">
        <f t="shared" si="720"/>
        <v>-4</v>
      </c>
      <c r="BM129" s="102">
        <f t="shared" si="720"/>
        <v>0</v>
      </c>
      <c r="BN129" s="102">
        <f t="shared" si="720"/>
        <v>-6</v>
      </c>
      <c r="BO129" s="102">
        <f t="shared" si="720"/>
        <v>-6</v>
      </c>
      <c r="BP129" s="102">
        <f t="shared" si="720"/>
        <v>-1</v>
      </c>
      <c r="BQ129" s="102">
        <f t="shared" si="720"/>
        <v>0</v>
      </c>
      <c r="BR129" s="377">
        <f t="shared" si="720"/>
        <v>0</v>
      </c>
      <c r="BS129" s="102">
        <f t="shared" si="721" ref="BS129:CB133">Y129-M129</f>
        <v>0</v>
      </c>
      <c r="BT129" s="102">
        <f t="shared" si="721"/>
        <v>0</v>
      </c>
      <c r="BU129" s="102">
        <f t="shared" si="721"/>
        <v>0</v>
      </c>
      <c r="BV129" s="102">
        <f t="shared" si="721"/>
        <v>0</v>
      </c>
      <c r="BW129" s="102">
        <f t="shared" si="721"/>
        <v>0</v>
      </c>
      <c r="BX129" s="196">
        <f t="shared" si="721"/>
        <v>0</v>
      </c>
      <c r="BY129" s="196">
        <f t="shared" si="721"/>
        <v>0</v>
      </c>
      <c r="BZ129" s="196">
        <f t="shared" si="721"/>
        <v>10</v>
      </c>
      <c r="CA129" s="196">
        <f t="shared" si="721"/>
        <v>8</v>
      </c>
      <c r="CB129" s="196">
        <f t="shared" si="721"/>
        <v>3</v>
      </c>
      <c r="CC129" s="196">
        <f t="shared" si="722" ref="CC129:CL133">AI129-W129</f>
        <v>3</v>
      </c>
      <c r="CD129" s="377">
        <f t="shared" si="722"/>
        <v>3</v>
      </c>
      <c r="CE129" s="196">
        <f t="shared" si="722"/>
        <v>0</v>
      </c>
      <c r="CF129" s="196">
        <f t="shared" si="722"/>
        <v>0</v>
      </c>
      <c r="CG129" s="196">
        <f t="shared" si="722"/>
        <v>0</v>
      </c>
      <c r="CH129" s="196">
        <f t="shared" si="722"/>
        <v>9</v>
      </c>
      <c r="CI129" s="196">
        <f t="shared" si="722"/>
        <v>2</v>
      </c>
      <c r="CJ129" s="196">
        <f t="shared" si="722"/>
        <v>8</v>
      </c>
      <c r="CK129" s="196">
        <f t="shared" si="722"/>
        <v>4</v>
      </c>
      <c r="CL129" s="196">
        <f t="shared" si="722"/>
        <v>-10</v>
      </c>
      <c r="CM129" s="196">
        <f t="shared" si="723" ref="CM129:DB133">AS129-AG129</f>
        <v>-8</v>
      </c>
      <c r="CN129" s="196">
        <f t="shared" si="723"/>
        <v>-3</v>
      </c>
      <c r="CO129" s="196">
        <f t="shared" si="723"/>
        <v>-3</v>
      </c>
      <c r="CP129" s="377">
        <f t="shared" si="723"/>
        <v>-3</v>
      </c>
      <c r="CQ129" s="377">
        <f t="shared" si="723"/>
        <v>0</v>
      </c>
      <c r="CR129" s="377">
        <f t="shared" si="723"/>
        <v>0</v>
      </c>
      <c r="CS129" s="377">
        <f t="shared" si="723"/>
        <v>0</v>
      </c>
      <c r="CT129" s="377">
        <f t="shared" si="723"/>
        <v>-6</v>
      </c>
      <c r="CU129" s="377">
        <f t="shared" si="723"/>
        <v>-2</v>
      </c>
      <c r="CV129" s="377">
        <f t="shared" si="723"/>
        <v>-7</v>
      </c>
      <c r="CW129" s="377">
        <f t="shared" si="723"/>
        <v>-1</v>
      </c>
      <c r="CX129" s="377">
        <f t="shared" si="723"/>
        <v>2</v>
      </c>
      <c r="CY129" s="377">
        <f t="shared" si="723"/>
        <v>3</v>
      </c>
      <c r="CZ129" s="377">
        <f t="shared" si="723"/>
        <v>4</v>
      </c>
      <c r="DA129" s="377">
        <f t="shared" si="723"/>
        <v>0</v>
      </c>
      <c r="DB129" s="377">
        <f t="shared" si="723"/>
        <v>0</v>
      </c>
      <c r="DC129" s="264"/>
      <c r="DD129" s="57">
        <f>IF(ISERROR(GETPIVOTDATA("VALUE",'CSS WK pvt'!$I$2,"DT_FILE",DD$8,"CD_CO",DD$6,"TRIM_CAT",TRIM(B129),"TRIM_LINE",A128))=TRUE,0,GETPIVOTDATA("VALUE",'CSS WK pvt'!$I$2,"DT_FILE",DD$8,"CD_CO",DD$6,"TRIM_CAT",TRIM(B129),"TRIM_LINE",A128))</f>
        <v>0</v>
      </c>
    </row>
    <row r="130" spans="1:108" s="52" customFormat="1" ht="15">
      <c r="A130" s="139"/>
      <c r="B130" s="53" t="s">
        <v>140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>
        <v>0</v>
      </c>
      <c r="BH130" s="103">
        <v>0</v>
      </c>
      <c r="BI130" s="104">
        <f t="shared" si="720"/>
        <v>0</v>
      </c>
      <c r="BJ130" s="102">
        <f t="shared" si="720"/>
        <v>0</v>
      </c>
      <c r="BK130" s="102">
        <f t="shared" si="720"/>
        <v>0</v>
      </c>
      <c r="BL130" s="102">
        <f t="shared" si="720"/>
        <v>0</v>
      </c>
      <c r="BM130" s="102">
        <f t="shared" si="720"/>
        <v>0</v>
      </c>
      <c r="BN130" s="102">
        <f t="shared" si="720"/>
        <v>0</v>
      </c>
      <c r="BO130" s="102">
        <f t="shared" si="720"/>
        <v>0</v>
      </c>
      <c r="BP130" s="102">
        <f t="shared" si="720"/>
        <v>0</v>
      </c>
      <c r="BQ130" s="102">
        <f t="shared" si="720"/>
        <v>0</v>
      </c>
      <c r="BR130" s="377">
        <f t="shared" si="720"/>
        <v>0</v>
      </c>
      <c r="BS130" s="102">
        <f t="shared" si="721"/>
        <v>0</v>
      </c>
      <c r="BT130" s="102">
        <f t="shared" si="721"/>
        <v>0</v>
      </c>
      <c r="BU130" s="102">
        <f t="shared" si="721"/>
        <v>0</v>
      </c>
      <c r="BV130" s="102">
        <f t="shared" si="721"/>
        <v>0</v>
      </c>
      <c r="BW130" s="102">
        <f t="shared" si="721"/>
        <v>0</v>
      </c>
      <c r="BX130" s="196">
        <f t="shared" si="721"/>
        <v>0</v>
      </c>
      <c r="BY130" s="196">
        <f t="shared" si="721"/>
        <v>0</v>
      </c>
      <c r="BZ130" s="196">
        <f t="shared" si="721"/>
        <v>1</v>
      </c>
      <c r="CA130" s="196">
        <f t="shared" si="721"/>
        <v>2</v>
      </c>
      <c r="CB130" s="196">
        <f t="shared" si="721"/>
        <v>0</v>
      </c>
      <c r="CC130" s="196">
        <f t="shared" si="722"/>
        <v>0</v>
      </c>
      <c r="CD130" s="377">
        <f t="shared" si="722"/>
        <v>0</v>
      </c>
      <c r="CE130" s="196">
        <f t="shared" si="722"/>
        <v>0</v>
      </c>
      <c r="CF130" s="196">
        <f t="shared" si="722"/>
        <v>0</v>
      </c>
      <c r="CG130" s="196">
        <f t="shared" si="722"/>
        <v>0</v>
      </c>
      <c r="CH130" s="196">
        <f t="shared" si="722"/>
        <v>0</v>
      </c>
      <c r="CI130" s="196">
        <f t="shared" si="722"/>
        <v>1</v>
      </c>
      <c r="CJ130" s="196">
        <f t="shared" si="722"/>
        <v>0</v>
      </c>
      <c r="CK130" s="196">
        <f t="shared" si="722"/>
        <v>0</v>
      </c>
      <c r="CL130" s="196">
        <f t="shared" si="722"/>
        <v>-1</v>
      </c>
      <c r="CM130" s="196">
        <f t="shared" si="723"/>
        <v>-2</v>
      </c>
      <c r="CN130" s="196">
        <f t="shared" si="723"/>
        <v>0</v>
      </c>
      <c r="CO130" s="196">
        <f t="shared" si="723"/>
        <v>0</v>
      </c>
      <c r="CP130" s="377">
        <f t="shared" si="723"/>
        <v>0</v>
      </c>
      <c r="CQ130" s="377">
        <f t="shared" si="723"/>
        <v>0</v>
      </c>
      <c r="CR130" s="377">
        <f t="shared" si="723"/>
        <v>0</v>
      </c>
      <c r="CS130" s="377">
        <f t="shared" si="723"/>
        <v>0</v>
      </c>
      <c r="CT130" s="377">
        <f t="shared" si="723"/>
        <v>0</v>
      </c>
      <c r="CU130" s="377">
        <f t="shared" si="723"/>
        <v>0</v>
      </c>
      <c r="CV130" s="377">
        <f t="shared" si="723"/>
        <v>0</v>
      </c>
      <c r="CW130" s="377">
        <f t="shared" si="723"/>
        <v>2</v>
      </c>
      <c r="CX130" s="377">
        <f t="shared" si="723"/>
        <v>1</v>
      </c>
      <c r="CY130" s="377">
        <f t="shared" si="723"/>
        <v>0</v>
      </c>
      <c r="CZ130" s="377">
        <f t="shared" si="723"/>
        <v>0</v>
      </c>
      <c r="DA130" s="377">
        <f t="shared" si="723"/>
        <v>0</v>
      </c>
      <c r="DB130" s="377">
        <f t="shared" si="723"/>
        <v>0</v>
      </c>
      <c r="DC130" s="264"/>
      <c r="DD130" s="57">
        <f>IF(ISERROR(GETPIVOTDATA("VALUE",'CSS WK pvt'!$I$2,"DT_FILE",DD$8,"CD_CO",DD$6,"TRIM_CAT",TRIM(B130),"TRIM_LINE",A128))=TRUE,0,GETPIVOTDATA("VALUE",'CSS WK pvt'!$I$2,"DT_FILE",DD$8,"CD_CO",DD$6,"TRIM_CAT",TRIM(B130),"TRIM_LINE",A128))</f>
        <v>0</v>
      </c>
    </row>
    <row r="131" spans="1:108" s="52" customFormat="1" ht="15">
      <c r="A131" s="139"/>
      <c r="B131" s="53" t="s">
        <v>141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>
        <v>0</v>
      </c>
      <c r="BH131" s="103">
        <v>0</v>
      </c>
      <c r="BI131" s="104">
        <f t="shared" si="720"/>
        <v>-1</v>
      </c>
      <c r="BJ131" s="102">
        <f t="shared" si="720"/>
        <v>0</v>
      </c>
      <c r="BK131" s="102">
        <f t="shared" si="720"/>
        <v>0</v>
      </c>
      <c r="BL131" s="102">
        <f t="shared" si="720"/>
        <v>-1</v>
      </c>
      <c r="BM131" s="102">
        <f t="shared" si="720"/>
        <v>0</v>
      </c>
      <c r="BN131" s="102">
        <f t="shared" si="720"/>
        <v>0</v>
      </c>
      <c r="BO131" s="102">
        <f t="shared" si="720"/>
        <v>-2</v>
      </c>
      <c r="BP131" s="102">
        <f t="shared" si="720"/>
        <v>0</v>
      </c>
      <c r="BQ131" s="102">
        <f t="shared" si="720"/>
        <v>0</v>
      </c>
      <c r="BR131" s="377">
        <f t="shared" si="720"/>
        <v>0</v>
      </c>
      <c r="BS131" s="102">
        <f t="shared" si="721"/>
        <v>-1</v>
      </c>
      <c r="BT131" s="102">
        <f t="shared" si="721"/>
        <v>-2</v>
      </c>
      <c r="BU131" s="102">
        <f t="shared" si="721"/>
        <v>-1</v>
      </c>
      <c r="BV131" s="102">
        <f t="shared" si="721"/>
        <v>1</v>
      </c>
      <c r="BW131" s="102">
        <f t="shared" si="721"/>
        <v>1</v>
      </c>
      <c r="BX131" s="196">
        <f t="shared" si="721"/>
        <v>1</v>
      </c>
      <c r="BY131" s="196">
        <f t="shared" si="721"/>
        <v>0</v>
      </c>
      <c r="BZ131" s="196">
        <f t="shared" si="721"/>
        <v>1</v>
      </c>
      <c r="CA131" s="196">
        <f t="shared" si="721"/>
        <v>0</v>
      </c>
      <c r="CB131" s="196">
        <f t="shared" si="721"/>
        <v>1</v>
      </c>
      <c r="CC131" s="196">
        <f t="shared" si="722"/>
        <v>1</v>
      </c>
      <c r="CD131" s="377">
        <f t="shared" si="722"/>
        <v>1</v>
      </c>
      <c r="CE131" s="196">
        <f t="shared" si="722"/>
        <v>0</v>
      </c>
      <c r="CF131" s="196">
        <f t="shared" si="722"/>
        <v>0</v>
      </c>
      <c r="CG131" s="196">
        <f t="shared" si="722"/>
        <v>4</v>
      </c>
      <c r="CH131" s="196">
        <f t="shared" si="722"/>
        <v>1</v>
      </c>
      <c r="CI131" s="196">
        <f t="shared" si="722"/>
        <v>-1</v>
      </c>
      <c r="CJ131" s="196">
        <f t="shared" si="722"/>
        <v>0</v>
      </c>
      <c r="CK131" s="196">
        <f t="shared" si="722"/>
        <v>0</v>
      </c>
      <c r="CL131" s="196">
        <f t="shared" si="722"/>
        <v>-1</v>
      </c>
      <c r="CM131" s="196">
        <f t="shared" si="723"/>
        <v>0</v>
      </c>
      <c r="CN131" s="196">
        <f t="shared" si="723"/>
        <v>-1</v>
      </c>
      <c r="CO131" s="196">
        <f t="shared" si="723"/>
        <v>-1</v>
      </c>
      <c r="CP131" s="377">
        <f t="shared" si="723"/>
        <v>1</v>
      </c>
      <c r="CQ131" s="377">
        <f t="shared" si="723"/>
        <v>0</v>
      </c>
      <c r="CR131" s="377">
        <f t="shared" si="723"/>
        <v>0</v>
      </c>
      <c r="CS131" s="377">
        <f t="shared" si="723"/>
        <v>-4</v>
      </c>
      <c r="CT131" s="377">
        <f t="shared" si="723"/>
        <v>2</v>
      </c>
      <c r="CU131" s="377">
        <f t="shared" si="723"/>
        <v>0</v>
      </c>
      <c r="CV131" s="377">
        <f t="shared" si="723"/>
        <v>0</v>
      </c>
      <c r="CW131" s="377">
        <f t="shared" si="723"/>
        <v>0</v>
      </c>
      <c r="CX131" s="377">
        <f t="shared" si="723"/>
        <v>0</v>
      </c>
      <c r="CY131" s="377">
        <f t="shared" si="723"/>
        <v>0</v>
      </c>
      <c r="CZ131" s="377">
        <f t="shared" si="723"/>
        <v>0</v>
      </c>
      <c r="DA131" s="377">
        <f t="shared" si="723"/>
        <v>0</v>
      </c>
      <c r="DB131" s="377">
        <f t="shared" si="723"/>
        <v>-2</v>
      </c>
      <c r="DC131" s="264"/>
      <c r="DD131" s="57">
        <f>IF(ISERROR(GETPIVOTDATA("VALUE",'CSS WK pvt'!$I$2,"DT_FILE",DD$8,"CD_CO",DD$6,"TRIM_CAT",TRIM(B131),"TRIM_LINE",A128))=TRUE,0,GETPIVOTDATA("VALUE",'CSS WK pvt'!$I$2,"DT_FILE",DD$8,"CD_CO",DD$6,"TRIM_CAT",TRIM(B131),"TRIM_LINE",A128))</f>
        <v>0</v>
      </c>
    </row>
    <row r="132" spans="1:108" s="52" customFormat="1" ht="15">
      <c r="A132" s="139"/>
      <c r="B132" s="53" t="s">
        <v>142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104">
        <f t="shared" si="720"/>
        <v>0</v>
      </c>
      <c r="BJ132" s="102">
        <f t="shared" si="720"/>
        <v>0</v>
      </c>
      <c r="BK132" s="102">
        <f t="shared" si="720"/>
        <v>0</v>
      </c>
      <c r="BL132" s="102">
        <f t="shared" si="720"/>
        <v>0</v>
      </c>
      <c r="BM132" s="102">
        <f t="shared" si="720"/>
        <v>0</v>
      </c>
      <c r="BN132" s="102">
        <f t="shared" si="720"/>
        <v>0</v>
      </c>
      <c r="BO132" s="102">
        <f t="shared" si="720"/>
        <v>0</v>
      </c>
      <c r="BP132" s="102">
        <f t="shared" si="720"/>
        <v>0</v>
      </c>
      <c r="BQ132" s="102">
        <f t="shared" si="720"/>
        <v>0</v>
      </c>
      <c r="BR132" s="377">
        <f t="shared" si="720"/>
        <v>0</v>
      </c>
      <c r="BS132" s="102">
        <f t="shared" si="721"/>
        <v>0</v>
      </c>
      <c r="BT132" s="102">
        <f t="shared" si="721"/>
        <v>0</v>
      </c>
      <c r="BU132" s="102">
        <f t="shared" si="721"/>
        <v>0</v>
      </c>
      <c r="BV132" s="102">
        <f t="shared" si="721"/>
        <v>0</v>
      </c>
      <c r="BW132" s="102">
        <f t="shared" si="721"/>
        <v>0</v>
      </c>
      <c r="BX132" s="196">
        <f t="shared" si="721"/>
        <v>0</v>
      </c>
      <c r="BY132" s="196">
        <f t="shared" si="721"/>
        <v>0</v>
      </c>
      <c r="BZ132" s="196">
        <f t="shared" si="721"/>
        <v>0</v>
      </c>
      <c r="CA132" s="196">
        <f t="shared" si="721"/>
        <v>0</v>
      </c>
      <c r="CB132" s="196">
        <f t="shared" si="721"/>
        <v>0</v>
      </c>
      <c r="CC132" s="196">
        <f t="shared" si="722"/>
        <v>0</v>
      </c>
      <c r="CD132" s="377">
        <f t="shared" si="722"/>
        <v>0</v>
      </c>
      <c r="CE132" s="196">
        <f t="shared" si="722"/>
        <v>0</v>
      </c>
      <c r="CF132" s="196">
        <f t="shared" si="722"/>
        <v>0</v>
      </c>
      <c r="CG132" s="196">
        <f t="shared" si="722"/>
        <v>0</v>
      </c>
      <c r="CH132" s="196">
        <f t="shared" si="722"/>
        <v>0</v>
      </c>
      <c r="CI132" s="196">
        <f t="shared" si="722"/>
        <v>0</v>
      </c>
      <c r="CJ132" s="196">
        <f t="shared" si="722"/>
        <v>0</v>
      </c>
      <c r="CK132" s="196">
        <f t="shared" si="722"/>
        <v>0</v>
      </c>
      <c r="CL132" s="196">
        <f t="shared" si="722"/>
        <v>0</v>
      </c>
      <c r="CM132" s="196">
        <f t="shared" si="723"/>
        <v>0</v>
      </c>
      <c r="CN132" s="196">
        <f t="shared" si="723"/>
        <v>0</v>
      </c>
      <c r="CO132" s="196">
        <f t="shared" si="723"/>
        <v>0</v>
      </c>
      <c r="CP132" s="377">
        <f t="shared" si="723"/>
        <v>0</v>
      </c>
      <c r="CQ132" s="377">
        <f t="shared" si="723"/>
        <v>0</v>
      </c>
      <c r="CR132" s="377">
        <f t="shared" si="723"/>
        <v>0</v>
      </c>
      <c r="CS132" s="377">
        <f t="shared" si="723"/>
        <v>0</v>
      </c>
      <c r="CT132" s="377">
        <f t="shared" si="723"/>
        <v>0</v>
      </c>
      <c r="CU132" s="377">
        <f t="shared" si="723"/>
        <v>0</v>
      </c>
      <c r="CV132" s="377">
        <f t="shared" si="723"/>
        <v>0</v>
      </c>
      <c r="CW132" s="377">
        <f t="shared" si="723"/>
        <v>0</v>
      </c>
      <c r="CX132" s="377">
        <f t="shared" si="723"/>
        <v>0</v>
      </c>
      <c r="CY132" s="377">
        <f t="shared" si="723"/>
        <v>0</v>
      </c>
      <c r="CZ132" s="377">
        <f t="shared" si="723"/>
        <v>0</v>
      </c>
      <c r="DA132" s="377">
        <f t="shared" si="723"/>
        <v>0</v>
      </c>
      <c r="DB132" s="377">
        <f t="shared" si="723"/>
        <v>0</v>
      </c>
      <c r="DC132" s="264"/>
      <c r="DD132" s="57">
        <f>IF(ISERROR(GETPIVOTDATA("VALUE",'CSS WK pvt'!$I$2,"DT_FILE",DD$8,"CD_CO",DD$6,"TRIM_CAT",TRIM(B132),"TRIM_LINE",A128))=TRUE,0,GETPIVOTDATA("VALUE",'CSS WK pvt'!$I$2,"DT_FILE",DD$8,"CD_CO",DD$6,"TRIM_CAT",TRIM(B132),"TRIM_LINE",A128))</f>
        <v>0</v>
      </c>
    </row>
    <row r="133" spans="1:108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104">
        <f t="shared" si="720"/>
        <v>0</v>
      </c>
      <c r="BJ133" s="102">
        <f t="shared" si="720"/>
        <v>0</v>
      </c>
      <c r="BK133" s="102">
        <f t="shared" si="720"/>
        <v>0</v>
      </c>
      <c r="BL133" s="102">
        <f t="shared" si="720"/>
        <v>0</v>
      </c>
      <c r="BM133" s="102">
        <f t="shared" si="720"/>
        <v>0</v>
      </c>
      <c r="BN133" s="102">
        <f t="shared" si="720"/>
        <v>0</v>
      </c>
      <c r="BO133" s="102">
        <f t="shared" si="720"/>
        <v>0</v>
      </c>
      <c r="BP133" s="102">
        <f t="shared" si="720"/>
        <v>0</v>
      </c>
      <c r="BQ133" s="102">
        <f t="shared" si="720"/>
        <v>0</v>
      </c>
      <c r="BR133" s="377">
        <f t="shared" si="720"/>
        <v>0</v>
      </c>
      <c r="BS133" s="102">
        <f t="shared" si="721"/>
        <v>0</v>
      </c>
      <c r="BT133" s="102">
        <f t="shared" si="721"/>
        <v>0</v>
      </c>
      <c r="BU133" s="102">
        <f t="shared" si="721"/>
        <v>0</v>
      </c>
      <c r="BV133" s="102">
        <f t="shared" si="721"/>
        <v>0</v>
      </c>
      <c r="BW133" s="102">
        <f t="shared" si="721"/>
        <v>0</v>
      </c>
      <c r="BX133" s="196">
        <f t="shared" si="721"/>
        <v>0</v>
      </c>
      <c r="BY133" s="196">
        <f t="shared" si="721"/>
        <v>0</v>
      </c>
      <c r="BZ133" s="196">
        <f t="shared" si="721"/>
        <v>0</v>
      </c>
      <c r="CA133" s="196">
        <f t="shared" si="721"/>
        <v>0</v>
      </c>
      <c r="CB133" s="196">
        <f t="shared" si="721"/>
        <v>0</v>
      </c>
      <c r="CC133" s="196">
        <f t="shared" si="722"/>
        <v>0</v>
      </c>
      <c r="CD133" s="377">
        <f t="shared" si="722"/>
        <v>0</v>
      </c>
      <c r="CE133" s="196">
        <f t="shared" si="722"/>
        <v>0</v>
      </c>
      <c r="CF133" s="196">
        <f t="shared" si="722"/>
        <v>0</v>
      </c>
      <c r="CG133" s="196">
        <f t="shared" si="722"/>
        <v>0</v>
      </c>
      <c r="CH133" s="196">
        <f t="shared" si="722"/>
        <v>0</v>
      </c>
      <c r="CI133" s="196">
        <f t="shared" si="722"/>
        <v>0</v>
      </c>
      <c r="CJ133" s="196">
        <f t="shared" si="722"/>
        <v>0</v>
      </c>
      <c r="CK133" s="196">
        <f t="shared" si="722"/>
        <v>0</v>
      </c>
      <c r="CL133" s="196">
        <f t="shared" si="722"/>
        <v>0</v>
      </c>
      <c r="CM133" s="196">
        <f t="shared" si="723"/>
        <v>0</v>
      </c>
      <c r="CN133" s="196">
        <f t="shared" si="723"/>
        <v>0</v>
      </c>
      <c r="CO133" s="196">
        <f t="shared" si="723"/>
        <v>0</v>
      </c>
      <c r="CP133" s="377">
        <f t="shared" si="723"/>
        <v>0</v>
      </c>
      <c r="CQ133" s="377">
        <f t="shared" si="723"/>
        <v>0</v>
      </c>
      <c r="CR133" s="377">
        <f t="shared" si="723"/>
        <v>0</v>
      </c>
      <c r="CS133" s="377">
        <f t="shared" si="723"/>
        <v>0</v>
      </c>
      <c r="CT133" s="377">
        <f t="shared" si="723"/>
        <v>0</v>
      </c>
      <c r="CU133" s="377">
        <f t="shared" si="723"/>
        <v>0</v>
      </c>
      <c r="CV133" s="377">
        <f t="shared" si="723"/>
        <v>0</v>
      </c>
      <c r="CW133" s="377">
        <f t="shared" si="723"/>
        <v>0</v>
      </c>
      <c r="CX133" s="377">
        <f t="shared" si="723"/>
        <v>0</v>
      </c>
      <c r="CY133" s="377">
        <f t="shared" si="723"/>
        <v>0</v>
      </c>
      <c r="CZ133" s="377">
        <f t="shared" si="723"/>
        <v>0</v>
      </c>
      <c r="DA133" s="377">
        <f t="shared" si="723"/>
        <v>0</v>
      </c>
      <c r="DB133" s="377">
        <f t="shared" si="723"/>
        <v>0</v>
      </c>
      <c r="DC133" s="264"/>
      <c r="DD133" s="57">
        <f>IF(ISERROR(GETPIVOTDATA("VALUE",'CSS WK pvt'!$I$2,"DT_FILE",DD$8,"CD_CO",DD$6,"TRIM_CAT",TRIM(B133),"TRIM_LINE",A128))=TRUE,0,GETPIVOTDATA("VALUE",'CSS WK pvt'!$I$2,"DT_FILE",DD$8,"CD_CO",DD$6,"TRIM_CAT",TRIM(B133),"TRIM_LINE",A128))</f>
        <v>0</v>
      </c>
    </row>
    <row r="134" spans="1:108" s="66" customFormat="1" ht="15">
      <c r="A134" s="140"/>
      <c r="B134" s="53" t="s">
        <v>144</v>
      </c>
      <c r="C134" s="110">
        <f t="shared" si="724" ref="C134:Q134">SUM(C129:C133)</f>
        <v>2</v>
      </c>
      <c r="D134" s="111">
        <f t="shared" si="724"/>
        <v>1</v>
      </c>
      <c r="E134" s="111">
        <f t="shared" si="724"/>
        <v>1</v>
      </c>
      <c r="F134" s="111">
        <f t="shared" si="724"/>
        <v>5</v>
      </c>
      <c r="G134" s="111">
        <f t="shared" si="724"/>
        <v>0</v>
      </c>
      <c r="H134" s="112">
        <f t="shared" si="724"/>
        <v>6</v>
      </c>
      <c r="I134" s="111">
        <f t="shared" si="724"/>
        <v>8</v>
      </c>
      <c r="J134" s="112">
        <f t="shared" si="724"/>
        <v>1</v>
      </c>
      <c r="K134" s="111">
        <f t="shared" si="724"/>
        <v>0</v>
      </c>
      <c r="L134" s="113">
        <f t="shared" si="724"/>
        <v>0</v>
      </c>
      <c r="M134" s="112">
        <f t="shared" si="724"/>
        <v>1</v>
      </c>
      <c r="N134" s="112">
        <f t="shared" si="724"/>
        <v>2</v>
      </c>
      <c r="O134" s="112">
        <f t="shared" si="724"/>
        <v>1</v>
      </c>
      <c r="P134" s="112">
        <f t="shared" si="724"/>
        <v>0</v>
      </c>
      <c r="Q134" s="112">
        <f t="shared" si="724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>
        <v>0</v>
      </c>
      <c r="BH134" s="113">
        <v>0</v>
      </c>
      <c r="BI134" s="110">
        <f t="shared" si="725" ref="BI134:BM134">SUM(BI129:BI133)</f>
        <v>-1</v>
      </c>
      <c r="BJ134" s="112">
        <f t="shared" si="725"/>
        <v>-1</v>
      </c>
      <c r="BK134" s="112">
        <f t="shared" si="725"/>
        <v>-1</v>
      </c>
      <c r="BL134" s="112">
        <f t="shared" si="725"/>
        <v>-5</v>
      </c>
      <c r="BM134" s="112">
        <f t="shared" si="725"/>
        <v>0</v>
      </c>
      <c r="BN134" s="112">
        <f t="shared" si="726" ref="BN134:BV134">SUM(BN129:BN133)</f>
        <v>-6</v>
      </c>
      <c r="BO134" s="112">
        <f t="shared" si="726"/>
        <v>-8</v>
      </c>
      <c r="BP134" s="112">
        <f t="shared" si="726"/>
        <v>-1</v>
      </c>
      <c r="BQ134" s="112">
        <f t="shared" si="726"/>
        <v>0</v>
      </c>
      <c r="BR134" s="378">
        <f t="shared" si="726"/>
        <v>0</v>
      </c>
      <c r="BS134" s="112">
        <f t="shared" si="726"/>
        <v>-1</v>
      </c>
      <c r="BT134" s="112">
        <f t="shared" si="726"/>
        <v>-2</v>
      </c>
      <c r="BU134" s="112">
        <f t="shared" si="726"/>
        <v>-1</v>
      </c>
      <c r="BV134" s="112">
        <f t="shared" si="726"/>
        <v>1</v>
      </c>
      <c r="BW134" s="112">
        <f t="shared" si="727" ref="BW134:BX134">SUM(BW129:BW133)</f>
        <v>1</v>
      </c>
      <c r="BX134" s="197">
        <f t="shared" si="727"/>
        <v>1</v>
      </c>
      <c r="BY134" s="197">
        <f t="shared" si="728" ref="BY134">SUM(BY129:BY133)</f>
        <v>0</v>
      </c>
      <c r="BZ134" s="197">
        <f t="shared" si="729" ref="BZ134:CA134">SUM(BZ129:BZ133)</f>
        <v>12</v>
      </c>
      <c r="CA134" s="197">
        <f t="shared" si="729"/>
        <v>10</v>
      </c>
      <c r="CB134" s="197">
        <f t="shared" si="730" ref="CB134:CC134">SUM(CB129:CB133)</f>
        <v>4</v>
      </c>
      <c r="CC134" s="197">
        <f t="shared" si="730"/>
        <v>4</v>
      </c>
      <c r="CD134" s="378">
        <f t="shared" si="731" ref="CD134:CE134">SUM(CD129:CD133)</f>
        <v>4</v>
      </c>
      <c r="CE134" s="197">
        <f t="shared" si="731"/>
        <v>0</v>
      </c>
      <c r="CF134" s="197">
        <f t="shared" si="732" ref="CF134">SUM(CF129:CF133)</f>
        <v>0</v>
      </c>
      <c r="CG134" s="197">
        <f t="shared" si="733" ref="CG134">SUM(CG129:CG133)</f>
        <v>4</v>
      </c>
      <c r="CH134" s="197">
        <f t="shared" si="734" ref="CH134">SUM(CH129:CH133)</f>
        <v>10</v>
      </c>
      <c r="CI134" s="197">
        <f t="shared" si="735" ref="CI134">SUM(CI129:CI133)</f>
        <v>2</v>
      </c>
      <c r="CJ134" s="197">
        <f t="shared" si="736" ref="CJ134">SUM(CJ129:CJ133)</f>
        <v>8</v>
      </c>
      <c r="CK134" s="197">
        <f t="shared" si="737" ref="CK134">SUM(CK129:CK133)</f>
        <v>4</v>
      </c>
      <c r="CL134" s="197">
        <f t="shared" si="738" ref="CL134">SUM(CL129:CL133)</f>
        <v>-12</v>
      </c>
      <c r="CM134" s="197">
        <f t="shared" si="739" ref="CM134">SUM(CM129:CM133)</f>
        <v>-10</v>
      </c>
      <c r="CN134" s="197">
        <f t="shared" si="740" ref="CN134">SUM(CN129:CN133)</f>
        <v>-4</v>
      </c>
      <c r="CO134" s="197">
        <f t="shared" si="741" ref="CO134">SUM(CO129:CO133)</f>
        <v>-4</v>
      </c>
      <c r="CP134" s="378">
        <f t="shared" si="742" ref="CP134">SUM(CP129:CP133)</f>
        <v>-2</v>
      </c>
      <c r="CQ134" s="378">
        <f t="shared" si="743" ref="CQ134">SUM(CQ129:CQ133)</f>
        <v>0</v>
      </c>
      <c r="CR134" s="378">
        <f t="shared" si="744" ref="CR134">SUM(CR129:CR133)</f>
        <v>0</v>
      </c>
      <c r="CS134" s="378">
        <f t="shared" si="745" ref="CS134">SUM(CS129:CS133)</f>
        <v>-4</v>
      </c>
      <c r="CT134" s="378">
        <f t="shared" si="746" ref="CT134">SUM(CT129:CT133)</f>
        <v>-4</v>
      </c>
      <c r="CU134" s="378">
        <f t="shared" si="747" ref="CU134">SUM(CU129:CU133)</f>
        <v>-2</v>
      </c>
      <c r="CV134" s="378">
        <f t="shared" si="748" ref="CV134">SUM(CV129:CV133)</f>
        <v>-7</v>
      </c>
      <c r="CW134" s="378">
        <f t="shared" si="749" ref="CW134">SUM(CW129:CW133)</f>
        <v>1</v>
      </c>
      <c r="CX134" s="378">
        <f t="shared" si="750" ref="CX134">SUM(CX129:CX133)</f>
        <v>3</v>
      </c>
      <c r="CY134" s="378">
        <f t="shared" si="751" ref="CY134:CZ134">SUM(CY129:CY133)</f>
        <v>3</v>
      </c>
      <c r="CZ134" s="378">
        <f t="shared" si="751"/>
        <v>4</v>
      </c>
      <c r="DA134" s="378">
        <f t="shared" si="752" ref="DA134:DB134">SUM(DA129:DA133)</f>
        <v>0</v>
      </c>
      <c r="DB134" s="378">
        <f t="shared" si="752"/>
        <v>-2</v>
      </c>
      <c r="DC134" s="265"/>
      <c r="DD134" s="78">
        <f>SUM(DD129:DD133)</f>
        <v>0</v>
      </c>
    </row>
    <row r="135" spans="1:108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54"/>
      <c r="CB135" s="254"/>
      <c r="CC135" s="254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264"/>
      <c r="DD135" s="83"/>
    </row>
    <row r="136" spans="1:108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>
        <v>1</v>
      </c>
      <c r="BH136" s="113">
        <v>0</v>
      </c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378"/>
      <c r="DC136" s="265"/>
      <c r="DD136" s="57">
        <f>IF(ISERROR(GETPIVOTDATA("VALUE",'CSS WK pvt'!$I$2,"DT_FILE",DD$8,"CD_CO",DD$6,"TRIM_CAT",TRIM(B136),"TRIM_LINE","99"))=TRUE,0,GETPIVOTDATA("VALUE",'CSS WK pvt'!$I$2,"DT_FILE",DD$8,"CD_CO",DD$6,"TRIM_CAT",TRIM(B136),"TRIM_LINE","99"))</f>
        <v>0</v>
      </c>
    </row>
    <row r="137" spans="1:108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>
        <v>0</v>
      </c>
      <c r="BH137" s="113">
        <v>0</v>
      </c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378"/>
      <c r="DC137" s="265"/>
      <c r="DD137" s="57">
        <f>IF(ISERROR(GETPIVOTDATA("VALUE",'CSS WK pvt'!$I$2,"DT_FILE",DD$8,"CD_CO",DD$6,"TRIM_CAT",TRIM(B137),"TRIM_LINE","99"))=TRUE,0,GETPIVOTDATA("VALUE",'CSS WK pvt'!$I$2,"DT_FILE",DD$8,"CD_CO",DD$6,"TRIM_CAT",TRIM(B137),"TRIM_LINE","99"))</f>
        <v>0</v>
      </c>
    </row>
    <row r="138" spans="1:108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>
        <v>0</v>
      </c>
      <c r="BH138" s="113">
        <v>0</v>
      </c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378"/>
      <c r="DC138" s="265"/>
      <c r="DD138" s="57">
        <f>IF(ISERROR(GETPIVOTDATA("VALUE",'CSS WK pvt'!$I$2,"DT_FILE",DD$8,"CD_CO",DD$6,"TRIM_CAT",TRIM(B138),"TRIM_LINE","99"))=TRUE,0,GETPIVOTDATA("VALUE",'CSS WK pvt'!$I$2,"DT_FILE",DD$8,"CD_CO",DD$6,"TRIM_CAT",TRIM(B138),"TRIM_LINE","99"))</f>
        <v>0</v>
      </c>
    </row>
    <row r="139" spans="1:108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378"/>
      <c r="DC139" s="265"/>
      <c r="DD139" s="57">
        <f>IF(ISERROR(GETPIVOTDATA("VALUE",'CSS WK pvt'!$I$2,"DT_FILE",DD$8,"CD_CO",DD$6,"TRIM_CAT",TRIM(B139),"TRIM_LINE","99"))=TRUE,0,GETPIVOTDATA("VALUE",'CSS WK pvt'!$I$2,"DT_FILE",DD$8,"CD_CO",DD$6,"TRIM_CAT",TRIM(B139),"TRIM_LINE","99"))</f>
        <v>0</v>
      </c>
    </row>
    <row r="140" spans="1:108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378"/>
      <c r="DC140" s="265"/>
      <c r="DD140" s="57">
        <f>IF(ISERROR(GETPIVOTDATA("VALUE",'CSS WK pvt'!$I$2,"DT_FILE",DD$8,"CD_CO",DD$6,"TRIM_CAT",TRIM(B140),"TRIM_LINE","99"))=TRUE,0,GETPIVOTDATA("VALUE",'CSS WK pvt'!$I$2,"DT_FILE",DD$8,"CD_CO",DD$6,"TRIM_CAT",TRIM(B140),"TRIM_LINE","99"))</f>
        <v>0</v>
      </c>
    </row>
    <row r="141" spans="1:108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>
        <v>1</v>
      </c>
      <c r="BH141" s="113">
        <v>0</v>
      </c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378"/>
      <c r="DC141" s="265"/>
      <c r="DD141" s="78">
        <f>SUM(DD136:DD140)</f>
        <v>0</v>
      </c>
    </row>
    <row r="142" spans="1:108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54"/>
      <c r="CB142" s="254"/>
      <c r="CC142" s="254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264"/>
      <c r="DD142" s="83"/>
    </row>
    <row r="143" spans="1:108" s="52" customFormat="1" ht="15">
      <c r="A143" s="139"/>
      <c r="B143" s="53" t="s">
        <v>139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>
        <v>37</v>
      </c>
      <c r="BH143" s="103">
        <v>37</v>
      </c>
      <c r="BI143" s="104">
        <f t="shared" si="753" ref="BI143:BR147">O143-C143</f>
        <v>-6</v>
      </c>
      <c r="BJ143" s="102">
        <f t="shared" si="753"/>
        <v>-15</v>
      </c>
      <c r="BK143" s="102">
        <f t="shared" si="753"/>
        <v>-33</v>
      </c>
      <c r="BL143" s="102">
        <f t="shared" si="753"/>
        <v>-29</v>
      </c>
      <c r="BM143" s="102">
        <f t="shared" si="753"/>
        <v>-29</v>
      </c>
      <c r="BN143" s="102">
        <f t="shared" si="753"/>
        <v>-36</v>
      </c>
      <c r="BO143" s="102">
        <f t="shared" si="753"/>
        <v>-21</v>
      </c>
      <c r="BP143" s="102">
        <f t="shared" si="753"/>
        <v>-8</v>
      </c>
      <c r="BQ143" s="102">
        <f t="shared" si="753"/>
        <v>6</v>
      </c>
      <c r="BR143" s="377">
        <f t="shared" si="753"/>
        <v>2</v>
      </c>
      <c r="BS143" s="102">
        <f t="shared" si="754" ref="BS143:CB147">Y143-M143</f>
        <v>-4</v>
      </c>
      <c r="BT143" s="102">
        <f t="shared" si="754"/>
        <v>0</v>
      </c>
      <c r="BU143" s="102">
        <f t="shared" si="754"/>
        <v>6</v>
      </c>
      <c r="BV143" s="102">
        <f t="shared" si="754"/>
        <v>38</v>
      </c>
      <c r="BW143" s="102">
        <f t="shared" si="754"/>
        <v>56</v>
      </c>
      <c r="BX143" s="196">
        <f t="shared" si="754"/>
        <v>52</v>
      </c>
      <c r="BY143" s="196">
        <f t="shared" si="754"/>
        <v>77</v>
      </c>
      <c r="BZ143" s="196">
        <f t="shared" si="754"/>
        <v>73</v>
      </c>
      <c r="CA143" s="196">
        <f t="shared" si="754"/>
        <v>71</v>
      </c>
      <c r="CB143" s="196">
        <f t="shared" si="754"/>
        <v>56</v>
      </c>
      <c r="CC143" s="196">
        <f t="shared" si="755" ref="CC143:CL147">AI143-W143</f>
        <v>60</v>
      </c>
      <c r="CD143" s="377">
        <f t="shared" si="755"/>
        <v>52</v>
      </c>
      <c r="CE143" s="196">
        <f t="shared" si="755"/>
        <v>56</v>
      </c>
      <c r="CF143" s="196">
        <f t="shared" si="755"/>
        <v>54</v>
      </c>
      <c r="CG143" s="196">
        <f t="shared" si="755"/>
        <v>40</v>
      </c>
      <c r="CH143" s="196">
        <f t="shared" si="755"/>
        <v>23</v>
      </c>
      <c r="CI143" s="196">
        <f t="shared" si="755"/>
        <v>1</v>
      </c>
      <c r="CJ143" s="196">
        <f t="shared" si="755"/>
        <v>8</v>
      </c>
      <c r="CK143" s="196">
        <f t="shared" si="755"/>
        <v>-13</v>
      </c>
      <c r="CL143" s="196">
        <f t="shared" si="755"/>
        <v>-19</v>
      </c>
      <c r="CM143" s="196">
        <f t="shared" si="756" ref="CM143:DB147">AS143-AG143</f>
        <v>-31</v>
      </c>
      <c r="CN143" s="196">
        <f t="shared" si="756"/>
        <v>-34</v>
      </c>
      <c r="CO143" s="196">
        <f t="shared" si="756"/>
        <v>-47</v>
      </c>
      <c r="CP143" s="377">
        <f t="shared" si="756"/>
        <v>-42</v>
      </c>
      <c r="CQ143" s="377">
        <f t="shared" si="756"/>
        <v>-32</v>
      </c>
      <c r="CR143" s="377">
        <f t="shared" si="756"/>
        <v>-44</v>
      </c>
      <c r="CS143" s="377">
        <f t="shared" si="756"/>
        <v>-29</v>
      </c>
      <c r="CT143" s="377">
        <f t="shared" si="756"/>
        <v>-15</v>
      </c>
      <c r="CU143" s="377">
        <f t="shared" si="756"/>
        <v>-17</v>
      </c>
      <c r="CV143" s="377">
        <f t="shared" si="756"/>
        <v>-16</v>
      </c>
      <c r="CW143" s="377">
        <f t="shared" si="756"/>
        <v>-25</v>
      </c>
      <c r="CX143" s="377">
        <f t="shared" si="756"/>
        <v>-21</v>
      </c>
      <c r="CY143" s="377">
        <f t="shared" si="756"/>
        <v>-16</v>
      </c>
      <c r="CZ143" s="377">
        <f t="shared" si="756"/>
        <v>-7</v>
      </c>
      <c r="DA143" s="377">
        <f t="shared" si="756"/>
        <v>-13</v>
      </c>
      <c r="DB143" s="377">
        <f t="shared" si="756"/>
        <v>-9</v>
      </c>
      <c r="DC143" s="264"/>
      <c r="DD143" s="57">
        <f>IF(ISERROR(GETPIVOTDATA("VALUE",'CSS WK pvt'!$I$2,"DT_FILE",DD$8,"CD_CO",DD$6,"TRIM_CAT",TRIM(B143),"TRIM_LINE",A142))=TRUE,0,GETPIVOTDATA("VALUE",'CSS WK pvt'!$I$2,"DT_FILE",DD$8,"CD_CO",DD$6,"TRIM_CAT",TRIM(B143),"TRIM_LINE",A142))</f>
        <v>37</v>
      </c>
    </row>
    <row r="144" spans="1:108" s="52" customFormat="1" ht="15">
      <c r="A144" s="139"/>
      <c r="B144" s="53" t="s">
        <v>140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>
        <v>8</v>
      </c>
      <c r="BH144" s="103">
        <v>8</v>
      </c>
      <c r="BI144" s="104">
        <f t="shared" si="753"/>
        <v>-4</v>
      </c>
      <c r="BJ144" s="102">
        <f t="shared" si="753"/>
        <v>-4</v>
      </c>
      <c r="BK144" s="102">
        <f t="shared" si="753"/>
        <v>-6</v>
      </c>
      <c r="BL144" s="102">
        <f t="shared" si="753"/>
        <v>-5</v>
      </c>
      <c r="BM144" s="102">
        <f t="shared" si="753"/>
        <v>-2</v>
      </c>
      <c r="BN144" s="102">
        <f t="shared" si="753"/>
        <v>-1</v>
      </c>
      <c r="BO144" s="102">
        <f t="shared" si="753"/>
        <v>1</v>
      </c>
      <c r="BP144" s="102">
        <f t="shared" si="753"/>
        <v>2</v>
      </c>
      <c r="BQ144" s="102">
        <f t="shared" si="753"/>
        <v>0</v>
      </c>
      <c r="BR144" s="377">
        <f t="shared" si="753"/>
        <v>0</v>
      </c>
      <c r="BS144" s="102">
        <f t="shared" si="754"/>
        <v>0</v>
      </c>
      <c r="BT144" s="102">
        <f t="shared" si="754"/>
        <v>-4</v>
      </c>
      <c r="BU144" s="102">
        <f t="shared" si="754"/>
        <v>-1</v>
      </c>
      <c r="BV144" s="102">
        <f t="shared" si="754"/>
        <v>-3</v>
      </c>
      <c r="BW144" s="102">
        <f t="shared" si="754"/>
        <v>-1</v>
      </c>
      <c r="BX144" s="196">
        <f t="shared" si="754"/>
        <v>-1</v>
      </c>
      <c r="BY144" s="196">
        <f t="shared" si="754"/>
        <v>2</v>
      </c>
      <c r="BZ144" s="196">
        <f t="shared" si="754"/>
        <v>3</v>
      </c>
      <c r="CA144" s="196">
        <f t="shared" si="754"/>
        <v>2</v>
      </c>
      <c r="CB144" s="196">
        <f t="shared" si="754"/>
        <v>0</v>
      </c>
      <c r="CC144" s="196">
        <f t="shared" si="755"/>
        <v>2</v>
      </c>
      <c r="CD144" s="377">
        <f t="shared" si="755"/>
        <v>1</v>
      </c>
      <c r="CE144" s="196">
        <f t="shared" si="755"/>
        <v>4</v>
      </c>
      <c r="CF144" s="196">
        <f t="shared" si="755"/>
        <v>1</v>
      </c>
      <c r="CG144" s="196">
        <f t="shared" si="755"/>
        <v>2</v>
      </c>
      <c r="CH144" s="196">
        <f t="shared" si="755"/>
        <v>4</v>
      </c>
      <c r="CI144" s="196">
        <f t="shared" si="755"/>
        <v>6</v>
      </c>
      <c r="CJ144" s="196">
        <f t="shared" si="755"/>
        <v>4</v>
      </c>
      <c r="CK144" s="196">
        <f t="shared" si="755"/>
        <v>5</v>
      </c>
      <c r="CL144" s="196">
        <f t="shared" si="755"/>
        <v>2</v>
      </c>
      <c r="CM144" s="196">
        <f t="shared" si="756"/>
        <v>1</v>
      </c>
      <c r="CN144" s="196">
        <f t="shared" si="756"/>
        <v>2</v>
      </c>
      <c r="CO144" s="196">
        <f t="shared" si="756"/>
        <v>-1</v>
      </c>
      <c r="CP144" s="377">
        <f t="shared" si="756"/>
        <v>3</v>
      </c>
      <c r="CQ144" s="377">
        <f t="shared" si="756"/>
        <v>0</v>
      </c>
      <c r="CR144" s="377">
        <f t="shared" si="756"/>
        <v>2</v>
      </c>
      <c r="CS144" s="377">
        <f t="shared" si="756"/>
        <v>1</v>
      </c>
      <c r="CT144" s="377">
        <f t="shared" si="756"/>
        <v>0</v>
      </c>
      <c r="CU144" s="377">
        <f t="shared" si="756"/>
        <v>-3</v>
      </c>
      <c r="CV144" s="377">
        <f t="shared" si="756"/>
        <v>1</v>
      </c>
      <c r="CW144" s="377">
        <f t="shared" si="756"/>
        <v>2</v>
      </c>
      <c r="CX144" s="377">
        <f t="shared" si="756"/>
        <v>-2</v>
      </c>
      <c r="CY144" s="377">
        <f t="shared" si="756"/>
        <v>3</v>
      </c>
      <c r="CZ144" s="377">
        <f t="shared" si="756"/>
        <v>6</v>
      </c>
      <c r="DA144" s="377">
        <f t="shared" si="756"/>
        <v>5</v>
      </c>
      <c r="DB144" s="377">
        <f t="shared" si="756"/>
        <v>3</v>
      </c>
      <c r="DC144" s="264"/>
      <c r="DD144" s="57">
        <f>IF(ISERROR(GETPIVOTDATA("VALUE",'CSS WK pvt'!$I$2,"DT_FILE",DD$8,"CD_CO",DD$6,"TRIM_CAT",TRIM(B144),"TRIM_LINE",A142))=TRUE,0,GETPIVOTDATA("VALUE",'CSS WK pvt'!$I$2,"DT_FILE",DD$8,"CD_CO",DD$6,"TRIM_CAT",TRIM(B144),"TRIM_LINE",A142))</f>
        <v>8</v>
      </c>
    </row>
    <row r="145" spans="1:108" s="52" customFormat="1" ht="15">
      <c r="A145" s="139"/>
      <c r="B145" s="53" t="s">
        <v>141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>
        <v>0</v>
      </c>
      <c r="BH145" s="103">
        <v>0</v>
      </c>
      <c r="BI145" s="104">
        <f t="shared" si="753"/>
        <v>-2</v>
      </c>
      <c r="BJ145" s="102">
        <f t="shared" si="753"/>
        <v>0</v>
      </c>
      <c r="BK145" s="102">
        <f t="shared" si="753"/>
        <v>0</v>
      </c>
      <c r="BL145" s="102">
        <f t="shared" si="753"/>
        <v>-2</v>
      </c>
      <c r="BM145" s="102">
        <f t="shared" si="753"/>
        <v>-2</v>
      </c>
      <c r="BN145" s="102">
        <f t="shared" si="753"/>
        <v>-1</v>
      </c>
      <c r="BO145" s="102">
        <f t="shared" si="753"/>
        <v>-2</v>
      </c>
      <c r="BP145" s="102">
        <f t="shared" si="753"/>
        <v>1</v>
      </c>
      <c r="BQ145" s="102">
        <f t="shared" si="753"/>
        <v>2</v>
      </c>
      <c r="BR145" s="377">
        <f t="shared" si="753"/>
        <v>1</v>
      </c>
      <c r="BS145" s="102">
        <f t="shared" si="754"/>
        <v>1</v>
      </c>
      <c r="BT145" s="102">
        <f t="shared" si="754"/>
        <v>2</v>
      </c>
      <c r="BU145" s="102">
        <f t="shared" si="754"/>
        <v>2</v>
      </c>
      <c r="BV145" s="102">
        <f t="shared" si="754"/>
        <v>1</v>
      </c>
      <c r="BW145" s="102">
        <f t="shared" si="754"/>
        <v>1</v>
      </c>
      <c r="BX145" s="196">
        <f t="shared" si="754"/>
        <v>2</v>
      </c>
      <c r="BY145" s="196">
        <f t="shared" si="754"/>
        <v>4</v>
      </c>
      <c r="BZ145" s="196">
        <f t="shared" si="754"/>
        <v>5</v>
      </c>
      <c r="CA145" s="196">
        <f t="shared" si="754"/>
        <v>4</v>
      </c>
      <c r="CB145" s="196">
        <f t="shared" si="754"/>
        <v>0</v>
      </c>
      <c r="CC145" s="196">
        <f t="shared" si="755"/>
        <v>-1</v>
      </c>
      <c r="CD145" s="377">
        <f t="shared" si="755"/>
        <v>3</v>
      </c>
      <c r="CE145" s="196">
        <f t="shared" si="755"/>
        <v>0</v>
      </c>
      <c r="CF145" s="196">
        <f t="shared" si="755"/>
        <v>-1</v>
      </c>
      <c r="CG145" s="196">
        <f t="shared" si="755"/>
        <v>4</v>
      </c>
      <c r="CH145" s="196">
        <f t="shared" si="755"/>
        <v>6</v>
      </c>
      <c r="CI145" s="196">
        <f t="shared" si="755"/>
        <v>1</v>
      </c>
      <c r="CJ145" s="196">
        <f t="shared" si="755"/>
        <v>0</v>
      </c>
      <c r="CK145" s="196">
        <f t="shared" si="755"/>
        <v>-1</v>
      </c>
      <c r="CL145" s="196">
        <f t="shared" si="755"/>
        <v>-3</v>
      </c>
      <c r="CM145" s="196">
        <f t="shared" si="756"/>
        <v>-4</v>
      </c>
      <c r="CN145" s="196">
        <f t="shared" si="756"/>
        <v>-3</v>
      </c>
      <c r="CO145" s="196">
        <f t="shared" si="756"/>
        <v>-3</v>
      </c>
      <c r="CP145" s="377">
        <f t="shared" si="756"/>
        <v>-4</v>
      </c>
      <c r="CQ145" s="377">
        <f t="shared" si="756"/>
        <v>-2</v>
      </c>
      <c r="CR145" s="377">
        <f t="shared" si="756"/>
        <v>-1</v>
      </c>
      <c r="CS145" s="377">
        <f t="shared" si="756"/>
        <v>-6</v>
      </c>
      <c r="CT145" s="377">
        <f t="shared" si="756"/>
        <v>-6</v>
      </c>
      <c r="CU145" s="377">
        <f t="shared" si="756"/>
        <v>-1</v>
      </c>
      <c r="CV145" s="377">
        <f t="shared" si="756"/>
        <v>-1</v>
      </c>
      <c r="CW145" s="377">
        <f t="shared" si="756"/>
        <v>-2</v>
      </c>
      <c r="CX145" s="377">
        <f t="shared" si="756"/>
        <v>0</v>
      </c>
      <c r="CY145" s="377">
        <f t="shared" si="756"/>
        <v>2</v>
      </c>
      <c r="CZ145" s="377">
        <f t="shared" si="756"/>
        <v>1</v>
      </c>
      <c r="DA145" s="377">
        <f t="shared" si="756"/>
        <v>0</v>
      </c>
      <c r="DB145" s="377">
        <f t="shared" si="756"/>
        <v>-1</v>
      </c>
      <c r="DC145" s="264"/>
      <c r="DD145" s="57">
        <f>IF(ISERROR(GETPIVOTDATA("VALUE",'CSS WK pvt'!$I$2,"DT_FILE",DD$8,"CD_CO",DD$6,"TRIM_CAT",TRIM(B145),"TRIM_LINE",A142))=TRUE,0,GETPIVOTDATA("VALUE",'CSS WK pvt'!$I$2,"DT_FILE",DD$8,"CD_CO",DD$6,"TRIM_CAT",TRIM(B145),"TRIM_LINE",A142))</f>
        <v>0</v>
      </c>
    </row>
    <row r="146" spans="1:108" s="52" customFormat="1" ht="15.75" thickBot="1">
      <c r="A146" s="139"/>
      <c r="B146" s="53" t="s">
        <v>142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3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>
        <v>0</v>
      </c>
      <c r="BH146" s="303">
        <v>0</v>
      </c>
      <c r="BI146" s="104">
        <f t="shared" si="753"/>
        <v>0</v>
      </c>
      <c r="BJ146" s="102">
        <f t="shared" si="753"/>
        <v>0</v>
      </c>
      <c r="BK146" s="102">
        <f t="shared" si="753"/>
        <v>0</v>
      </c>
      <c r="BL146" s="102">
        <f t="shared" si="753"/>
        <v>0</v>
      </c>
      <c r="BM146" s="102">
        <f t="shared" si="753"/>
        <v>0</v>
      </c>
      <c r="BN146" s="102">
        <f t="shared" si="753"/>
        <v>0</v>
      </c>
      <c r="BO146" s="102">
        <f t="shared" si="753"/>
        <v>0</v>
      </c>
      <c r="BP146" s="102">
        <f t="shared" si="753"/>
        <v>-1</v>
      </c>
      <c r="BQ146" s="102">
        <f t="shared" si="753"/>
        <v>-1</v>
      </c>
      <c r="BR146" s="377">
        <f t="shared" si="753"/>
        <v>0</v>
      </c>
      <c r="BS146" s="102">
        <f t="shared" si="754"/>
        <v>0</v>
      </c>
      <c r="BT146" s="102">
        <f t="shared" si="754"/>
        <v>0</v>
      </c>
      <c r="BU146" s="102">
        <f t="shared" si="754"/>
        <v>0</v>
      </c>
      <c r="BV146" s="102">
        <f t="shared" si="754"/>
        <v>0</v>
      </c>
      <c r="BW146" s="102">
        <f t="shared" si="754"/>
        <v>0</v>
      </c>
      <c r="BX146" s="196">
        <f t="shared" si="754"/>
        <v>0</v>
      </c>
      <c r="BY146" s="196">
        <f t="shared" si="754"/>
        <v>0</v>
      </c>
      <c r="BZ146" s="196">
        <f t="shared" si="754"/>
        <v>0</v>
      </c>
      <c r="CA146" s="196">
        <f t="shared" si="754"/>
        <v>0</v>
      </c>
      <c r="CB146" s="196">
        <f t="shared" si="754"/>
        <v>0</v>
      </c>
      <c r="CC146" s="196">
        <f t="shared" si="755"/>
        <v>0</v>
      </c>
      <c r="CD146" s="377">
        <f t="shared" si="755"/>
        <v>0</v>
      </c>
      <c r="CE146" s="196">
        <f t="shared" si="755"/>
        <v>0</v>
      </c>
      <c r="CF146" s="196">
        <f t="shared" si="755"/>
        <v>0</v>
      </c>
      <c r="CG146" s="196">
        <f t="shared" si="755"/>
        <v>0</v>
      </c>
      <c r="CH146" s="196">
        <f t="shared" si="755"/>
        <v>0</v>
      </c>
      <c r="CI146" s="196">
        <f t="shared" si="755"/>
        <v>0</v>
      </c>
      <c r="CJ146" s="196">
        <f t="shared" si="755"/>
        <v>0</v>
      </c>
      <c r="CK146" s="196">
        <f t="shared" si="755"/>
        <v>0</v>
      </c>
      <c r="CL146" s="196">
        <f t="shared" si="755"/>
        <v>0</v>
      </c>
      <c r="CM146" s="196">
        <f t="shared" si="756"/>
        <v>0</v>
      </c>
      <c r="CN146" s="196">
        <f t="shared" si="756"/>
        <v>0</v>
      </c>
      <c r="CO146" s="196">
        <f t="shared" si="756"/>
        <v>0</v>
      </c>
      <c r="CP146" s="377">
        <f t="shared" si="756"/>
        <v>0</v>
      </c>
      <c r="CQ146" s="377">
        <f t="shared" si="756"/>
        <v>0</v>
      </c>
      <c r="CR146" s="377">
        <f t="shared" si="756"/>
        <v>1</v>
      </c>
      <c r="CS146" s="377">
        <f t="shared" si="756"/>
        <v>1</v>
      </c>
      <c r="CT146" s="377">
        <f t="shared" si="756"/>
        <v>0</v>
      </c>
      <c r="CU146" s="377">
        <f t="shared" si="756"/>
        <v>0</v>
      </c>
      <c r="CV146" s="377">
        <f t="shared" si="756"/>
        <v>0</v>
      </c>
      <c r="CW146" s="377">
        <f t="shared" si="756"/>
        <v>0</v>
      </c>
      <c r="CX146" s="377">
        <f t="shared" si="756"/>
        <v>0</v>
      </c>
      <c r="CY146" s="377">
        <f t="shared" si="756"/>
        <v>0</v>
      </c>
      <c r="CZ146" s="377">
        <f t="shared" si="756"/>
        <v>0</v>
      </c>
      <c r="DA146" s="377">
        <f t="shared" si="756"/>
        <v>0</v>
      </c>
      <c r="DB146" s="377">
        <f t="shared" si="756"/>
        <v>0</v>
      </c>
      <c r="DC146" s="264"/>
      <c r="DD146" s="57">
        <f>IF(ISERROR(GETPIVOTDATA("VALUE",'CSS WK pvt'!$I$2,"DT_FILE",DD$8,"CD_CO",DD$6,"TRIM_CAT",TRIM(B146),"TRIM_LINE",A142))=TRUE,0,GETPIVOTDATA("VALUE",'CSS WK pvt'!$I$2,"DT_FILE",DD$8,"CD_CO",DD$6,"TRIM_CAT",TRIM(B146),"TRIM_LINE",A142))</f>
        <v>0</v>
      </c>
    </row>
    <row r="147" spans="1:108" s="52" customFormat="1" ht="15">
      <c r="A147" s="139"/>
      <c r="B147" s="53" t="s">
        <v>143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4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4">
        <v>0</v>
      </c>
      <c r="BI147" s="104">
        <f t="shared" si="753"/>
        <v>0</v>
      </c>
      <c r="BJ147" s="102">
        <f t="shared" si="753"/>
        <v>0</v>
      </c>
      <c r="BK147" s="102">
        <f t="shared" si="753"/>
        <v>0</v>
      </c>
      <c r="BL147" s="102">
        <f t="shared" si="753"/>
        <v>0</v>
      </c>
      <c r="BM147" s="102">
        <f t="shared" si="753"/>
        <v>0</v>
      </c>
      <c r="BN147" s="102">
        <f t="shared" si="753"/>
        <v>0</v>
      </c>
      <c r="BO147" s="102">
        <f t="shared" si="753"/>
        <v>0</v>
      </c>
      <c r="BP147" s="102">
        <f t="shared" si="753"/>
        <v>0</v>
      </c>
      <c r="BQ147" s="102">
        <f t="shared" si="753"/>
        <v>0</v>
      </c>
      <c r="BR147" s="377">
        <f t="shared" si="753"/>
        <v>0</v>
      </c>
      <c r="BS147" s="102">
        <f t="shared" si="754"/>
        <v>0</v>
      </c>
      <c r="BT147" s="102">
        <f t="shared" si="754"/>
        <v>0</v>
      </c>
      <c r="BU147" s="102">
        <f t="shared" si="754"/>
        <v>0</v>
      </c>
      <c r="BV147" s="102">
        <f t="shared" si="754"/>
        <v>0</v>
      </c>
      <c r="BW147" s="102">
        <f t="shared" si="754"/>
        <v>0</v>
      </c>
      <c r="BX147" s="196">
        <f t="shared" si="754"/>
        <v>0</v>
      </c>
      <c r="BY147" s="196">
        <f t="shared" si="754"/>
        <v>0</v>
      </c>
      <c r="BZ147" s="196">
        <f t="shared" si="754"/>
        <v>0</v>
      </c>
      <c r="CA147" s="196">
        <f t="shared" si="754"/>
        <v>0</v>
      </c>
      <c r="CB147" s="196">
        <f t="shared" si="754"/>
        <v>0</v>
      </c>
      <c r="CC147" s="196">
        <f t="shared" si="755"/>
        <v>0</v>
      </c>
      <c r="CD147" s="377">
        <f t="shared" si="755"/>
        <v>0</v>
      </c>
      <c r="CE147" s="196">
        <f t="shared" si="755"/>
        <v>1</v>
      </c>
      <c r="CF147" s="196">
        <f t="shared" si="755"/>
        <v>1</v>
      </c>
      <c r="CG147" s="196">
        <f t="shared" si="755"/>
        <v>1</v>
      </c>
      <c r="CH147" s="196">
        <f t="shared" si="755"/>
        <v>1</v>
      </c>
      <c r="CI147" s="196">
        <f t="shared" si="755"/>
        <v>0</v>
      </c>
      <c r="CJ147" s="196">
        <f t="shared" si="755"/>
        <v>0</v>
      </c>
      <c r="CK147" s="196">
        <f t="shared" si="755"/>
        <v>1</v>
      </c>
      <c r="CL147" s="196">
        <f t="shared" si="755"/>
        <v>0</v>
      </c>
      <c r="CM147" s="196">
        <f t="shared" si="756"/>
        <v>0</v>
      </c>
      <c r="CN147" s="196">
        <f t="shared" si="756"/>
        <v>0</v>
      </c>
      <c r="CO147" s="196">
        <f t="shared" si="756"/>
        <v>0</v>
      </c>
      <c r="CP147" s="377">
        <f t="shared" si="756"/>
        <v>0</v>
      </c>
      <c r="CQ147" s="377">
        <f t="shared" si="756"/>
        <v>-1</v>
      </c>
      <c r="CR147" s="377">
        <f t="shared" si="756"/>
        <v>-1</v>
      </c>
      <c r="CS147" s="377">
        <f t="shared" si="756"/>
        <v>0</v>
      </c>
      <c r="CT147" s="377">
        <f t="shared" si="756"/>
        <v>-1</v>
      </c>
      <c r="CU147" s="377">
        <f t="shared" si="756"/>
        <v>0</v>
      </c>
      <c r="CV147" s="377">
        <f t="shared" si="756"/>
        <v>0</v>
      </c>
      <c r="CW147" s="377">
        <f t="shared" si="756"/>
        <v>-1</v>
      </c>
      <c r="CX147" s="377">
        <f t="shared" si="756"/>
        <v>0</v>
      </c>
      <c r="CY147" s="377">
        <f t="shared" si="756"/>
        <v>0</v>
      </c>
      <c r="CZ147" s="377">
        <f t="shared" si="756"/>
        <v>0</v>
      </c>
      <c r="DA147" s="377">
        <f t="shared" si="756"/>
        <v>0</v>
      </c>
      <c r="DB147" s="377">
        <f t="shared" si="756"/>
        <v>0</v>
      </c>
      <c r="DC147" s="264"/>
      <c r="DD147" s="57">
        <f>IF(ISERROR(GETPIVOTDATA("VALUE",'CSS WK pvt'!$I$2,"DT_FILE",DD$8,"CD_CO",DD$6,"TRIM_CAT",TRIM(B147),"TRIM_LINE",A142))=TRUE,0,GETPIVOTDATA("VALUE",'CSS WK pvt'!$I$2,"DT_FILE",DD$8,"CD_CO",DD$6,"TRIM_CAT",TRIM(B147),"TRIM_LINE",A142))</f>
        <v>0</v>
      </c>
    </row>
    <row r="148" spans="1:108" s="66" customFormat="1" ht="15.75" thickBot="1">
      <c r="A148" s="140"/>
      <c r="B148" s="105" t="s">
        <v>144</v>
      </c>
      <c r="C148" s="106">
        <f t="shared" si="757" ref="C148:Q148">SUM(C143:C147)</f>
        <v>47</v>
      </c>
      <c r="D148" s="107">
        <f t="shared" si="757"/>
        <v>43</v>
      </c>
      <c r="E148" s="107">
        <f t="shared" si="757"/>
        <v>57</v>
      </c>
      <c r="F148" s="107">
        <f t="shared" si="757"/>
        <v>58</v>
      </c>
      <c r="G148" s="107">
        <f t="shared" si="757"/>
        <v>52</v>
      </c>
      <c r="H148" s="108">
        <f t="shared" si="757"/>
        <v>60</v>
      </c>
      <c r="I148" s="107">
        <f t="shared" si="757"/>
        <v>47</v>
      </c>
      <c r="J148" s="108">
        <f t="shared" si="757"/>
        <v>46</v>
      </c>
      <c r="K148" s="107">
        <f t="shared" si="757"/>
        <v>36</v>
      </c>
      <c r="L148" s="109">
        <f t="shared" si="757"/>
        <v>36</v>
      </c>
      <c r="M148" s="108">
        <f t="shared" si="757"/>
        <v>35</v>
      </c>
      <c r="N148" s="108">
        <f t="shared" si="757"/>
        <v>37</v>
      </c>
      <c r="O148" s="108">
        <f t="shared" si="757"/>
        <v>35</v>
      </c>
      <c r="P148" s="108">
        <f t="shared" si="757"/>
        <v>24</v>
      </c>
      <c r="Q148" s="108">
        <f t="shared" si="757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>
        <v>45</v>
      </c>
      <c r="BH148" s="109">
        <v>45</v>
      </c>
      <c r="BI148" s="106">
        <f t="shared" si="758" ref="BI148:BM148">SUM(BI143:BI147)</f>
        <v>-12</v>
      </c>
      <c r="BJ148" s="108">
        <f t="shared" si="758"/>
        <v>-19</v>
      </c>
      <c r="BK148" s="108">
        <f t="shared" si="758"/>
        <v>-39</v>
      </c>
      <c r="BL148" s="108">
        <f t="shared" si="758"/>
        <v>-36</v>
      </c>
      <c r="BM148" s="108">
        <f t="shared" si="758"/>
        <v>-33</v>
      </c>
      <c r="BN148" s="108">
        <f t="shared" si="759" ref="BN148:BV148">SUM(BN143:BN147)</f>
        <v>-38</v>
      </c>
      <c r="BO148" s="108">
        <f t="shared" si="759"/>
        <v>-22</v>
      </c>
      <c r="BP148" s="108">
        <f t="shared" si="759"/>
        <v>-6</v>
      </c>
      <c r="BQ148" s="108">
        <f t="shared" si="759"/>
        <v>7</v>
      </c>
      <c r="BR148" s="379">
        <f t="shared" si="759"/>
        <v>3</v>
      </c>
      <c r="BS148" s="108">
        <f t="shared" si="759"/>
        <v>-3</v>
      </c>
      <c r="BT148" s="108">
        <f t="shared" si="759"/>
        <v>-2</v>
      </c>
      <c r="BU148" s="108">
        <f t="shared" si="759"/>
        <v>7</v>
      </c>
      <c r="BV148" s="108">
        <f t="shared" si="759"/>
        <v>36</v>
      </c>
      <c r="BW148" s="108">
        <f t="shared" si="760" ref="BW148:BX148">SUM(BW143:BW147)</f>
        <v>56</v>
      </c>
      <c r="BX148" s="198">
        <f t="shared" si="760"/>
        <v>53</v>
      </c>
      <c r="BY148" s="198">
        <f t="shared" si="761" ref="BY148">SUM(BY143:BY147)</f>
        <v>83</v>
      </c>
      <c r="BZ148" s="198">
        <f t="shared" si="762" ref="BZ148:CA148">SUM(BZ143:BZ147)</f>
        <v>81</v>
      </c>
      <c r="CA148" s="198">
        <f t="shared" si="762"/>
        <v>77</v>
      </c>
      <c r="CB148" s="198">
        <f t="shared" si="763" ref="CB148:CC148">SUM(CB143:CB147)</f>
        <v>56</v>
      </c>
      <c r="CC148" s="198">
        <f t="shared" si="763"/>
        <v>61</v>
      </c>
      <c r="CD148" s="379">
        <f t="shared" si="764" ref="CD148:CE148">SUM(CD143:CD147)</f>
        <v>56</v>
      </c>
      <c r="CE148" s="198">
        <f t="shared" si="764"/>
        <v>61</v>
      </c>
      <c r="CF148" s="198">
        <f t="shared" si="765" ref="CF148">SUM(CF143:CF147)</f>
        <v>55</v>
      </c>
      <c r="CG148" s="198">
        <f t="shared" si="766" ref="CG148">SUM(CG143:CG147)</f>
        <v>47</v>
      </c>
      <c r="CH148" s="198">
        <f t="shared" si="767" ref="CH148">SUM(CH143:CH147)</f>
        <v>34</v>
      </c>
      <c r="CI148" s="198">
        <f t="shared" si="768" ref="CI148">SUM(CI143:CI147)</f>
        <v>8</v>
      </c>
      <c r="CJ148" s="198">
        <f t="shared" si="769" ref="CJ148">SUM(CJ143:CJ147)</f>
        <v>12</v>
      </c>
      <c r="CK148" s="198">
        <f t="shared" si="770" ref="CK148">SUM(CK143:CK147)</f>
        <v>-8</v>
      </c>
      <c r="CL148" s="198">
        <f t="shared" si="771" ref="CL148">SUM(CL143:CL147)</f>
        <v>-20</v>
      </c>
      <c r="CM148" s="198">
        <f t="shared" si="772" ref="CM148">SUM(CM143:CM147)</f>
        <v>-34</v>
      </c>
      <c r="CN148" s="198">
        <f t="shared" si="773" ref="CN148">SUM(CN143:CN147)</f>
        <v>-35</v>
      </c>
      <c r="CO148" s="198">
        <f t="shared" si="774" ref="CO148">SUM(CO143:CO147)</f>
        <v>-51</v>
      </c>
      <c r="CP148" s="379">
        <f t="shared" si="775" ref="CP148">SUM(CP143:CP147)</f>
        <v>-43</v>
      </c>
      <c r="CQ148" s="379">
        <f t="shared" si="776" ref="CQ148">SUM(CQ143:CQ147)</f>
        <v>-35</v>
      </c>
      <c r="CR148" s="379">
        <f t="shared" si="777" ref="CR148">SUM(CR143:CR147)</f>
        <v>-43</v>
      </c>
      <c r="CS148" s="379">
        <f t="shared" si="778" ref="CS148">SUM(CS143:CS147)</f>
        <v>-33</v>
      </c>
      <c r="CT148" s="379">
        <f t="shared" si="779" ref="CT148">SUM(CT143:CT147)</f>
        <v>-22</v>
      </c>
      <c r="CU148" s="379">
        <f t="shared" si="780" ref="CU148">SUM(CU143:CU147)</f>
        <v>-21</v>
      </c>
      <c r="CV148" s="379">
        <f t="shared" si="781" ref="CV148">SUM(CV143:CV147)</f>
        <v>-16</v>
      </c>
      <c r="CW148" s="379">
        <f t="shared" si="782" ref="CW148">SUM(CW143:CW147)</f>
        <v>-26</v>
      </c>
      <c r="CX148" s="379">
        <f t="shared" si="783" ref="CX148">SUM(CX143:CX147)</f>
        <v>-23</v>
      </c>
      <c r="CY148" s="379">
        <f t="shared" si="784" ref="CY148:CZ148">SUM(CY143:CY147)</f>
        <v>-11</v>
      </c>
      <c r="CZ148" s="379">
        <f t="shared" si="784"/>
        <v>0</v>
      </c>
      <c r="DA148" s="379">
        <f t="shared" si="785" ref="DA148:DB148">SUM(DA143:DA147)</f>
        <v>-8</v>
      </c>
      <c r="DB148" s="379">
        <f t="shared" si="785"/>
        <v>-7</v>
      </c>
      <c r="DC148" s="265"/>
      <c r="DD148" s="108">
        <f>SUM(DD143:DD147)</f>
        <v>45</v>
      </c>
    </row>
    <row r="149" spans="1:108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51"/>
      <c r="CB149" s="251"/>
      <c r="CC149" s="251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365"/>
      <c r="DC149" s="264"/>
      <c r="DD149" s="71"/>
    </row>
    <row r="150" spans="1:108" s="52" customFormat="1" ht="15">
      <c r="A150" s="139"/>
      <c r="B150" s="53" t="s">
        <v>139</v>
      </c>
      <c r="C150" s="203">
        <v>986995.32999999996</v>
      </c>
      <c r="D150" s="204">
        <v>884001.54000000004</v>
      </c>
      <c r="E150" s="204">
        <v>767386.59999999998</v>
      </c>
      <c r="F150" s="205">
        <v>899481.26000000001</v>
      </c>
      <c r="G150" s="204">
        <v>1220998.7</v>
      </c>
      <c r="H150" s="205">
        <v>1641277.9299999999</v>
      </c>
      <c r="I150" s="204">
        <v>1566661.5600000001</v>
      </c>
      <c r="J150" s="205">
        <v>995440.67000000004</v>
      </c>
      <c r="K150" s="204">
        <v>783290.31999999995</v>
      </c>
      <c r="L150" s="206">
        <v>1536464.6200000001</v>
      </c>
      <c r="M150" s="205">
        <v>1301357.5700000001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>
        <v>1320054</v>
      </c>
      <c r="BH150" s="221">
        <v>1491221</v>
      </c>
      <c r="BI150" s="213">
        <f t="shared" si="786" ref="BI150:BR154">O150-C150</f>
        <v>151055.64000000001</v>
      </c>
      <c r="BJ150" s="214">
        <f t="shared" si="786"/>
        <v>354473.21999999997</v>
      </c>
      <c r="BK150" s="214">
        <f t="shared" si="786"/>
        <v>228469.40000000002</v>
      </c>
      <c r="BL150" s="214">
        <f t="shared" si="786"/>
        <v>410560.73999999999</v>
      </c>
      <c r="BM150" s="214">
        <f t="shared" si="786"/>
        <v>327658.30000000005</v>
      </c>
      <c r="BN150" s="214">
        <f t="shared" si="786"/>
        <v>659822.07000000007</v>
      </c>
      <c r="BO150" s="214">
        <f t="shared" si="786"/>
        <v>275470.43999999994</v>
      </c>
      <c r="BP150" s="214">
        <f t="shared" si="786"/>
        <v>550130.32999999996</v>
      </c>
      <c r="BQ150" s="214">
        <f t="shared" si="786"/>
        <v>226352.68000000005</v>
      </c>
      <c r="BR150" s="399">
        <f t="shared" si="786"/>
        <v>59650.379999999888</v>
      </c>
      <c r="BS150" s="214">
        <f t="shared" si="787" ref="BS150:CB154">Y150-M150</f>
        <v>155612.42999999993</v>
      </c>
      <c r="BT150" s="214">
        <f t="shared" si="787"/>
        <v>370524.35000000009</v>
      </c>
      <c r="BU150" s="214">
        <f t="shared" si="787"/>
        <v>254979.03000000003</v>
      </c>
      <c r="BV150" s="214">
        <f t="shared" si="787"/>
        <v>-103175.76000000001</v>
      </c>
      <c r="BW150" s="214">
        <f t="shared" si="787"/>
        <v>38690</v>
      </c>
      <c r="BX150" s="239">
        <f t="shared" si="787"/>
        <v>44566</v>
      </c>
      <c r="BY150" s="239">
        <f t="shared" si="787"/>
        <v>272993</v>
      </c>
      <c r="BZ150" s="239">
        <f t="shared" si="787"/>
        <v>14560</v>
      </c>
      <c r="CA150" s="196">
        <f t="shared" si="787"/>
        <v>433097</v>
      </c>
      <c r="CB150" s="196">
        <f t="shared" si="787"/>
        <v>-283929</v>
      </c>
      <c r="CC150" s="196">
        <f t="shared" si="788" ref="CC150:CL154">AI150-W150</f>
        <v>233757</v>
      </c>
      <c r="CD150" s="377">
        <f t="shared" si="788"/>
        <v>-151369</v>
      </c>
      <c r="CE150" s="196">
        <f t="shared" si="788"/>
        <v>-32977</v>
      </c>
      <c r="CF150" s="196">
        <f t="shared" si="788"/>
        <v>150716</v>
      </c>
      <c r="CG150" s="196">
        <f t="shared" si="788"/>
        <v>-11290</v>
      </c>
      <c r="CH150" s="196">
        <f t="shared" si="788"/>
        <v>47316</v>
      </c>
      <c r="CI150" s="196">
        <f t="shared" si="788"/>
        <v>29808</v>
      </c>
      <c r="CJ150" s="196">
        <f t="shared" si="788"/>
        <v>154287</v>
      </c>
      <c r="CK150" s="196">
        <f t="shared" si="788"/>
        <v>-161178</v>
      </c>
      <c r="CL150" s="196">
        <f t="shared" si="788"/>
        <v>258145</v>
      </c>
      <c r="CM150" s="196">
        <f t="shared" si="789" ref="CM150:DB154">AS150-AG150</f>
        <v>193067</v>
      </c>
      <c r="CN150" s="196">
        <f t="shared" si="789"/>
        <v>202534</v>
      </c>
      <c r="CO150" s="196">
        <f t="shared" si="789"/>
        <v>155107</v>
      </c>
      <c r="CP150" s="377">
        <f t="shared" si="789"/>
        <v>399660</v>
      </c>
      <c r="CQ150" s="377">
        <f t="shared" si="789"/>
        <v>660996</v>
      </c>
      <c r="CR150" s="377">
        <f t="shared" si="789"/>
        <v>364574</v>
      </c>
      <c r="CS150" s="377">
        <f t="shared" si="789"/>
        <v>121783</v>
      </c>
      <c r="CT150" s="377">
        <f t="shared" si="789"/>
        <v>369667</v>
      </c>
      <c r="CU150" s="377">
        <f t="shared" si="789"/>
        <v>219539</v>
      </c>
      <c r="CV150" s="377">
        <f t="shared" si="789"/>
        <v>16856</v>
      </c>
      <c r="CW150" s="377">
        <f t="shared" si="789"/>
        <v>653757</v>
      </c>
      <c r="CX150" s="377">
        <f t="shared" si="789"/>
        <v>-380018</v>
      </c>
      <c r="CY150" s="377">
        <f t="shared" si="789"/>
        <v>-178519</v>
      </c>
      <c r="CZ150" s="377">
        <f t="shared" si="789"/>
        <v>51186</v>
      </c>
      <c r="DA150" s="377">
        <f t="shared" si="789"/>
        <v>-78453</v>
      </c>
      <c r="DB150" s="377">
        <f t="shared" si="789"/>
        <v>-353185</v>
      </c>
      <c r="DC150" s="264"/>
      <c r="DD150" s="57">
        <f>IF(ISERROR(GETPIVOTDATA("VALUE",'CSS WK pvt'!$I$2,"DT_FILE",DD$8,"CD_CO",DD$6,"TRIM_CAT",TRIM(B150),"TRIM_LINE",A149))=TRUE,0,GETPIVOTDATA("VALUE",'CSS WK pvt'!$I$2,"DT_FILE",DD$8,"CD_CO",DD$6,"TRIM_CAT",TRIM(B150),"TRIM_LINE",A149))</f>
        <v>1491221</v>
      </c>
    </row>
    <row r="151" spans="1:108" s="52" customFormat="1" ht="15">
      <c r="A151" s="139"/>
      <c r="B151" s="53" t="s">
        <v>140</v>
      </c>
      <c r="C151" s="203">
        <v>12777.48</v>
      </c>
      <c r="D151" s="204">
        <v>14571.940000000001</v>
      </c>
      <c r="E151" s="204">
        <v>11543.540000000001</v>
      </c>
      <c r="F151" s="205">
        <v>9880.1399999999994</v>
      </c>
      <c r="G151" s="204">
        <v>12139.719999999999</v>
      </c>
      <c r="H151" s="205">
        <v>12380.48</v>
      </c>
      <c r="I151" s="204">
        <v>10405.83</v>
      </c>
      <c r="J151" s="205">
        <v>9546.5699999999997</v>
      </c>
      <c r="K151" s="204">
        <v>10810.780000000001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>
        <v>13463</v>
      </c>
      <c r="BH151" s="221">
        <v>20526</v>
      </c>
      <c r="BI151" s="213">
        <f t="shared" si="786"/>
        <v>2000.1000000000004</v>
      </c>
      <c r="BJ151" s="214">
        <f t="shared" si="786"/>
        <v>890.78999999999905</v>
      </c>
      <c r="BK151" s="214">
        <f t="shared" si="786"/>
        <v>-55.540000000000873</v>
      </c>
      <c r="BL151" s="214">
        <f t="shared" si="786"/>
        <v>612.86000000000058</v>
      </c>
      <c r="BM151" s="214">
        <f t="shared" si="786"/>
        <v>-181.71999999999935</v>
      </c>
      <c r="BN151" s="214">
        <f t="shared" si="786"/>
        <v>2388.5200000000004</v>
      </c>
      <c r="BO151" s="214">
        <f t="shared" si="786"/>
        <v>2384.1700000000001</v>
      </c>
      <c r="BP151" s="214">
        <f t="shared" si="786"/>
        <v>801.43000000000029</v>
      </c>
      <c r="BQ151" s="214">
        <f t="shared" si="786"/>
        <v>-769.78000000000065</v>
      </c>
      <c r="BR151" s="399">
        <f t="shared" si="786"/>
        <v>-570.93000000000029</v>
      </c>
      <c r="BS151" s="214">
        <f t="shared" si="787"/>
        <v>2182.0799999999999</v>
      </c>
      <c r="BT151" s="214">
        <f t="shared" si="787"/>
        <v>8188.8199999999997</v>
      </c>
      <c r="BU151" s="214">
        <f t="shared" si="787"/>
        <v>8133.4200000000001</v>
      </c>
      <c r="BV151" s="214">
        <f t="shared" si="787"/>
        <v>2549.2700000000004</v>
      </c>
      <c r="BW151" s="214">
        <f t="shared" si="787"/>
        <v>3831</v>
      </c>
      <c r="BX151" s="239">
        <f t="shared" si="787"/>
        <v>4170</v>
      </c>
      <c r="BY151" s="239">
        <f t="shared" si="787"/>
        <v>4105</v>
      </c>
      <c r="BZ151" s="239">
        <f t="shared" si="787"/>
        <v>1717</v>
      </c>
      <c r="CA151" s="196">
        <f t="shared" si="787"/>
        <v>4105</v>
      </c>
      <c r="CB151" s="196">
        <f t="shared" si="787"/>
        <v>2105</v>
      </c>
      <c r="CC151" s="196">
        <f t="shared" si="788"/>
        <v>-99</v>
      </c>
      <c r="CD151" s="377">
        <f t="shared" si="788"/>
        <v>-729</v>
      </c>
      <c r="CE151" s="196">
        <f t="shared" si="788"/>
        <v>-1302</v>
      </c>
      <c r="CF151" s="196">
        <f t="shared" si="788"/>
        <v>-3392</v>
      </c>
      <c r="CG151" s="196">
        <f t="shared" si="788"/>
        <v>-6706</v>
      </c>
      <c r="CH151" s="196">
        <f t="shared" si="788"/>
        <v>-3044</v>
      </c>
      <c r="CI151" s="196">
        <f t="shared" si="788"/>
        <v>-3300</v>
      </c>
      <c r="CJ151" s="196">
        <f t="shared" si="788"/>
        <v>-2542</v>
      </c>
      <c r="CK151" s="196">
        <f t="shared" si="788"/>
        <v>-5436</v>
      </c>
      <c r="CL151" s="196">
        <f t="shared" si="788"/>
        <v>-3552</v>
      </c>
      <c r="CM151" s="196">
        <f t="shared" si="789"/>
        <v>-8163</v>
      </c>
      <c r="CN151" s="196">
        <f t="shared" si="789"/>
        <v>-3646</v>
      </c>
      <c r="CO151" s="196">
        <f t="shared" si="789"/>
        <v>645</v>
      </c>
      <c r="CP151" s="377">
        <f t="shared" si="789"/>
        <v>2921</v>
      </c>
      <c r="CQ151" s="377">
        <f t="shared" si="789"/>
        <v>6499</v>
      </c>
      <c r="CR151" s="377">
        <f t="shared" si="789"/>
        <v>4668</v>
      </c>
      <c r="CS151" s="377">
        <f t="shared" si="789"/>
        <v>4694</v>
      </c>
      <c r="CT151" s="377">
        <f t="shared" si="789"/>
        <v>4345</v>
      </c>
      <c r="CU151" s="377">
        <f t="shared" si="789"/>
        <v>2337</v>
      </c>
      <c r="CV151" s="377">
        <f t="shared" si="789"/>
        <v>69</v>
      </c>
      <c r="CW151" s="377">
        <f t="shared" si="789"/>
        <v>1928</v>
      </c>
      <c r="CX151" s="377">
        <f t="shared" si="789"/>
        <v>2083</v>
      </c>
      <c r="CY151" s="377">
        <f t="shared" si="789"/>
        <v>5033</v>
      </c>
      <c r="CZ151" s="377">
        <f t="shared" si="789"/>
        <v>3959</v>
      </c>
      <c r="DA151" s="377">
        <f t="shared" si="789"/>
        <v>2876</v>
      </c>
      <c r="DB151" s="377">
        <f t="shared" si="789"/>
        <v>1118</v>
      </c>
      <c r="DC151" s="264"/>
      <c r="DD151" s="57">
        <f>IF(ISERROR(GETPIVOTDATA("VALUE",'CSS WK pvt'!$I$2,"DT_FILE",DD$8,"CD_CO",DD$6,"TRIM_CAT",TRIM(B151),"TRIM_LINE",A149))=TRUE,0,GETPIVOTDATA("VALUE",'CSS WK pvt'!$I$2,"DT_FILE",DD$8,"CD_CO",DD$6,"TRIM_CAT",TRIM(B151),"TRIM_LINE",A149))</f>
        <v>20526</v>
      </c>
    </row>
    <row r="152" spans="1:108" s="52" customFormat="1" ht="15">
      <c r="A152" s="139"/>
      <c r="B152" s="53" t="s">
        <v>141</v>
      </c>
      <c r="C152" s="203">
        <v>179685.95999999999</v>
      </c>
      <c r="D152" s="204">
        <v>182896.64000000001</v>
      </c>
      <c r="E152" s="204">
        <v>191336.79999999999</v>
      </c>
      <c r="F152" s="205">
        <v>156440.53</v>
      </c>
      <c r="G152" s="204">
        <v>226838.20000000001</v>
      </c>
      <c r="H152" s="205">
        <v>250278.39999999999</v>
      </c>
      <c r="I152" s="204">
        <v>297454.53999999998</v>
      </c>
      <c r="J152" s="205">
        <v>208842.42999999999</v>
      </c>
      <c r="K152" s="204">
        <v>74975.360000000001</v>
      </c>
      <c r="L152" s="206">
        <v>309040.27000000002</v>
      </c>
      <c r="M152" s="205">
        <v>287718.40000000002</v>
      </c>
      <c r="N152" s="205">
        <v>168633.95000000001</v>
      </c>
      <c r="O152" s="204">
        <v>235394.70999999999</v>
      </c>
      <c r="P152" s="205">
        <v>227008.10000000001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>
        <v>271391</v>
      </c>
      <c r="BH152" s="221">
        <v>245605</v>
      </c>
      <c r="BI152" s="213">
        <f t="shared" si="786"/>
        <v>55708.75</v>
      </c>
      <c r="BJ152" s="214">
        <f t="shared" si="786"/>
        <v>44111.459999999992</v>
      </c>
      <c r="BK152" s="214">
        <f t="shared" si="786"/>
        <v>-20382.799999999988</v>
      </c>
      <c r="BL152" s="214">
        <f t="shared" si="786"/>
        <v>30905.470000000001</v>
      </c>
      <c r="BM152" s="214">
        <f t="shared" si="786"/>
        <v>-113114.20000000001</v>
      </c>
      <c r="BN152" s="214">
        <f t="shared" si="786"/>
        <v>35110.600000000006</v>
      </c>
      <c r="BO152" s="214">
        <f t="shared" si="786"/>
        <v>1659.460000000021</v>
      </c>
      <c r="BP152" s="214">
        <f t="shared" si="786"/>
        <v>93944.570000000007</v>
      </c>
      <c r="BQ152" s="214">
        <f t="shared" si="786"/>
        <v>45001.639999999999</v>
      </c>
      <c r="BR152" s="399">
        <f t="shared" si="786"/>
        <v>-26672.270000000019</v>
      </c>
      <c r="BS152" s="214">
        <f t="shared" si="787"/>
        <v>-62074.400000000023</v>
      </c>
      <c r="BT152" s="214">
        <f t="shared" si="787"/>
        <v>41896.049999999988</v>
      </c>
      <c r="BU152" s="214">
        <f t="shared" si="787"/>
        <v>-1957.7099999999919</v>
      </c>
      <c r="BV152" s="214">
        <f t="shared" si="787"/>
        <v>-56466.100000000006</v>
      </c>
      <c r="BW152" s="214">
        <f t="shared" si="787"/>
        <v>6666</v>
      </c>
      <c r="BX152" s="239">
        <f t="shared" si="787"/>
        <v>62465</v>
      </c>
      <c r="BY152" s="239">
        <f t="shared" si="787"/>
        <v>88900</v>
      </c>
      <c r="BZ152" s="239">
        <f t="shared" si="787"/>
        <v>32276</v>
      </c>
      <c r="CA152" s="196">
        <f t="shared" si="787"/>
        <v>150512</v>
      </c>
      <c r="CB152" s="196">
        <f t="shared" si="787"/>
        <v>-105841</v>
      </c>
      <c r="CC152" s="196">
        <f t="shared" si="788"/>
        <v>157625</v>
      </c>
      <c r="CD152" s="377">
        <f t="shared" si="788"/>
        <v>23927</v>
      </c>
      <c r="CE152" s="196">
        <f t="shared" si="788"/>
        <v>4697</v>
      </c>
      <c r="CF152" s="196">
        <f t="shared" si="788"/>
        <v>110327</v>
      </c>
      <c r="CG152" s="196">
        <f t="shared" si="788"/>
        <v>19014</v>
      </c>
      <c r="CH152" s="196">
        <f t="shared" si="788"/>
        <v>46768</v>
      </c>
      <c r="CI152" s="196">
        <f t="shared" si="788"/>
        <v>24361</v>
      </c>
      <c r="CJ152" s="196">
        <f t="shared" si="788"/>
        <v>59121</v>
      </c>
      <c r="CK152" s="196">
        <f t="shared" si="788"/>
        <v>2554</v>
      </c>
      <c r="CL152" s="196">
        <f t="shared" si="788"/>
        <v>52262</v>
      </c>
      <c r="CM152" s="196">
        <f t="shared" si="789"/>
        <v>78498</v>
      </c>
      <c r="CN152" s="196">
        <f t="shared" si="789"/>
        <v>80922</v>
      </c>
      <c r="CO152" s="196">
        <f t="shared" si="789"/>
        <v>2691</v>
      </c>
      <c r="CP152" s="377">
        <f t="shared" si="789"/>
        <v>110434</v>
      </c>
      <c r="CQ152" s="377">
        <f t="shared" si="789"/>
        <v>199173</v>
      </c>
      <c r="CR152" s="377">
        <f t="shared" si="789"/>
        <v>92285</v>
      </c>
      <c r="CS152" s="377">
        <f t="shared" si="789"/>
        <v>32732</v>
      </c>
      <c r="CT152" s="377">
        <f t="shared" si="789"/>
        <v>5424</v>
      </c>
      <c r="CU152" s="377">
        <f t="shared" si="789"/>
        <v>13782</v>
      </c>
      <c r="CV152" s="377">
        <f t="shared" si="789"/>
        <v>22245</v>
      </c>
      <c r="CW152" s="377">
        <f t="shared" si="789"/>
        <v>88784</v>
      </c>
      <c r="CX152" s="377">
        <f t="shared" si="789"/>
        <v>-16139</v>
      </c>
      <c r="CY152" s="377">
        <f t="shared" si="789"/>
        <v>-101599</v>
      </c>
      <c r="CZ152" s="377">
        <f t="shared" si="789"/>
        <v>-20989</v>
      </c>
      <c r="DA152" s="377">
        <f t="shared" si="789"/>
        <v>-8902</v>
      </c>
      <c r="DB152" s="377">
        <f t="shared" si="789"/>
        <v>-171124</v>
      </c>
      <c r="DC152" s="264"/>
      <c r="DD152" s="57">
        <f>IF(ISERROR(GETPIVOTDATA("VALUE",'CSS WK pvt'!$I$2,"DT_FILE",DD$8,"CD_CO",DD$6,"TRIM_CAT",TRIM(B152),"TRIM_LINE",A149))=TRUE,0,GETPIVOTDATA("VALUE",'CSS WK pvt'!$I$2,"DT_FILE",DD$8,"CD_CO",DD$6,"TRIM_CAT",TRIM(B152),"TRIM_LINE",A149))</f>
        <v>245605</v>
      </c>
    </row>
    <row r="153" spans="1:108" s="52" customFormat="1" ht="15">
      <c r="A153" s="139"/>
      <c r="B153" s="53" t="s">
        <v>142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174437.04000000001</v>
      </c>
      <c r="H153" s="205">
        <v>153849.84</v>
      </c>
      <c r="I153" s="204">
        <v>264073.91999999998</v>
      </c>
      <c r="J153" s="205">
        <v>186350.03</v>
      </c>
      <c r="K153" s="204">
        <v>57765.139999999999</v>
      </c>
      <c r="L153" s="206">
        <v>189743.48000000001</v>
      </c>
      <c r="M153" s="205">
        <v>198506.76000000001</v>
      </c>
      <c r="N153" s="205">
        <v>74634.509999999995</v>
      </c>
      <c r="O153" s="204">
        <v>155527.94</v>
      </c>
      <c r="P153" s="205">
        <v>163204.32000000001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>
        <v>242563</v>
      </c>
      <c r="BH153" s="221">
        <v>150641</v>
      </c>
      <c r="BI153" s="213">
        <f t="shared" si="786"/>
        <v>14066.989999999991</v>
      </c>
      <c r="BJ153" s="214">
        <f t="shared" si="786"/>
        <v>43758.710000000006</v>
      </c>
      <c r="BK153" s="214">
        <f t="shared" si="786"/>
        <v>-26496.450000000012</v>
      </c>
      <c r="BL153" s="214">
        <f t="shared" si="786"/>
        <v>22206.479999999996</v>
      </c>
      <c r="BM153" s="214">
        <f t="shared" si="786"/>
        <v>-67378.040000000008</v>
      </c>
      <c r="BN153" s="214">
        <f t="shared" si="786"/>
        <v>77344.160000000003</v>
      </c>
      <c r="BO153" s="214">
        <f t="shared" si="786"/>
        <v>-38128.919999999984</v>
      </c>
      <c r="BP153" s="214">
        <f t="shared" si="786"/>
        <v>50981.970000000001</v>
      </c>
      <c r="BQ153" s="214">
        <f t="shared" si="786"/>
        <v>26830.860000000001</v>
      </c>
      <c r="BR153" s="399">
        <f t="shared" si="786"/>
        <v>-1909.4800000000105</v>
      </c>
      <c r="BS153" s="214">
        <f t="shared" si="787"/>
        <v>-94707.760000000009</v>
      </c>
      <c r="BT153" s="214">
        <f t="shared" si="787"/>
        <v>39308.490000000005</v>
      </c>
      <c r="BU153" s="214">
        <f t="shared" si="787"/>
        <v>1649.0599999999977</v>
      </c>
      <c r="BV153" s="214">
        <f t="shared" si="787"/>
        <v>-76471.320000000007</v>
      </c>
      <c r="BW153" s="214">
        <f t="shared" si="787"/>
        <v>56877</v>
      </c>
      <c r="BX153" s="239">
        <f t="shared" si="787"/>
        <v>60121</v>
      </c>
      <c r="BY153" s="239">
        <f t="shared" si="787"/>
        <v>34722</v>
      </c>
      <c r="BZ153" s="239">
        <f t="shared" si="787"/>
        <v>19724</v>
      </c>
      <c r="CA153" s="196">
        <f t="shared" si="787"/>
        <v>53406</v>
      </c>
      <c r="CB153" s="196">
        <f t="shared" si="787"/>
        <v>-60873</v>
      </c>
      <c r="CC153" s="196">
        <f t="shared" si="788"/>
        <v>136943</v>
      </c>
      <c r="CD153" s="377">
        <f t="shared" si="788"/>
        <v>48102</v>
      </c>
      <c r="CE153" s="196">
        <f t="shared" si="788"/>
        <v>29476</v>
      </c>
      <c r="CF153" s="196">
        <f t="shared" si="788"/>
        <v>95378</v>
      </c>
      <c r="CG153" s="196">
        <f t="shared" si="788"/>
        <v>26951</v>
      </c>
      <c r="CH153" s="196">
        <f t="shared" si="788"/>
        <v>62424</v>
      </c>
      <c r="CI153" s="196">
        <f t="shared" si="788"/>
        <v>-19298</v>
      </c>
      <c r="CJ153" s="196">
        <f t="shared" si="788"/>
        <v>31348</v>
      </c>
      <c r="CK153" s="196">
        <f t="shared" si="788"/>
        <v>16303</v>
      </c>
      <c r="CL153" s="196">
        <f t="shared" si="788"/>
        <v>29665</v>
      </c>
      <c r="CM153" s="196">
        <f t="shared" si="789"/>
        <v>162327</v>
      </c>
      <c r="CN153" s="196">
        <f t="shared" si="789"/>
        <v>92335</v>
      </c>
      <c r="CO153" s="196">
        <f t="shared" si="789"/>
        <v>-41561</v>
      </c>
      <c r="CP153" s="377">
        <f t="shared" si="789"/>
        <v>-18892</v>
      </c>
      <c r="CQ153" s="377">
        <f t="shared" si="789"/>
        <v>137769</v>
      </c>
      <c r="CR153" s="377">
        <f t="shared" si="789"/>
        <v>45322</v>
      </c>
      <c r="CS153" s="377">
        <f t="shared" si="789"/>
        <v>-31647</v>
      </c>
      <c r="CT153" s="377">
        <f t="shared" si="789"/>
        <v>-19440</v>
      </c>
      <c r="CU153" s="377">
        <f t="shared" si="789"/>
        <v>42619</v>
      </c>
      <c r="CV153" s="377">
        <f t="shared" si="789"/>
        <v>28159</v>
      </c>
      <c r="CW153" s="377">
        <f t="shared" si="789"/>
        <v>18271</v>
      </c>
      <c r="CX153" s="377">
        <f t="shared" si="789"/>
        <v>-34232</v>
      </c>
      <c r="CY153" s="377">
        <f t="shared" si="789"/>
        <v>-160852</v>
      </c>
      <c r="CZ153" s="377">
        <f t="shared" si="789"/>
        <v>-49779</v>
      </c>
      <c r="DA153" s="377">
        <f t="shared" si="789"/>
        <v>62585</v>
      </c>
      <c r="DB153" s="377">
        <f t="shared" si="789"/>
        <v>-66403</v>
      </c>
      <c r="DC153" s="264"/>
      <c r="DD153" s="57">
        <f>IF(ISERROR(GETPIVOTDATA("VALUE",'CSS WK pvt'!$I$2,"DT_FILE",DD$8,"CD_CO",DD$6,"TRIM_CAT",TRIM(B153),"TRIM_LINE",A149))=TRUE,0,GETPIVOTDATA("VALUE",'CSS WK pvt'!$I$2,"DT_FILE",DD$8,"CD_CO",DD$6,"TRIM_CAT",TRIM(B153),"TRIM_LINE",A149))</f>
        <v>150641</v>
      </c>
    </row>
    <row r="154" spans="1:108" s="52" customFormat="1" ht="15">
      <c r="A154" s="139"/>
      <c r="B154" s="53" t="s">
        <v>143</v>
      </c>
      <c r="C154" s="203">
        <v>136976.76999999999</v>
      </c>
      <c r="D154" s="204">
        <v>129623.48</v>
      </c>
      <c r="E154" s="204">
        <v>187590.42000000001</v>
      </c>
      <c r="F154" s="205">
        <v>184615.75</v>
      </c>
      <c r="G154" s="204">
        <v>216544.57000000001</v>
      </c>
      <c r="H154" s="205">
        <v>192600.84</v>
      </c>
      <c r="I154" s="204">
        <v>197421.92999999999</v>
      </c>
      <c r="J154" s="205">
        <v>189091.29000000001</v>
      </c>
      <c r="K154" s="204">
        <v>154216.32999999999</v>
      </c>
      <c r="L154" s="206">
        <v>31112.529999999999</v>
      </c>
      <c r="M154" s="205">
        <v>117620.36</v>
      </c>
      <c r="N154" s="205">
        <v>293548.59000000003</v>
      </c>
      <c r="O154" s="204">
        <v>135801.10999999999</v>
      </c>
      <c r="P154" s="205">
        <v>158628.14999999999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>
        <v>162728</v>
      </c>
      <c r="BH154" s="221">
        <v>145440</v>
      </c>
      <c r="BI154" s="213">
        <f t="shared" si="786"/>
        <v>-1175.6600000000035</v>
      </c>
      <c r="BJ154" s="214">
        <f t="shared" si="786"/>
        <v>29004.669999999998</v>
      </c>
      <c r="BK154" s="214">
        <f t="shared" si="786"/>
        <v>29015.579999999987</v>
      </c>
      <c r="BL154" s="214">
        <f t="shared" si="786"/>
        <v>5760.25</v>
      </c>
      <c r="BM154" s="214">
        <f t="shared" si="786"/>
        <v>2202.429999999993</v>
      </c>
      <c r="BN154" s="214">
        <f t="shared" si="786"/>
        <v>31075.160000000003</v>
      </c>
      <c r="BO154" s="214">
        <f t="shared" si="786"/>
        <v>42080.070000000007</v>
      </c>
      <c r="BP154" s="214">
        <f t="shared" si="786"/>
        <v>4610.7099999999919</v>
      </c>
      <c r="BQ154" s="214">
        <f t="shared" si="786"/>
        <v>35032.670000000013</v>
      </c>
      <c r="BR154" s="399">
        <f t="shared" si="786"/>
        <v>140498.47</v>
      </c>
      <c r="BS154" s="214">
        <f t="shared" si="787"/>
        <v>-11995.360000000001</v>
      </c>
      <c r="BT154" s="214">
        <f t="shared" si="787"/>
        <v>-117609.59000000003</v>
      </c>
      <c r="BU154" s="214">
        <f t="shared" si="787"/>
        <v>52033.890000000014</v>
      </c>
      <c r="BV154" s="214">
        <f t="shared" si="787"/>
        <v>-39285.149999999994</v>
      </c>
      <c r="BW154" s="214">
        <f t="shared" si="787"/>
        <v>-62642</v>
      </c>
      <c r="BX154" s="239">
        <f t="shared" si="787"/>
        <v>-56962</v>
      </c>
      <c r="BY154" s="239">
        <f t="shared" si="787"/>
        <v>45670</v>
      </c>
      <c r="BZ154" s="239">
        <f t="shared" si="787"/>
        <v>-31020</v>
      </c>
      <c r="CA154" s="196">
        <f t="shared" si="787"/>
        <v>-54617</v>
      </c>
      <c r="CB154" s="196">
        <f t="shared" si="787"/>
        <v>-1973</v>
      </c>
      <c r="CC154" s="196">
        <f t="shared" si="788"/>
        <v>-20665</v>
      </c>
      <c r="CD154" s="377">
        <f t="shared" si="788"/>
        <v>27784</v>
      </c>
      <c r="CE154" s="196">
        <f t="shared" si="788"/>
        <v>121946</v>
      </c>
      <c r="CF154" s="196">
        <f t="shared" si="788"/>
        <v>-35127</v>
      </c>
      <c r="CG154" s="196">
        <f t="shared" si="788"/>
        <v>-7433</v>
      </c>
      <c r="CH154" s="196">
        <f t="shared" si="788"/>
        <v>45795</v>
      </c>
      <c r="CI154" s="196">
        <f t="shared" si="788"/>
        <v>-36725</v>
      </c>
      <c r="CJ154" s="196">
        <f t="shared" si="788"/>
        <v>33149</v>
      </c>
      <c r="CK154" s="196">
        <f t="shared" si="788"/>
        <v>-79296</v>
      </c>
      <c r="CL154" s="196">
        <f t="shared" si="788"/>
        <v>16981</v>
      </c>
      <c r="CM154" s="196">
        <f t="shared" si="789"/>
        <v>8420</v>
      </c>
      <c r="CN154" s="196">
        <f t="shared" si="789"/>
        <v>118578</v>
      </c>
      <c r="CO154" s="196">
        <f t="shared" si="789"/>
        <v>18491</v>
      </c>
      <c r="CP154" s="377">
        <f t="shared" si="789"/>
        <v>-82360</v>
      </c>
      <c r="CQ154" s="377">
        <f t="shared" si="789"/>
        <v>-25902</v>
      </c>
      <c r="CR154" s="377">
        <f t="shared" si="789"/>
        <v>-12000</v>
      </c>
      <c r="CS154" s="377">
        <f t="shared" si="789"/>
        <v>13109</v>
      </c>
      <c r="CT154" s="377">
        <f t="shared" si="789"/>
        <v>-8860</v>
      </c>
      <c r="CU154" s="377">
        <f t="shared" si="789"/>
        <v>116018</v>
      </c>
      <c r="CV154" s="377">
        <f t="shared" si="789"/>
        <v>-23983</v>
      </c>
      <c r="CW154" s="377">
        <f t="shared" si="789"/>
        <v>21562</v>
      </c>
      <c r="CX154" s="377">
        <f t="shared" si="789"/>
        <v>17565</v>
      </c>
      <c r="CY154" s="377">
        <f t="shared" si="789"/>
        <v>-3948</v>
      </c>
      <c r="CZ154" s="377">
        <f t="shared" si="789"/>
        <v>-177639</v>
      </c>
      <c r="DA154" s="377">
        <f t="shared" si="789"/>
        <v>-24347</v>
      </c>
      <c r="DB154" s="377">
        <f t="shared" si="789"/>
        <v>28405</v>
      </c>
      <c r="DC154" s="264"/>
      <c r="DD154" s="57">
        <f>IF(ISERROR(GETPIVOTDATA("VALUE",'CSS WK pvt'!$I$2,"DT_FILE",DD$8,"CD_CO",DD$6,"TRIM_CAT",TRIM(B154),"TRIM_LINE",A149))=TRUE,0,GETPIVOTDATA("VALUE",'CSS WK pvt'!$I$2,"DT_FILE",DD$8,"CD_CO",DD$6,"TRIM_CAT",TRIM(B154),"TRIM_LINE",A149))</f>
        <v>145440</v>
      </c>
    </row>
    <row r="155" spans="1:108" s="66" customFormat="1" ht="15">
      <c r="A155" s="140"/>
      <c r="B155" s="53" t="s">
        <v>144</v>
      </c>
      <c r="C155" s="208">
        <f t="shared" si="790" ref="C155:Q155">SUM(C150:C154)</f>
        <v>1457896.49</v>
      </c>
      <c r="D155" s="209">
        <f t="shared" si="790"/>
        <v>1330539.2100000002</v>
      </c>
      <c r="E155" s="209">
        <f t="shared" si="790"/>
        <v>1318019.8099999998</v>
      </c>
      <c r="F155" s="210">
        <f t="shared" si="790"/>
        <v>1364320.2</v>
      </c>
      <c r="G155" s="209">
        <f t="shared" si="790"/>
        <v>1850958.23</v>
      </c>
      <c r="H155" s="210">
        <f t="shared" si="790"/>
        <v>2250387.4899999998</v>
      </c>
      <c r="I155" s="209">
        <f t="shared" si="790"/>
        <v>2336017.7800000003</v>
      </c>
      <c r="J155" s="210">
        <f t="shared" si="790"/>
        <v>1589270.99</v>
      </c>
      <c r="K155" s="209">
        <f t="shared" si="790"/>
        <v>1081057.9299999999</v>
      </c>
      <c r="L155" s="211">
        <f t="shared" si="790"/>
        <v>2084147.8300000001</v>
      </c>
      <c r="M155" s="210">
        <f t="shared" si="790"/>
        <v>1921340.0100000002</v>
      </c>
      <c r="N155" s="210">
        <f t="shared" si="790"/>
        <v>1650662.8799999999</v>
      </c>
      <c r="O155" s="210">
        <f t="shared" si="790"/>
        <v>1679552.3100000001</v>
      </c>
      <c r="P155" s="210">
        <f t="shared" si="790"/>
        <v>1802778.0600000001</v>
      </c>
      <c r="Q155" s="210">
        <f t="shared" si="790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>
        <v>2010199</v>
      </c>
      <c r="BH155" s="220">
        <v>2053433</v>
      </c>
      <c r="BI155" s="215">
        <f t="shared" si="791" ref="BI155:BM155">SUM(BI150:BI154)</f>
        <v>221655.82000000001</v>
      </c>
      <c r="BJ155" s="216">
        <f t="shared" si="791"/>
        <v>472238.84999999998</v>
      </c>
      <c r="BK155" s="216">
        <f t="shared" si="791"/>
        <v>210550.19</v>
      </c>
      <c r="BL155" s="216">
        <f t="shared" si="791"/>
        <v>470045.79999999993</v>
      </c>
      <c r="BM155" s="216">
        <f t="shared" si="791"/>
        <v>149186.77000000005</v>
      </c>
      <c r="BN155" s="216">
        <f t="shared" si="792" ref="BN155:BV155">SUM(BN150:BN154)</f>
        <v>805740.51000000013</v>
      </c>
      <c r="BO155" s="216">
        <f t="shared" si="792"/>
        <v>283465.21999999997</v>
      </c>
      <c r="BP155" s="216">
        <f t="shared" si="792"/>
        <v>700469.01000000001</v>
      </c>
      <c r="BQ155" s="216">
        <f t="shared" si="792"/>
        <v>332448.07000000007</v>
      </c>
      <c r="BR155" s="400">
        <f t="shared" si="792"/>
        <v>170996.16999999987</v>
      </c>
      <c r="BS155" s="216">
        <f t="shared" si="792"/>
        <v>-10983.010000000111</v>
      </c>
      <c r="BT155" s="216">
        <f t="shared" si="792"/>
        <v>342308.12000000005</v>
      </c>
      <c r="BU155" s="216">
        <f t="shared" si="792"/>
        <v>314837.69000000006</v>
      </c>
      <c r="BV155" s="216">
        <f t="shared" si="792"/>
        <v>-272849.06000000006</v>
      </c>
      <c r="BW155" s="216">
        <f t="shared" si="793" ref="BW155:BX155">SUM(BW150:BW154)</f>
        <v>43422</v>
      </c>
      <c r="BX155" s="240">
        <f t="shared" si="793"/>
        <v>114360</v>
      </c>
      <c r="BY155" s="240">
        <f t="shared" si="794" ref="BY155">SUM(BY150:BY154)</f>
        <v>446390</v>
      </c>
      <c r="BZ155" s="240">
        <f t="shared" si="795" ref="BZ155:CA155">SUM(BZ150:BZ154)</f>
        <v>37257</v>
      </c>
      <c r="CA155" s="197">
        <f t="shared" si="795"/>
        <v>586503</v>
      </c>
      <c r="CB155" s="197">
        <f t="shared" si="796" ref="CB155:CC155">SUM(CB150:CB154)</f>
        <v>-450511</v>
      </c>
      <c r="CC155" s="197">
        <f t="shared" si="796"/>
        <v>507561</v>
      </c>
      <c r="CD155" s="378">
        <f t="shared" si="797" ref="CD155:CE155">SUM(CD150:CD154)</f>
        <v>-52285</v>
      </c>
      <c r="CE155" s="197">
        <f t="shared" si="797"/>
        <v>121840</v>
      </c>
      <c r="CF155" s="197">
        <f t="shared" si="798" ref="CF155">SUM(CF150:CF154)</f>
        <v>317902</v>
      </c>
      <c r="CG155" s="197">
        <f t="shared" si="799" ref="CG155">SUM(CG150:CG154)</f>
        <v>20536</v>
      </c>
      <c r="CH155" s="197">
        <f t="shared" si="800" ref="CH155">SUM(CH150:CH154)</f>
        <v>199259</v>
      </c>
      <c r="CI155" s="197">
        <f t="shared" si="801" ref="CI155">SUM(CI150:CI154)</f>
        <v>-5154</v>
      </c>
      <c r="CJ155" s="197">
        <f t="shared" si="802" ref="CJ155">SUM(CJ150:CJ154)</f>
        <v>275363</v>
      </c>
      <c r="CK155" s="197">
        <f t="shared" si="803" ref="CK155">SUM(CK150:CK154)</f>
        <v>-227053</v>
      </c>
      <c r="CL155" s="197">
        <f t="shared" si="804" ref="CL155">SUM(CL150:CL154)</f>
        <v>353501</v>
      </c>
      <c r="CM155" s="197">
        <f t="shared" si="805" ref="CM155">SUM(CM150:CM154)</f>
        <v>434149</v>
      </c>
      <c r="CN155" s="197">
        <f t="shared" si="806" ref="CN155">SUM(CN150:CN154)</f>
        <v>490723</v>
      </c>
      <c r="CO155" s="197">
        <f t="shared" si="807" ref="CO155">SUM(CO150:CO154)</f>
        <v>135373</v>
      </c>
      <c r="CP155" s="378">
        <f t="shared" si="808" ref="CP155">SUM(CP150:CP154)</f>
        <v>411763</v>
      </c>
      <c r="CQ155" s="378">
        <f t="shared" si="809" ref="CQ155">SUM(CQ150:CQ154)</f>
        <v>978535</v>
      </c>
      <c r="CR155" s="378">
        <f t="shared" si="810" ref="CR155">SUM(CR150:CR154)</f>
        <v>494849</v>
      </c>
      <c r="CS155" s="378">
        <f t="shared" si="811" ref="CS155">SUM(CS150:CS154)</f>
        <v>140671</v>
      </c>
      <c r="CT155" s="378">
        <f t="shared" si="812" ref="CT155">SUM(CT150:CT154)</f>
        <v>351136</v>
      </c>
      <c r="CU155" s="378">
        <f t="shared" si="813" ref="CU155">SUM(CU150:CU154)</f>
        <v>394295</v>
      </c>
      <c r="CV155" s="378">
        <f t="shared" si="814" ref="CV155">SUM(CV150:CV154)</f>
        <v>43346</v>
      </c>
      <c r="CW155" s="378">
        <f t="shared" si="815" ref="CW155">SUM(CW150:CW154)</f>
        <v>784302</v>
      </c>
      <c r="CX155" s="378">
        <f t="shared" si="816" ref="CX155">SUM(CX150:CX154)</f>
        <v>-410741</v>
      </c>
      <c r="CY155" s="378">
        <f t="shared" si="817" ref="CY155:CZ155">SUM(CY150:CY154)</f>
        <v>-439885</v>
      </c>
      <c r="CZ155" s="378">
        <f t="shared" si="817"/>
        <v>-193262</v>
      </c>
      <c r="DA155" s="378">
        <f t="shared" si="818" ref="DA155:DB155">SUM(DA150:DA154)</f>
        <v>-46241</v>
      </c>
      <c r="DB155" s="378">
        <f t="shared" si="818"/>
        <v>-561189</v>
      </c>
      <c r="DC155" s="265"/>
      <c r="DD155" s="78">
        <f>SUM(DD150:DD154)</f>
        <v>2053433</v>
      </c>
    </row>
    <row r="156" spans="1:108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54"/>
      <c r="CB156" s="254"/>
      <c r="CC156" s="254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264"/>
      <c r="DD156" s="83"/>
    </row>
    <row r="157" spans="1:108" s="52" customFormat="1" ht="15">
      <c r="A157" s="139"/>
      <c r="B157" s="53" t="s">
        <v>139</v>
      </c>
      <c r="C157" s="104"/>
      <c r="D157" s="167">
        <f t="shared" si="819" ref="D157:AA157">(C66+C150+D94-D66-D150)/(C66+C150+D94-D150)</f>
        <v>0.75630370934042801</v>
      </c>
      <c r="E157" s="168">
        <f t="shared" si="819"/>
        <v>0.76727544529949332</v>
      </c>
      <c r="F157" s="168">
        <f t="shared" si="819"/>
        <v>0.74963048196685611</v>
      </c>
      <c r="G157" s="168">
        <f t="shared" si="819"/>
        <v>0.81544590141415063</v>
      </c>
      <c r="H157" s="169">
        <f t="shared" si="819"/>
        <v>0.86582921302566451</v>
      </c>
      <c r="I157" s="168">
        <f t="shared" si="819"/>
        <v>0.84044729963909659</v>
      </c>
      <c r="J157" s="169">
        <f t="shared" si="819"/>
        <v>0.83125364554353309</v>
      </c>
      <c r="K157" s="168">
        <f t="shared" si="819"/>
        <v>0.70843767933275992</v>
      </c>
      <c r="L157" s="170">
        <f t="shared" si="819"/>
        <v>0.68386579672931314</v>
      </c>
      <c r="M157" s="169">
        <f t="shared" si="819"/>
        <v>0.80294912379497863</v>
      </c>
      <c r="N157" s="169">
        <f t="shared" si="819"/>
        <v>0.77386251003263407</v>
      </c>
      <c r="O157" s="169">
        <f t="shared" si="819"/>
        <v>0.71575216438951328</v>
      </c>
      <c r="P157" s="169">
        <f t="shared" si="819"/>
        <v>0.6533172597180642</v>
      </c>
      <c r="Q157" s="169">
        <f t="shared" si="819"/>
        <v>0.68199754833628057</v>
      </c>
      <c r="R157" s="169">
        <f t="shared" si="819"/>
        <v>0.64521171635412999</v>
      </c>
      <c r="S157" s="169">
        <f t="shared" si="819"/>
        <v>0.72910470460942867</v>
      </c>
      <c r="T157" s="169">
        <f t="shared" si="819"/>
        <v>0.80284120122063141</v>
      </c>
      <c r="U157" s="169">
        <f t="shared" si="819"/>
        <v>0.76499790775352527</v>
      </c>
      <c r="V157" s="169">
        <f t="shared" si="819"/>
        <v>0.67263007485417825</v>
      </c>
      <c r="W157" s="169">
        <f t="shared" si="819"/>
        <v>0.76423472097075995</v>
      </c>
      <c r="X157" s="170">
        <f t="shared" si="819"/>
        <v>0.58701558641534746</v>
      </c>
      <c r="Y157" s="169">
        <f t="shared" si="819"/>
        <v>0.65544196843985769</v>
      </c>
      <c r="Z157" s="169">
        <f t="shared" si="819"/>
        <v>0.66245478613846964</v>
      </c>
      <c r="AA157" s="169">
        <f t="shared" si="819"/>
        <v>0.65589878725509498</v>
      </c>
      <c r="AB157" s="169">
        <f t="shared" si="820" ref="AB157:BH162">(AA66+AA150+AB94-AB66-AB150)/(AA66+AA150+AB94-AB150)</f>
        <v>0.6545120807048137</v>
      </c>
      <c r="AC157" s="169">
        <f t="shared" si="820"/>
        <v>0.6431198380204991</v>
      </c>
      <c r="AD157" s="169">
        <f t="shared" si="820"/>
        <v>0.64817176436188795</v>
      </c>
      <c r="AE157" s="169">
        <f t="shared" si="820"/>
        <v>0.71877073442664674</v>
      </c>
      <c r="AF157" s="169">
        <f t="shared" si="820"/>
        <v>0.78939000280057736</v>
      </c>
      <c r="AG157" s="169">
        <f t="shared" si="820"/>
        <v>0.81692077023697074</v>
      </c>
      <c r="AH157" s="169">
        <f t="shared" si="820"/>
        <v>0.76636191195961345</v>
      </c>
      <c r="AI157" s="169">
        <f t="shared" si="820"/>
        <v>0.67458309153583129</v>
      </c>
      <c r="AJ157" s="169">
        <f t="shared" si="820"/>
        <v>0.73394395116709044</v>
      </c>
      <c r="AK157" s="169">
        <f t="shared" si="821" ref="AK157:BH157">(AJ66+AJ150+AK94-AK66-AK150)/(AJ66+AJ150+AK94-AK150)</f>
        <v>0.72758606016765248</v>
      </c>
      <c r="AL157" s="169">
        <f t="shared" si="821"/>
        <v>0.72906118135381648</v>
      </c>
      <c r="AM157" s="169">
        <f t="shared" si="821"/>
        <v>0.69980984921353939</v>
      </c>
      <c r="AN157" s="169">
        <f t="shared" si="821"/>
        <v>0.7337098164813769</v>
      </c>
      <c r="AO157" s="169">
        <f t="shared" si="821"/>
        <v>0.71366523591518782</v>
      </c>
      <c r="AP157" s="169">
        <f t="shared" si="821"/>
        <v>0.7514094512856978</v>
      </c>
      <c r="AQ157" s="169">
        <f t="shared" si="821"/>
        <v>0.76334903127272091</v>
      </c>
      <c r="AR157" s="169">
        <f t="shared" si="821"/>
        <v>0.8534287793151687</v>
      </c>
      <c r="AS157" s="169">
        <f t="shared" si="821"/>
        <v>0.82654605468691089</v>
      </c>
      <c r="AT157" s="169">
        <f t="shared" si="821"/>
        <v>0.78150270354963047</v>
      </c>
      <c r="AU157" s="169">
        <f t="shared" si="821"/>
        <v>0.49011616619968656</v>
      </c>
      <c r="AV157" s="169">
        <f t="shared" si="821"/>
        <v>0.24725458481295909</v>
      </c>
      <c r="AW157" s="169">
        <f t="shared" si="821"/>
        <v>0.37612827774962498</v>
      </c>
      <c r="AX157" s="169">
        <f t="shared" si="821"/>
        <v>0.53783373690533387</v>
      </c>
      <c r="AY157" s="169">
        <f t="shared" si="821"/>
        <v>0.79994234880573944</v>
      </c>
      <c r="AZ157" s="169">
        <f t="shared" si="821"/>
        <v>0.73131584703054953</v>
      </c>
      <c r="BA157" s="169">
        <f t="shared" si="821"/>
        <v>0.71391386960007186</v>
      </c>
      <c r="BB157" s="169">
        <f t="shared" si="821"/>
        <v>0.76953656031752171</v>
      </c>
      <c r="BC157" s="169">
        <f t="shared" si="821"/>
        <v>0.7707670014663508</v>
      </c>
      <c r="BD157" s="169">
        <f t="shared" si="821"/>
        <v>0.86626435630230025</v>
      </c>
      <c r="BE157" s="169">
        <f t="shared" si="821"/>
        <v>0.8142688162907874</v>
      </c>
      <c r="BF157" s="169">
        <f t="shared" si="821"/>
        <v>0.8206559344879566</v>
      </c>
      <c r="BG157" s="169">
        <f t="shared" si="821"/>
        <v>0.74038812135339616</v>
      </c>
      <c r="BH157" s="169">
        <f t="shared" si="821"/>
        <v>0.73266409624836559</v>
      </c>
      <c r="BI157" s="104"/>
      <c r="BJ157" s="169">
        <f t="shared" si="822" ref="BJ157:BS162">P157-D157</f>
        <v>-0.10298644962236381</v>
      </c>
      <c r="BK157" s="169">
        <f t="shared" si="822"/>
        <v>-0.085277896963212751</v>
      </c>
      <c r="BL157" s="169">
        <f t="shared" si="822"/>
        <v>-0.10441876561272612</v>
      </c>
      <c r="BM157" s="169">
        <f t="shared" si="822"/>
        <v>-0.086341196804721965</v>
      </c>
      <c r="BN157" s="169">
        <f t="shared" si="822"/>
        <v>-0.062988011805033106</v>
      </c>
      <c r="BO157" s="169">
        <f t="shared" si="822"/>
        <v>-0.075449391885571315</v>
      </c>
      <c r="BP157" s="169">
        <f t="shared" si="822"/>
        <v>-0.15862357068935484</v>
      </c>
      <c r="BQ157" s="169">
        <f t="shared" si="822"/>
        <v>0.055797041638000033</v>
      </c>
      <c r="BR157" s="401">
        <f t="shared" si="822"/>
        <v>-0.096850210313965679</v>
      </c>
      <c r="BS157" s="169">
        <f t="shared" si="822"/>
        <v>-0.14750715535512093</v>
      </c>
      <c r="BT157" s="169">
        <f t="shared" si="823" ref="BT157:BZ162">Z157-N157</f>
        <v>-0.11140772389416442</v>
      </c>
      <c r="BU157" s="169">
        <f t="shared" si="823"/>
        <v>-0.059853377134418295</v>
      </c>
      <c r="BV157" s="169">
        <f t="shared" si="823"/>
        <v>0.0011948209867495008</v>
      </c>
      <c r="BW157" s="169">
        <f t="shared" si="823"/>
        <v>-0.038877710315781466</v>
      </c>
      <c r="BX157" s="241">
        <f t="shared" si="823"/>
        <v>0.0029600480077579538</v>
      </c>
      <c r="BY157" s="241">
        <f t="shared" si="823"/>
        <v>-0.010333970182781926</v>
      </c>
      <c r="BZ157" s="241">
        <f t="shared" si="823"/>
        <v>-0.013451198420054045</v>
      </c>
      <c r="CA157" s="241">
        <f t="shared" si="824" ref="CA157:CA162">AG157-U157</f>
        <v>0.051922862483445464</v>
      </c>
      <c r="CB157" s="241">
        <f t="shared" si="825" ref="CB157:CB162">AH157-V157</f>
        <v>0.093731837105435201</v>
      </c>
      <c r="CC157" s="241">
        <f t="shared" si="826" ref="CC157:CC162">AI157-W157</f>
        <v>-0.089651629434928659</v>
      </c>
      <c r="CD157" s="401">
        <f t="shared" si="827" ref="CD157:CD162">AJ157-X157</f>
        <v>0.14692836475174298</v>
      </c>
      <c r="CE157" s="241">
        <f t="shared" si="828" ref="CE157:DB162">AK157-Y157</f>
        <v>0.07214409172779479</v>
      </c>
      <c r="CF157" s="241">
        <f t="shared" si="828"/>
        <v>0.066606395215346836</v>
      </c>
      <c r="CG157" s="241">
        <f t="shared" si="828"/>
        <v>0.043911061958444408</v>
      </c>
      <c r="CH157" s="241">
        <f t="shared" si="828"/>
        <v>0.079197735776563194</v>
      </c>
      <c r="CI157" s="241">
        <f t="shared" si="828"/>
        <v>0.070545397894688722</v>
      </c>
      <c r="CJ157" s="241">
        <f t="shared" si="828"/>
        <v>0.10323768692380986</v>
      </c>
      <c r="CK157" s="241">
        <f t="shared" si="828"/>
        <v>0.044578296846074172</v>
      </c>
      <c r="CL157" s="241">
        <f t="shared" si="828"/>
        <v>0.064038776514591333</v>
      </c>
      <c r="CM157" s="241">
        <f t="shared" si="828"/>
        <v>0.0096252844499401524</v>
      </c>
      <c r="CN157" s="241">
        <f t="shared" si="828"/>
        <v>0.015140791590017022</v>
      </c>
      <c r="CO157" s="241">
        <f t="shared" si="828"/>
        <v>-0.18446692533614473</v>
      </c>
      <c r="CP157" s="401">
        <f t="shared" si="828"/>
        <v>-0.48668936635413135</v>
      </c>
      <c r="CQ157" s="401">
        <f t="shared" si="828"/>
        <v>-0.3514577824180275</v>
      </c>
      <c r="CR157" s="401">
        <f t="shared" si="828"/>
        <v>-0.19122744444848261</v>
      </c>
      <c r="CS157" s="401">
        <f t="shared" si="828"/>
        <v>0.10013249959220005</v>
      </c>
      <c r="CT157" s="401">
        <f t="shared" si="828"/>
        <v>-0.0023939694508273712</v>
      </c>
      <c r="CU157" s="401">
        <f t="shared" si="828"/>
        <v>0.00024863368488403648</v>
      </c>
      <c r="CV157" s="401">
        <f t="shared" si="828"/>
        <v>0.018127109031823907</v>
      </c>
      <c r="CW157" s="401">
        <f t="shared" si="828"/>
        <v>0.0074179701936298859</v>
      </c>
      <c r="CX157" s="401">
        <f t="shared" si="828"/>
        <v>0.012835576987131558</v>
      </c>
      <c r="CY157" s="401">
        <f t="shared" si="828"/>
        <v>-0.012277238396123491</v>
      </c>
      <c r="CZ157" s="401">
        <f t="shared" si="828"/>
        <v>0.039153230938326122</v>
      </c>
      <c r="DA157" s="401">
        <f t="shared" si="828"/>
        <v>0.25027195515370959</v>
      </c>
      <c r="DB157" s="401">
        <f t="shared" si="828"/>
        <v>0.4854095114354065</v>
      </c>
      <c r="DC157" s="264"/>
      <c r="DD157" s="57">
        <f>IF(ISERROR(GETPIVOTDATA("VALUE",'CRS WK pvt'!$I$2,"DT_FILE",DD$8,"CD_CO",DD$6,"TRIM_CAT",TRIM(B157),"TRIM_LINE",A156))=TRUE,0,GETPIVOTDATA("VALUE",'CRS WK pvt'!$I$2,"DT_FILE",DD$8,"CD_CO",DD$6,"TRIM_CAT",TRIM(B157),"TRIM_LINE",A156))</f>
        <v>0</v>
      </c>
    </row>
    <row r="158" spans="1:108" s="52" customFormat="1" ht="15">
      <c r="A158" s="139"/>
      <c r="B158" s="53" t="s">
        <v>140</v>
      </c>
      <c r="C158" s="104"/>
      <c r="D158" s="168">
        <f t="shared" si="829" ref="D158:AA158">(C67+C151+D95-D67-D151)/(C67+C151+D95-D151)</f>
        <v>0.18149695564816992</v>
      </c>
      <c r="E158" s="168">
        <f t="shared" si="829"/>
        <v>0.17469048983308227</v>
      </c>
      <c r="F158" s="168">
        <f t="shared" si="829"/>
        <v>0.19546615774921425</v>
      </c>
      <c r="G158" s="168">
        <f t="shared" si="829"/>
        <v>0.16208349188349863</v>
      </c>
      <c r="H158" s="169">
        <f t="shared" si="829"/>
        <v>0.18568638909768986</v>
      </c>
      <c r="I158" s="168">
        <f t="shared" si="829"/>
        <v>0.2174430296823508</v>
      </c>
      <c r="J158" s="169">
        <f t="shared" si="829"/>
        <v>0.21086771991984785</v>
      </c>
      <c r="K158" s="168">
        <f t="shared" si="829"/>
        <v>0.14563304975821389</v>
      </c>
      <c r="L158" s="170">
        <f t="shared" si="829"/>
        <v>0.13264045343257641</v>
      </c>
      <c r="M158" s="169">
        <f t="shared" si="829"/>
        <v>0.24089944128103302</v>
      </c>
      <c r="N158" s="169">
        <f t="shared" si="829"/>
        <v>0.2431354781304241</v>
      </c>
      <c r="O158" s="169">
        <f t="shared" si="829"/>
        <v>0.18431133539393776</v>
      </c>
      <c r="P158" s="169">
        <f t="shared" si="829"/>
        <v>0.14903316536358399</v>
      </c>
      <c r="Q158" s="169">
        <f t="shared" si="829"/>
        <v>0.14493857766869772</v>
      </c>
      <c r="R158" s="169">
        <f t="shared" si="829"/>
        <v>0.13345448833464957</v>
      </c>
      <c r="S158" s="169">
        <f t="shared" si="829"/>
        <v>0.051209613687358838</v>
      </c>
      <c r="T158" s="169">
        <f t="shared" si="829"/>
        <v>0.16637144902726825</v>
      </c>
      <c r="U158" s="169">
        <f t="shared" si="829"/>
        <v>0.24916695732097066</v>
      </c>
      <c r="V158" s="169">
        <f t="shared" si="829"/>
        <v>0.32689241356159787</v>
      </c>
      <c r="W158" s="169">
        <f t="shared" si="829"/>
        <v>0.18442316259222208</v>
      </c>
      <c r="X158" s="170">
        <f t="shared" si="829"/>
        <v>0.037843158508984266</v>
      </c>
      <c r="Y158" s="169">
        <f t="shared" si="829"/>
        <v>0.26681079770467953</v>
      </c>
      <c r="Z158" s="169">
        <f t="shared" si="829"/>
        <v>0.1558312325859095</v>
      </c>
      <c r="AA158" s="169">
        <f t="shared" si="829"/>
        <v>0.14102596174194307</v>
      </c>
      <c r="AB158" s="169">
        <f t="shared" si="820"/>
        <v>0.043074513245187858</v>
      </c>
      <c r="AC158" s="169">
        <f t="shared" si="820"/>
        <v>0.1694758485769991</v>
      </c>
      <c r="AD158" s="169">
        <f t="shared" si="820"/>
        <v>0.14660157928522394</v>
      </c>
      <c r="AE158" s="169">
        <f t="shared" si="820"/>
        <v>0.25026146099556035</v>
      </c>
      <c r="AF158" s="169">
        <f t="shared" si="820"/>
        <v>0.029467511294524237</v>
      </c>
      <c r="AG158" s="169">
        <f t="shared" si="820"/>
        <v>0.2246630193742136</v>
      </c>
      <c r="AH158" s="169">
        <f t="shared" si="820"/>
        <v>0.29594950807499537</v>
      </c>
      <c r="AI158" s="169">
        <f t="shared" si="820"/>
        <v>0.3160193020015632</v>
      </c>
      <c r="AJ158" s="169">
        <f t="shared" si="820"/>
        <v>-0.18080247653720802</v>
      </c>
      <c r="AK158" s="169">
        <f t="shared" si="820"/>
        <v>0.16785902728203855</v>
      </c>
      <c r="AL158" s="169">
        <f t="shared" si="820"/>
        <v>0.21819733645003536</v>
      </c>
      <c r="AM158" s="169">
        <f t="shared" si="820"/>
        <v>0.23797948104598513</v>
      </c>
      <c r="AN158" s="169">
        <f t="shared" si="820"/>
        <v>0.15934651355510832</v>
      </c>
      <c r="AO158" s="169">
        <f t="shared" si="820"/>
        <v>0.1293209291594222</v>
      </c>
      <c r="AP158" s="169">
        <f t="shared" si="820"/>
        <v>0.13525982884782339</v>
      </c>
      <c r="AQ158" s="169">
        <f t="shared" si="820"/>
        <v>0.27984236584816025</v>
      </c>
      <c r="AR158" s="169">
        <f t="shared" si="820"/>
        <v>0.46652321116583917</v>
      </c>
      <c r="AS158" s="169">
        <f t="shared" si="820"/>
        <v>0.042122645836882869</v>
      </c>
      <c r="AT158" s="169">
        <f t="shared" si="820"/>
        <v>0.37930466110175776</v>
      </c>
      <c r="AU158" s="169">
        <f t="shared" si="820"/>
        <v>0.06991710094397359</v>
      </c>
      <c r="AV158" s="169">
        <f t="shared" si="820"/>
        <v>0.1535005391589121</v>
      </c>
      <c r="AW158" s="169">
        <f t="shared" si="820"/>
        <v>0.13171085335542668</v>
      </c>
      <c r="AX158" s="169">
        <f t="shared" si="820"/>
        <v>-0.042032106499608458</v>
      </c>
      <c r="AY158" s="169">
        <f t="shared" si="820"/>
        <v>0.37750378092566295</v>
      </c>
      <c r="AZ158" s="169">
        <f t="shared" si="820"/>
        <v>0.35550487773976941</v>
      </c>
      <c r="BA158" s="169">
        <f t="shared" si="820"/>
        <v>0.28991192848961966</v>
      </c>
      <c r="BB158" s="169">
        <f t="shared" si="820"/>
        <v>0.21794562704749479</v>
      </c>
      <c r="BC158" s="169">
        <f t="shared" si="820"/>
        <v>0.39926453110362281</v>
      </c>
      <c r="BD158" s="169">
        <f t="shared" si="820"/>
        <v>0.13821429735632559</v>
      </c>
      <c r="BE158" s="169">
        <f t="shared" si="820"/>
        <v>0.32226381001548787</v>
      </c>
      <c r="BF158" s="169">
        <f t="shared" si="820"/>
        <v>0.23172137095053139</v>
      </c>
      <c r="BG158" s="169">
        <f t="shared" si="820"/>
        <v>0.25606320171029717</v>
      </c>
      <c r="BH158" s="169">
        <f t="shared" si="820"/>
        <v>0.24776634774476655</v>
      </c>
      <c r="BI158" s="104"/>
      <c r="BJ158" s="169">
        <f t="shared" si="822"/>
        <v>-0.032463790284585931</v>
      </c>
      <c r="BK158" s="169">
        <f t="shared" si="822"/>
        <v>-0.029751912164384553</v>
      </c>
      <c r="BL158" s="169">
        <f t="shared" si="822"/>
        <v>-0.06201166941456468</v>
      </c>
      <c r="BM158" s="169">
        <f t="shared" si="822"/>
        <v>-0.11087387819613979</v>
      </c>
      <c r="BN158" s="169">
        <f t="shared" si="822"/>
        <v>-0.019314940070421616</v>
      </c>
      <c r="BO158" s="169">
        <f t="shared" si="822"/>
        <v>0.031723927638619864</v>
      </c>
      <c r="BP158" s="169">
        <f t="shared" si="822"/>
        <v>0.11602469364175003</v>
      </c>
      <c r="BQ158" s="169">
        <f t="shared" si="822"/>
        <v>0.038790112834008184</v>
      </c>
      <c r="BR158" s="401">
        <f t="shared" si="822"/>
        <v>-0.094797294923592151</v>
      </c>
      <c r="BS158" s="169">
        <f t="shared" si="822"/>
        <v>0.025911356423646503</v>
      </c>
      <c r="BT158" s="169">
        <f t="shared" si="823"/>
        <v>-0.087304245544514603</v>
      </c>
      <c r="BU158" s="169">
        <f t="shared" si="823"/>
        <v>-0.043285373651994696</v>
      </c>
      <c r="BV158" s="169">
        <f t="shared" si="823"/>
        <v>-0.10595865211839614</v>
      </c>
      <c r="BW158" s="169">
        <f t="shared" si="823"/>
        <v>0.024537270908301378</v>
      </c>
      <c r="BX158" s="241">
        <f t="shared" si="823"/>
        <v>0.013147090950574369</v>
      </c>
      <c r="BY158" s="241">
        <f t="shared" si="823"/>
        <v>0.19905184730820152</v>
      </c>
      <c r="BZ158" s="241">
        <f t="shared" si="823"/>
        <v>-0.13690393773274401</v>
      </c>
      <c r="CA158" s="241">
        <f t="shared" si="824"/>
        <v>-0.024503937946757065</v>
      </c>
      <c r="CB158" s="241">
        <f t="shared" si="825"/>
        <v>-0.030942905486602501</v>
      </c>
      <c r="CC158" s="241">
        <f t="shared" si="826"/>
        <v>0.13159613940934112</v>
      </c>
      <c r="CD158" s="401">
        <f t="shared" si="827"/>
        <v>-0.21864563504619228</v>
      </c>
      <c r="CE158" s="241">
        <f t="shared" si="828"/>
        <v>-0.098951770422640972</v>
      </c>
      <c r="CF158" s="241">
        <f t="shared" si="828"/>
        <v>0.06236610386412586</v>
      </c>
      <c r="CG158" s="241">
        <f t="shared" si="828"/>
        <v>0.096953519304042057</v>
      </c>
      <c r="CH158" s="241">
        <f t="shared" si="828"/>
        <v>0.11627200030992046</v>
      </c>
      <c r="CI158" s="241">
        <f t="shared" si="828"/>
        <v>-0.040154919417576901</v>
      </c>
      <c r="CJ158" s="241">
        <f t="shared" si="828"/>
        <v>-0.011341750437400544</v>
      </c>
      <c r="CK158" s="241">
        <f t="shared" si="828"/>
        <v>0.029580904852599899</v>
      </c>
      <c r="CL158" s="241">
        <f t="shared" si="828"/>
        <v>0.43705569987131493</v>
      </c>
      <c r="CM158" s="241">
        <f t="shared" si="828"/>
        <v>-0.18254037353733071</v>
      </c>
      <c r="CN158" s="241">
        <f t="shared" si="828"/>
        <v>0.083355153026762385</v>
      </c>
      <c r="CO158" s="241">
        <f t="shared" si="828"/>
        <v>-0.24610220105758962</v>
      </c>
      <c r="CP158" s="401">
        <f t="shared" si="828"/>
        <v>0.33430301569612009</v>
      </c>
      <c r="CQ158" s="401">
        <f t="shared" si="828"/>
        <v>-0.036148173926611876</v>
      </c>
      <c r="CR158" s="401">
        <f t="shared" si="828"/>
        <v>-0.26022944294964384</v>
      </c>
      <c r="CS158" s="401">
        <f t="shared" si="828"/>
        <v>0.13952429987967782</v>
      </c>
      <c r="CT158" s="401">
        <f t="shared" si="828"/>
        <v>0.19615836418466109</v>
      </c>
      <c r="CU158" s="401">
        <f t="shared" si="828"/>
        <v>0.16059099933019746</v>
      </c>
      <c r="CV158" s="401">
        <f t="shared" si="828"/>
        <v>0.082685798199671395</v>
      </c>
      <c r="CW158" s="401">
        <f t="shared" si="828"/>
        <v>0.11942216525546256</v>
      </c>
      <c r="CX158" s="401">
        <f t="shared" si="828"/>
        <v>-0.32830891380951355</v>
      </c>
      <c r="CY158" s="401">
        <f t="shared" si="828"/>
        <v>0.28014116417860502</v>
      </c>
      <c r="CZ158" s="401">
        <f t="shared" si="828"/>
        <v>-0.14758329015122637</v>
      </c>
      <c r="DA158" s="401">
        <f t="shared" si="828"/>
        <v>0.1861461007663236</v>
      </c>
      <c r="DB158" s="401">
        <f t="shared" si="828"/>
        <v>0.094265808585854455</v>
      </c>
      <c r="DC158" s="264"/>
      <c r="DD158" s="57">
        <f>IF(ISERROR(GETPIVOTDATA("VALUE",'CRS WK pvt'!$I$2,"DT_FILE",DD$8,"CD_CO",DD$6,"TRIM_CAT",TRIM(B158),"TRIM_LINE",A156))=TRUE,0,GETPIVOTDATA("VALUE",'CRS WK pvt'!$I$2,"DT_FILE",DD$8,"CD_CO",DD$6,"TRIM_CAT",TRIM(B158),"TRIM_LINE",A156))</f>
        <v>0</v>
      </c>
    </row>
    <row r="159" spans="1:108" s="52" customFormat="1" ht="15">
      <c r="A159" s="139"/>
      <c r="B159" s="53" t="s">
        <v>141</v>
      </c>
      <c r="C159" s="104"/>
      <c r="D159" s="168">
        <f t="shared" si="830" ref="D159:AA159">(C68+C152+D96-D68-D152)/(C68+C152+D96-D152)</f>
        <v>0.88600990643361166</v>
      </c>
      <c r="E159" s="168">
        <f t="shared" si="830"/>
        <v>0.89623321179958793</v>
      </c>
      <c r="F159" s="168">
        <f t="shared" si="830"/>
        <v>0.90452220835071728</v>
      </c>
      <c r="G159" s="168">
        <f t="shared" si="830"/>
        <v>0.92726982946886072</v>
      </c>
      <c r="H159" s="169">
        <f t="shared" si="830"/>
        <v>0.94775470086935032</v>
      </c>
      <c r="I159" s="168">
        <f t="shared" si="830"/>
        <v>0.91373065042472867</v>
      </c>
      <c r="J159" s="169">
        <f t="shared" si="830"/>
        <v>0.90192067919228347</v>
      </c>
      <c r="K159" s="168">
        <f t="shared" si="830"/>
        <v>0.76687790647163279</v>
      </c>
      <c r="L159" s="170">
        <f t="shared" si="830"/>
        <v>0.72091231996757477</v>
      </c>
      <c r="M159" s="169">
        <f t="shared" si="830"/>
        <v>0.88472440428668608</v>
      </c>
      <c r="N159" s="169">
        <f t="shared" si="830"/>
        <v>0.868911954591153</v>
      </c>
      <c r="O159" s="169">
        <f t="shared" si="830"/>
        <v>0.847677095094443</v>
      </c>
      <c r="P159" s="169">
        <f t="shared" si="830"/>
        <v>0.69028389296508719</v>
      </c>
      <c r="Q159" s="169">
        <f t="shared" si="830"/>
        <v>0.77846937097970248</v>
      </c>
      <c r="R159" s="169">
        <f t="shared" si="830"/>
        <v>0.80060510374025806</v>
      </c>
      <c r="S159" s="169">
        <f t="shared" si="830"/>
        <v>0.76915174082276316</v>
      </c>
      <c r="T159" s="169">
        <f t="shared" si="830"/>
        <v>0.89152504377654163</v>
      </c>
      <c r="U159" s="169">
        <f t="shared" si="830"/>
        <v>0.87866721928131264</v>
      </c>
      <c r="V159" s="169">
        <f t="shared" si="830"/>
        <v>0.80697416389285148</v>
      </c>
      <c r="W159" s="169">
        <f t="shared" si="830"/>
        <v>0.87646928746819142</v>
      </c>
      <c r="X159" s="170">
        <f t="shared" si="830"/>
        <v>0.74149596318186539</v>
      </c>
      <c r="Y159" s="169">
        <f t="shared" si="830"/>
        <v>0.83201176621051287</v>
      </c>
      <c r="Z159" s="169">
        <f t="shared" si="830"/>
        <v>0.7950580223850523</v>
      </c>
      <c r="AA159" s="169">
        <f t="shared" si="830"/>
        <v>0.84976360383904925</v>
      </c>
      <c r="AB159" s="169">
        <f t="shared" si="820"/>
        <v>0.85902324910467531</v>
      </c>
      <c r="AC159" s="169">
        <f t="shared" si="820"/>
        <v>0.87649599714197557</v>
      </c>
      <c r="AD159" s="169">
        <f t="shared" si="820"/>
        <v>0.83416440127796321</v>
      </c>
      <c r="AE159" s="169">
        <f t="shared" si="820"/>
        <v>0.90356593650242079</v>
      </c>
      <c r="AF159" s="169">
        <f t="shared" si="820"/>
        <v>0.90181845646322434</v>
      </c>
      <c r="AG159" s="169">
        <f t="shared" si="820"/>
        <v>0.91941406681137561</v>
      </c>
      <c r="AH159" s="169">
        <f t="shared" si="820"/>
        <v>0.82075180926401425</v>
      </c>
      <c r="AI159" s="169">
        <f t="shared" si="820"/>
        <v>0.75672045511201069</v>
      </c>
      <c r="AJ159" s="169">
        <f t="shared" si="820"/>
        <v>0.87729926003605374</v>
      </c>
      <c r="AK159" s="169">
        <f t="shared" si="820"/>
        <v>0.81048788893341839</v>
      </c>
      <c r="AL159" s="169">
        <f t="shared" si="820"/>
        <v>0.8421733416098236</v>
      </c>
      <c r="AM159" s="169">
        <f t="shared" si="820"/>
        <v>0.84337483936397284</v>
      </c>
      <c r="AN159" s="169">
        <f t="shared" si="820"/>
        <v>0.89231286457484893</v>
      </c>
      <c r="AO159" s="169">
        <f t="shared" si="820"/>
        <v>0.85699869323299671</v>
      </c>
      <c r="AP159" s="169">
        <f t="shared" si="820"/>
        <v>0.872243447162247</v>
      </c>
      <c r="AQ159" s="169">
        <f t="shared" si="820"/>
        <v>0.82361092757836463</v>
      </c>
      <c r="AR159" s="169">
        <f t="shared" si="820"/>
        <v>0.95498000781649284</v>
      </c>
      <c r="AS159" s="169">
        <f t="shared" si="820"/>
        <v>0.91317187532132793</v>
      </c>
      <c r="AT159" s="169">
        <f t="shared" si="820"/>
        <v>0.89508490206235447</v>
      </c>
      <c r="AU159" s="169">
        <f t="shared" si="820"/>
        <v>0.67661541452557417</v>
      </c>
      <c r="AV159" s="169">
        <f t="shared" si="820"/>
        <v>0.68680380053362455</v>
      </c>
      <c r="AW159" s="169">
        <f t="shared" si="820"/>
        <v>0.76994335561685945</v>
      </c>
      <c r="AX159" s="169">
        <f t="shared" si="820"/>
        <v>0.81142369608657583</v>
      </c>
      <c r="AY159" s="169">
        <f t="shared" si="820"/>
        <v>0.94800666364879238</v>
      </c>
      <c r="AZ159" s="169">
        <f t="shared" si="820"/>
        <v>0.89280525709567071</v>
      </c>
      <c r="BA159" s="169">
        <f t="shared" si="820"/>
        <v>0.9041635234987776</v>
      </c>
      <c r="BB159" s="169">
        <f t="shared" si="820"/>
        <v>0.937522654733837</v>
      </c>
      <c r="BC159" s="169">
        <f t="shared" si="820"/>
        <v>0.93546239094553174</v>
      </c>
      <c r="BD159" s="169">
        <f t="shared" si="820"/>
        <v>0.95295909925543287</v>
      </c>
      <c r="BE159" s="169">
        <f t="shared" si="820"/>
        <v>0.87565929237220697</v>
      </c>
      <c r="BF159" s="169">
        <f t="shared" si="820"/>
        <v>0.90636289462726871</v>
      </c>
      <c r="BG159" s="169">
        <f t="shared" si="820"/>
        <v>0.8654785383326089</v>
      </c>
      <c r="BH159" s="169">
        <f t="shared" si="820"/>
        <v>0.86692885371693418</v>
      </c>
      <c r="BI159" s="104"/>
      <c r="BJ159" s="169">
        <f t="shared" si="822"/>
        <v>-0.19572601346852447</v>
      </c>
      <c r="BK159" s="169">
        <f t="shared" si="822"/>
        <v>-0.11776384081988545</v>
      </c>
      <c r="BL159" s="169">
        <f t="shared" si="822"/>
        <v>-0.10391710461045922</v>
      </c>
      <c r="BM159" s="169">
        <f t="shared" si="822"/>
        <v>-0.15811808864609755</v>
      </c>
      <c r="BN159" s="169">
        <f t="shared" si="822"/>
        <v>-0.056229657092808694</v>
      </c>
      <c r="BO159" s="169">
        <f t="shared" si="822"/>
        <v>-0.035063431143416035</v>
      </c>
      <c r="BP159" s="169">
        <f t="shared" si="822"/>
        <v>-0.094946515299431988</v>
      </c>
      <c r="BQ159" s="169">
        <f t="shared" si="822"/>
        <v>0.10959138099655863</v>
      </c>
      <c r="BR159" s="401">
        <f t="shared" si="822"/>
        <v>0.020583643214290626</v>
      </c>
      <c r="BS159" s="169">
        <f t="shared" si="822"/>
        <v>-0.052712638076173213</v>
      </c>
      <c r="BT159" s="169">
        <f t="shared" si="823"/>
        <v>-0.073853932206100703</v>
      </c>
      <c r="BU159" s="169">
        <f t="shared" si="823"/>
        <v>0.0020865087446062525</v>
      </c>
      <c r="BV159" s="169">
        <f t="shared" si="823"/>
        <v>0.16873935613958813</v>
      </c>
      <c r="BW159" s="169">
        <f t="shared" si="823"/>
        <v>0.098026626162273089</v>
      </c>
      <c r="BX159" s="241">
        <f t="shared" si="823"/>
        <v>0.033559297537705146</v>
      </c>
      <c r="BY159" s="241">
        <f t="shared" si="823"/>
        <v>0.13441419567965762</v>
      </c>
      <c r="BZ159" s="241">
        <f t="shared" si="823"/>
        <v>0.010293412686682712</v>
      </c>
      <c r="CA159" s="241">
        <f t="shared" si="824"/>
        <v>0.040746847530062968</v>
      </c>
      <c r="CB159" s="241">
        <f t="shared" si="825"/>
        <v>0.013777645371162772</v>
      </c>
      <c r="CC159" s="241">
        <f t="shared" si="826"/>
        <v>-0.11974883235618072</v>
      </c>
      <c r="CD159" s="401">
        <f t="shared" si="827"/>
        <v>0.13580329685418835</v>
      </c>
      <c r="CE159" s="241">
        <f t="shared" si="828"/>
        <v>-0.021523877277094483</v>
      </c>
      <c r="CF159" s="241">
        <f t="shared" si="828"/>
        <v>0.047115319224771302</v>
      </c>
      <c r="CG159" s="241">
        <f t="shared" si="828"/>
        <v>-0.0063887644750764139</v>
      </c>
      <c r="CH159" s="241">
        <f t="shared" si="828"/>
        <v>0.033289615470173617</v>
      </c>
      <c r="CI159" s="241">
        <f t="shared" si="828"/>
        <v>-0.019497303908978858</v>
      </c>
      <c r="CJ159" s="241">
        <f t="shared" si="828"/>
        <v>0.038079045884283791</v>
      </c>
      <c r="CK159" s="241">
        <f t="shared" si="828"/>
        <v>-0.079955008924056159</v>
      </c>
      <c r="CL159" s="241">
        <f t="shared" si="828"/>
        <v>0.053161551353268499</v>
      </c>
      <c r="CM159" s="241">
        <f t="shared" si="828"/>
        <v>-0.0062421914900476771</v>
      </c>
      <c r="CN159" s="241">
        <f t="shared" si="828"/>
        <v>0.074333092798340217</v>
      </c>
      <c r="CO159" s="241">
        <f t="shared" si="828"/>
        <v>-0.080105040586436527</v>
      </c>
      <c r="CP159" s="401">
        <f t="shared" si="828"/>
        <v>-0.19049545950242919</v>
      </c>
      <c r="CQ159" s="401">
        <f t="shared" si="828"/>
        <v>-0.040544533316558939</v>
      </c>
      <c r="CR159" s="401">
        <f t="shared" si="828"/>
        <v>-0.030749645523247771</v>
      </c>
      <c r="CS159" s="401">
        <f t="shared" si="828"/>
        <v>0.10463182428481954</v>
      </c>
      <c r="CT159" s="401">
        <f t="shared" si="828"/>
        <v>0.00049239252082178275</v>
      </c>
      <c r="CU159" s="401">
        <f t="shared" si="828"/>
        <v>0.047164830265780888</v>
      </c>
      <c r="CV159" s="401">
        <f t="shared" si="828"/>
        <v>0.065279207571590003</v>
      </c>
      <c r="CW159" s="401">
        <f t="shared" si="828"/>
        <v>0.11185146336716711</v>
      </c>
      <c r="CX159" s="401">
        <f t="shared" si="828"/>
        <v>-0.0020209085610599642</v>
      </c>
      <c r="CY159" s="401">
        <f t="shared" si="828"/>
        <v>-0.037512582949120965</v>
      </c>
      <c r="CZ159" s="401">
        <f t="shared" si="828"/>
        <v>0.011277992564914241</v>
      </c>
      <c r="DA159" s="401">
        <f t="shared" si="828"/>
        <v>0.18886312380703474</v>
      </c>
      <c r="DB159" s="401">
        <f t="shared" si="828"/>
        <v>0.18012505318330962</v>
      </c>
      <c r="DC159" s="264"/>
      <c r="DD159" s="57">
        <f>IF(ISERROR(GETPIVOTDATA("VALUE",'CRS WK pvt'!$I$2,"DT_FILE",DD$8,"CD_CO",DD$6,"TRIM_CAT",TRIM(B159),"TRIM_LINE",A156))=TRUE,0,GETPIVOTDATA("VALUE",'CRS WK pvt'!$I$2,"DT_FILE",DD$8,"CD_CO",DD$6,"TRIM_CAT",TRIM(B159),"TRIM_LINE",A156))</f>
        <v>0</v>
      </c>
    </row>
    <row r="160" spans="1:108" s="52" customFormat="1" ht="15">
      <c r="A160" s="139"/>
      <c r="B160" s="53" t="s">
        <v>142</v>
      </c>
      <c r="C160" s="104"/>
      <c r="D160" s="168">
        <f t="shared" si="831" ref="D160:AA160">(C69+C153+D97-D69-D153)/(C69+C153+D97-D153)</f>
        <v>0.91729566742705193</v>
      </c>
      <c r="E160" s="168">
        <f t="shared" si="831"/>
        <v>0.95959628582918732</v>
      </c>
      <c r="F160" s="168">
        <f t="shared" si="831"/>
        <v>0.9063464080920911</v>
      </c>
      <c r="G160" s="168">
        <f t="shared" si="831"/>
        <v>0.92428657667781666</v>
      </c>
      <c r="H160" s="169">
        <f t="shared" si="831"/>
        <v>0.95924180919209956</v>
      </c>
      <c r="I160" s="168">
        <f t="shared" si="831"/>
        <v>0.93903712679525642</v>
      </c>
      <c r="J160" s="169">
        <f t="shared" si="831"/>
        <v>0.96231843404366624</v>
      </c>
      <c r="K160" s="168">
        <f t="shared" si="831"/>
        <v>0.748911780110329</v>
      </c>
      <c r="L160" s="170">
        <f t="shared" si="831"/>
        <v>0.70283868294092822</v>
      </c>
      <c r="M160" s="169">
        <f t="shared" si="831"/>
        <v>0.87730574753860524</v>
      </c>
      <c r="N160" s="169">
        <f t="shared" si="831"/>
        <v>0.88506835318257715</v>
      </c>
      <c r="O160" s="169">
        <f t="shared" si="831"/>
        <v>0.854221959173733</v>
      </c>
      <c r="P160" s="169">
        <f t="shared" si="831"/>
        <v>0.69031864724674008</v>
      </c>
      <c r="Q160" s="169">
        <f t="shared" si="831"/>
        <v>0.85972661436642095</v>
      </c>
      <c r="R160" s="169">
        <f t="shared" si="831"/>
        <v>0.93601031176982696</v>
      </c>
      <c r="S160" s="169">
        <f t="shared" si="831"/>
        <v>0.7826760626750503</v>
      </c>
      <c r="T160" s="169">
        <f t="shared" si="831"/>
        <v>0.931177550339501</v>
      </c>
      <c r="U160" s="169">
        <f t="shared" si="831"/>
        <v>0.93151223413111639</v>
      </c>
      <c r="V160" s="169">
        <f t="shared" si="831"/>
        <v>0.78237383915401071</v>
      </c>
      <c r="W160" s="169">
        <f t="shared" si="831"/>
        <v>0.85842584711620273</v>
      </c>
      <c r="X160" s="170">
        <f t="shared" si="831"/>
        <v>0.62474885658637447</v>
      </c>
      <c r="Y160" s="169">
        <f t="shared" si="831"/>
        <v>0.83804302711676815</v>
      </c>
      <c r="Z160" s="169">
        <f t="shared" si="831"/>
        <v>0.9229775685971715</v>
      </c>
      <c r="AA160" s="169">
        <f t="shared" si="831"/>
        <v>0.95542694713491116</v>
      </c>
      <c r="AB160" s="169">
        <f t="shared" si="820"/>
        <v>0.88209214635466693</v>
      </c>
      <c r="AC160" s="169">
        <f t="shared" si="820"/>
        <v>0.96737842006982222</v>
      </c>
      <c r="AD160" s="169">
        <f t="shared" si="820"/>
        <v>0.86304601349447641</v>
      </c>
      <c r="AE160" s="169">
        <f t="shared" si="820"/>
        <v>0.87898988067315009</v>
      </c>
      <c r="AF160" s="169">
        <f t="shared" si="820"/>
        <v>0.93625343749457202</v>
      </c>
      <c r="AG160" s="169">
        <f t="shared" si="820"/>
        <v>0.96299428479847982</v>
      </c>
      <c r="AH160" s="169">
        <f t="shared" si="820"/>
        <v>0.7230914499598895</v>
      </c>
      <c r="AI160" s="169">
        <f t="shared" si="820"/>
        <v>0.94029359599317319</v>
      </c>
      <c r="AJ160" s="169">
        <f t="shared" si="820"/>
        <v>0.920268669230629</v>
      </c>
      <c r="AK160" s="169">
        <f t="shared" si="820"/>
        <v>0.84438553894816559</v>
      </c>
      <c r="AL160" s="169">
        <f t="shared" si="820"/>
        <v>0.9684827626616338</v>
      </c>
      <c r="AM160" s="169">
        <f t="shared" si="820"/>
        <v>0.94297450819814954</v>
      </c>
      <c r="AN160" s="169">
        <f t="shared" si="820"/>
        <v>0.97048873931574164</v>
      </c>
      <c r="AO160" s="169">
        <f t="shared" si="820"/>
        <v>0.96888929751253872</v>
      </c>
      <c r="AP160" s="169">
        <f t="shared" si="820"/>
        <v>0.97293151083321217</v>
      </c>
      <c r="AQ160" s="169">
        <f t="shared" si="820"/>
        <v>0.78315658681769584</v>
      </c>
      <c r="AR160" s="169">
        <f t="shared" si="820"/>
        <v>0.98131587694749145</v>
      </c>
      <c r="AS160" s="169">
        <f t="shared" si="820"/>
        <v>0.91485423037716618</v>
      </c>
      <c r="AT160" s="169">
        <f t="shared" si="820"/>
        <v>0.85951816355675292</v>
      </c>
      <c r="AU160" s="169">
        <f t="shared" si="820"/>
        <v>0.73516064926801783</v>
      </c>
      <c r="AV160" s="169">
        <f t="shared" si="820"/>
        <v>0.49007879765128237</v>
      </c>
      <c r="AW160" s="169">
        <f t="shared" si="820"/>
        <v>0.77606126423771504</v>
      </c>
      <c r="AX160" s="169">
        <f t="shared" si="820"/>
        <v>0.80987081704801789</v>
      </c>
      <c r="AY160" s="169">
        <f t="shared" si="820"/>
        <v>0.99075077019512758</v>
      </c>
      <c r="AZ160" s="169">
        <f t="shared" si="820"/>
        <v>0.83038080022610139</v>
      </c>
      <c r="BA160" s="169">
        <f t="shared" si="820"/>
        <v>0.94472885855138411</v>
      </c>
      <c r="BB160" s="169">
        <f t="shared" si="820"/>
        <v>0.97488947108274382</v>
      </c>
      <c r="BC160" s="169">
        <f t="shared" si="820"/>
        <v>0.96663170891732575</v>
      </c>
      <c r="BD160" s="169">
        <f t="shared" si="820"/>
        <v>0.96036454549095218</v>
      </c>
      <c r="BE160" s="169">
        <f t="shared" si="820"/>
        <v>0.77609752808275689</v>
      </c>
      <c r="BF160" s="169">
        <f t="shared" si="820"/>
        <v>0.94967535263420766</v>
      </c>
      <c r="BG160" s="169">
        <f t="shared" si="820"/>
        <v>0.90260956595994746</v>
      </c>
      <c r="BH160" s="169">
        <f t="shared" si="820"/>
        <v>0.76154876499572122</v>
      </c>
      <c r="BI160" s="104"/>
      <c r="BJ160" s="169">
        <f t="shared" si="822"/>
        <v>-0.22697702018031185</v>
      </c>
      <c r="BK160" s="169">
        <f t="shared" si="822"/>
        <v>-0.099869671462766374</v>
      </c>
      <c r="BL160" s="169">
        <f t="shared" si="822"/>
        <v>0.029663903677735859</v>
      </c>
      <c r="BM160" s="169">
        <f t="shared" si="822"/>
        <v>-0.14161051400276636</v>
      </c>
      <c r="BN160" s="169">
        <f t="shared" si="822"/>
        <v>-0.028064258852598556</v>
      </c>
      <c r="BO160" s="169">
        <f t="shared" si="822"/>
        <v>-0.007524892664140026</v>
      </c>
      <c r="BP160" s="169">
        <f t="shared" si="822"/>
        <v>-0.17994459488965553</v>
      </c>
      <c r="BQ160" s="169">
        <f t="shared" si="822"/>
        <v>0.10951406700587374</v>
      </c>
      <c r="BR160" s="401">
        <f t="shared" si="822"/>
        <v>-0.078089826354553749</v>
      </c>
      <c r="BS160" s="169">
        <f t="shared" si="822"/>
        <v>-0.039262720421837094</v>
      </c>
      <c r="BT160" s="169">
        <f t="shared" si="823"/>
        <v>0.037909215414594355</v>
      </c>
      <c r="BU160" s="169">
        <f t="shared" si="823"/>
        <v>0.10120498796117816</v>
      </c>
      <c r="BV160" s="169">
        <f t="shared" si="823"/>
        <v>0.19177349910792685</v>
      </c>
      <c r="BW160" s="169">
        <f t="shared" si="823"/>
        <v>0.10765180570340127</v>
      </c>
      <c r="BX160" s="241">
        <f t="shared" si="823"/>
        <v>-0.072964298275350559</v>
      </c>
      <c r="BY160" s="241">
        <f t="shared" si="823"/>
        <v>0.096313817998099793</v>
      </c>
      <c r="BZ160" s="241">
        <f t="shared" si="823"/>
        <v>0.0050758871550710127</v>
      </c>
      <c r="CA160" s="241">
        <f t="shared" si="824"/>
        <v>0.031482050667363426</v>
      </c>
      <c r="CB160" s="241">
        <f t="shared" si="825"/>
        <v>-0.05928238919412121</v>
      </c>
      <c r="CC160" s="241">
        <f t="shared" si="826"/>
        <v>0.081867748876970459</v>
      </c>
      <c r="CD160" s="401">
        <f t="shared" si="827"/>
        <v>0.29551981264425453</v>
      </c>
      <c r="CE160" s="241">
        <f t="shared" si="828"/>
        <v>0.006342511831397446</v>
      </c>
      <c r="CF160" s="241">
        <f t="shared" si="828"/>
        <v>0.045505194064462295</v>
      </c>
      <c r="CG160" s="241">
        <f t="shared" si="828"/>
        <v>-0.012452438936761623</v>
      </c>
      <c r="CH160" s="241">
        <f t="shared" si="828"/>
        <v>0.088396592961074716</v>
      </c>
      <c r="CI160" s="241">
        <f t="shared" si="828"/>
        <v>0.0015108774427164962</v>
      </c>
      <c r="CJ160" s="241">
        <f t="shared" si="828"/>
        <v>0.10988549733873576</v>
      </c>
      <c r="CK160" s="241">
        <f t="shared" si="828"/>
        <v>-0.095833293855454249</v>
      </c>
      <c r="CL160" s="241">
        <f t="shared" si="828"/>
        <v>0.045062439452919434</v>
      </c>
      <c r="CM160" s="241">
        <f t="shared" si="828"/>
        <v>-0.048140054421313638</v>
      </c>
      <c r="CN160" s="241">
        <f t="shared" si="828"/>
        <v>0.13642671359686342</v>
      </c>
      <c r="CO160" s="241">
        <f t="shared" si="828"/>
        <v>-0.20513294672515536</v>
      </c>
      <c r="CP160" s="401">
        <f t="shared" si="828"/>
        <v>-0.43018987157934663</v>
      </c>
      <c r="CQ160" s="401">
        <f t="shared" si="828"/>
        <v>-0.06832427471045055</v>
      </c>
      <c r="CR160" s="401">
        <f t="shared" si="828"/>
        <v>-0.15861194561361591</v>
      </c>
      <c r="CS160" s="401">
        <f t="shared" si="828"/>
        <v>0.047776261996978042</v>
      </c>
      <c r="CT160" s="401">
        <f t="shared" si="828"/>
        <v>-0.14010793908964025</v>
      </c>
      <c r="CU160" s="401">
        <f t="shared" si="828"/>
        <v>-0.024160438961154607</v>
      </c>
      <c r="CV160" s="401">
        <f t="shared" si="828"/>
        <v>0.0019579602495316539</v>
      </c>
      <c r="CW160" s="401">
        <f t="shared" si="828"/>
        <v>0.18347512209962991</v>
      </c>
      <c r="CX160" s="401">
        <f t="shared" si="828"/>
        <v>-0.020951331456539268</v>
      </c>
      <c r="CY160" s="401">
        <f t="shared" si="828"/>
        <v>-0.13875670229440928</v>
      </c>
      <c r="CZ160" s="401">
        <f t="shared" si="828"/>
        <v>0.090157189077454736</v>
      </c>
      <c r="DA160" s="401">
        <f t="shared" si="828"/>
        <v>0.16744891669192963</v>
      </c>
      <c r="DB160" s="401">
        <f t="shared" si="828"/>
        <v>0.27146996734443885</v>
      </c>
      <c r="DC160" s="264"/>
      <c r="DD160" s="57">
        <f>IF(ISERROR(GETPIVOTDATA("VALUE",'CRS WK pvt'!$I$2,"DT_FILE",DD$8,"CD_CO",DD$6,"TRIM_CAT",TRIM(B160),"TRIM_LINE",A156))=TRUE,0,GETPIVOTDATA("VALUE",'CRS WK pvt'!$I$2,"DT_FILE",DD$8,"CD_CO",DD$6,"TRIM_CAT",TRIM(B160),"TRIM_LINE",A156))</f>
        <v>0</v>
      </c>
    </row>
    <row r="161" spans="1:108" s="52" customFormat="1" ht="15">
      <c r="A161" s="139"/>
      <c r="B161" s="53" t="s">
        <v>143</v>
      </c>
      <c r="C161" s="104"/>
      <c r="D161" s="168">
        <f t="shared" si="832" ref="D161:AA161">(C70+C154+D98-D70-D154)/(C70+C154+D98-D154)</f>
        <v>0.99835425777914188</v>
      </c>
      <c r="E161" s="168">
        <f t="shared" si="832"/>
        <v>1</v>
      </c>
      <c r="F161" s="168">
        <f t="shared" si="832"/>
        <v>0.93833422516114207</v>
      </c>
      <c r="G161" s="168">
        <f t="shared" si="832"/>
        <v>0.92113010961660291</v>
      </c>
      <c r="H161" s="169">
        <f t="shared" si="832"/>
        <v>0.88639381087935309</v>
      </c>
      <c r="I161" s="168">
        <f t="shared" si="832"/>
        <v>0.99924985696067448</v>
      </c>
      <c r="J161" s="169">
        <f t="shared" si="832"/>
        <v>0.99966917681006151</v>
      </c>
      <c r="K161" s="168">
        <f t="shared" si="832"/>
        <v>0.99960190317684627</v>
      </c>
      <c r="L161" s="170">
        <f t="shared" si="832"/>
        <v>0.92181180746101832</v>
      </c>
      <c r="M161" s="169">
        <f t="shared" si="832"/>
        <v>0.99999706533238575</v>
      </c>
      <c r="N161" s="169">
        <f t="shared" si="832"/>
        <v>0.88724717316560409</v>
      </c>
      <c r="O161" s="169">
        <f t="shared" si="832"/>
        <v>0.86132229170311769</v>
      </c>
      <c r="P161" s="169">
        <f t="shared" si="832"/>
        <v>0.93080146625992066</v>
      </c>
      <c r="Q161" s="169">
        <f t="shared" si="832"/>
        <v>0.95165803076069277</v>
      </c>
      <c r="R161" s="169">
        <f t="shared" si="832"/>
        <v>0.70693676579556253</v>
      </c>
      <c r="S161" s="169">
        <f t="shared" si="832"/>
        <v>0.92514391214940195</v>
      </c>
      <c r="T161" s="169">
        <f t="shared" si="832"/>
        <v>0.89436876634052587</v>
      </c>
      <c r="U161" s="169">
        <f t="shared" si="832"/>
        <v>0.95872890360654761</v>
      </c>
      <c r="V161" s="169">
        <f t="shared" si="832"/>
        <v>0.90186147284359541</v>
      </c>
      <c r="W161" s="169">
        <f t="shared" si="832"/>
        <v>0.97123443697275869</v>
      </c>
      <c r="X161" s="170">
        <f t="shared" si="832"/>
        <v>0.75289269939549786</v>
      </c>
      <c r="Y161" s="169">
        <f t="shared" si="832"/>
        <v>0.99991073739835223</v>
      </c>
      <c r="Z161" s="169">
        <f t="shared" si="832"/>
        <v>0.82712568012980825</v>
      </c>
      <c r="AA161" s="169">
        <f t="shared" si="832"/>
        <v>0.95548047639394507</v>
      </c>
      <c r="AB161" s="169">
        <f t="shared" si="820"/>
        <v>0.98762985983417895</v>
      </c>
      <c r="AC161" s="169">
        <f t="shared" si="820"/>
        <v>0.90879577640941578</v>
      </c>
      <c r="AD161" s="169">
        <f t="shared" si="820"/>
        <v>0.93308540128006789</v>
      </c>
      <c r="AE161" s="169">
        <f t="shared" si="820"/>
        <v>0.92662116664777938</v>
      </c>
      <c r="AF161" s="169">
        <f t="shared" si="820"/>
        <v>0.92250584853183204</v>
      </c>
      <c r="AG161" s="169">
        <f t="shared" si="820"/>
        <v>0.78807831207704315</v>
      </c>
      <c r="AH161" s="169">
        <f t="shared" si="820"/>
        <v>0.67322343382806593</v>
      </c>
      <c r="AI161" s="169">
        <f t="shared" si="820"/>
        <v>0.76438298546766803</v>
      </c>
      <c r="AJ161" s="169">
        <f t="shared" si="820"/>
        <v>0.89673477800023549</v>
      </c>
      <c r="AK161" s="169">
        <f t="shared" si="820"/>
        <v>0.66957322997823665</v>
      </c>
      <c r="AL161" s="169">
        <f t="shared" si="820"/>
        <v>0.83184984928012817</v>
      </c>
      <c r="AM161" s="169">
        <f t="shared" si="820"/>
        <v>0.91420347568189009</v>
      </c>
      <c r="AN161" s="169">
        <f t="shared" si="820"/>
        <v>0.4556733632383605</v>
      </c>
      <c r="AO161" s="169">
        <f t="shared" si="820"/>
        <v>0.79374495875939943</v>
      </c>
      <c r="AP161" s="169">
        <f t="shared" si="820"/>
        <v>0.75150092538256674</v>
      </c>
      <c r="AQ161" s="169">
        <f t="shared" si="820"/>
        <v>0.86156778554169655</v>
      </c>
      <c r="AR161" s="169">
        <f t="shared" si="820"/>
        <v>0.97844899584976941</v>
      </c>
      <c r="AS161" s="169">
        <f t="shared" si="820"/>
        <v>0.69826115104070097</v>
      </c>
      <c r="AT161" s="169">
        <f t="shared" si="820"/>
        <v>0.9147756798891391</v>
      </c>
      <c r="AU161" s="169">
        <f t="shared" si="820"/>
        <v>0.91014091718068113</v>
      </c>
      <c r="AV161" s="169">
        <f t="shared" si="820"/>
        <v>0.80152860832950001</v>
      </c>
      <c r="AW161" s="169">
        <f t="shared" si="820"/>
        <v>0.99475281352299894</v>
      </c>
      <c r="AX161" s="169">
        <f t="shared" si="820"/>
        <v>0.49550522504731342</v>
      </c>
      <c r="AY161" s="169">
        <f t="shared" si="820"/>
        <v>0.83027649906953571</v>
      </c>
      <c r="AZ161" s="169">
        <f t="shared" si="820"/>
        <v>0.86958476377309135</v>
      </c>
      <c r="BA161" s="169">
        <f t="shared" si="820"/>
        <v>0.77128545415664951</v>
      </c>
      <c r="BB161" s="169">
        <f t="shared" si="820"/>
        <v>0.76734666150045039</v>
      </c>
      <c r="BC161" s="169">
        <f t="shared" si="820"/>
        <v>0.88885664538595477</v>
      </c>
      <c r="BD161" s="169">
        <f t="shared" si="820"/>
        <v>0.85540254996573861</v>
      </c>
      <c r="BE161" s="169">
        <f t="shared" si="820"/>
        <v>0.73096199223853819</v>
      </c>
      <c r="BF161" s="169">
        <f t="shared" si="820"/>
        <v>0.82822713367860235</v>
      </c>
      <c r="BG161" s="169">
        <f t="shared" si="820"/>
        <v>0.77489732188316762</v>
      </c>
      <c r="BH161" s="169">
        <f t="shared" si="820"/>
        <v>0.77582695440991112</v>
      </c>
      <c r="BI161" s="104"/>
      <c r="BJ161" s="169">
        <f t="shared" si="822"/>
        <v>-0.067552791519221222</v>
      </c>
      <c r="BK161" s="169">
        <f t="shared" si="822"/>
        <v>-0.048341969239307225</v>
      </c>
      <c r="BL161" s="169">
        <f t="shared" si="822"/>
        <v>-0.23139745936557954</v>
      </c>
      <c r="BM161" s="169">
        <f t="shared" si="822"/>
        <v>0.0040138025327990379</v>
      </c>
      <c r="BN161" s="169">
        <f t="shared" si="822"/>
        <v>0.0079749554611727724</v>
      </c>
      <c r="BO161" s="169">
        <f t="shared" si="822"/>
        <v>-0.040520953354126865</v>
      </c>
      <c r="BP161" s="169">
        <f t="shared" si="822"/>
        <v>-0.097807703966466097</v>
      </c>
      <c r="BQ161" s="169">
        <f t="shared" si="822"/>
        <v>-0.028367466204087588</v>
      </c>
      <c r="BR161" s="401">
        <f t="shared" si="822"/>
        <v>-0.16891910806552046</v>
      </c>
      <c r="BS161" s="169">
        <f t="shared" si="822"/>
        <v>-8.6327934033514353E-05</v>
      </c>
      <c r="BT161" s="169">
        <f t="shared" si="823"/>
        <v>-0.060121493035795837</v>
      </c>
      <c r="BU161" s="169">
        <f t="shared" si="823"/>
        <v>0.094158184690827373</v>
      </c>
      <c r="BV161" s="169">
        <f t="shared" si="823"/>
        <v>0.056828393574258285</v>
      </c>
      <c r="BW161" s="169">
        <f t="shared" si="823"/>
        <v>-0.042862254351276996</v>
      </c>
      <c r="BX161" s="241">
        <f t="shared" si="823"/>
        <v>0.22614863548450537</v>
      </c>
      <c r="BY161" s="241">
        <f t="shared" si="823"/>
        <v>0.0014772544983774338</v>
      </c>
      <c r="BZ161" s="241">
        <f t="shared" si="823"/>
        <v>0.028137082191306173</v>
      </c>
      <c r="CA161" s="241">
        <f t="shared" si="824"/>
        <v>-0.17065059152950446</v>
      </c>
      <c r="CB161" s="241">
        <f t="shared" si="825"/>
        <v>-0.22863803901552948</v>
      </c>
      <c r="CC161" s="241">
        <f t="shared" si="826"/>
        <v>-0.20685145150509066</v>
      </c>
      <c r="CD161" s="401">
        <f t="shared" si="827"/>
        <v>0.14384207860473763</v>
      </c>
      <c r="CE161" s="241">
        <f t="shared" si="828"/>
        <v>-0.33033750742011558</v>
      </c>
      <c r="CF161" s="241">
        <f t="shared" si="828"/>
        <v>0.0047241691503199235</v>
      </c>
      <c r="CG161" s="241">
        <f t="shared" si="828"/>
        <v>-0.041277000712054979</v>
      </c>
      <c r="CH161" s="241">
        <f t="shared" si="828"/>
        <v>-0.53195649659581845</v>
      </c>
      <c r="CI161" s="241">
        <f t="shared" si="828"/>
        <v>-0.11505081765001635</v>
      </c>
      <c r="CJ161" s="241">
        <f t="shared" si="828"/>
        <v>-0.18158447589750115</v>
      </c>
      <c r="CK161" s="241">
        <f t="shared" si="828"/>
        <v>-0.06505338110608283</v>
      </c>
      <c r="CL161" s="241">
        <f t="shared" si="828"/>
        <v>0.05594314731793737</v>
      </c>
      <c r="CM161" s="241">
        <f t="shared" si="828"/>
        <v>-0.089817161036342186</v>
      </c>
      <c r="CN161" s="241">
        <f t="shared" si="828"/>
        <v>0.24155224606107317</v>
      </c>
      <c r="CO161" s="241">
        <f t="shared" si="828"/>
        <v>0.1457579317130131</v>
      </c>
      <c r="CP161" s="401">
        <f t="shared" si="828"/>
        <v>-0.095206169670735474</v>
      </c>
      <c r="CQ161" s="401">
        <f t="shared" si="828"/>
        <v>0.32517958354476229</v>
      </c>
      <c r="CR161" s="401">
        <f t="shared" si="828"/>
        <v>-0.33634462423281475</v>
      </c>
      <c r="CS161" s="401">
        <f t="shared" si="828"/>
        <v>-0.083926976612354376</v>
      </c>
      <c r="CT161" s="401">
        <f t="shared" si="828"/>
        <v>0.41391140053473086</v>
      </c>
      <c r="CU161" s="401">
        <f t="shared" si="828"/>
        <v>-0.022459504602749925</v>
      </c>
      <c r="CV161" s="401">
        <f t="shared" si="828"/>
        <v>0.015845736117883646</v>
      </c>
      <c r="CW161" s="401">
        <f t="shared" si="828"/>
        <v>0.027288859844258218</v>
      </c>
      <c r="CX161" s="401">
        <f t="shared" si="828"/>
        <v>-0.1230464458840308</v>
      </c>
      <c r="CY161" s="401">
        <f t="shared" si="828"/>
        <v>0.032700841197837227</v>
      </c>
      <c r="CZ161" s="401">
        <f t="shared" si="828"/>
        <v>-0.086548546210536759</v>
      </c>
      <c r="DA161" s="401">
        <f>BG161-AU161</f>
        <v>-0.13524359529751351</v>
      </c>
      <c r="DB161" s="401">
        <f>BH161-AV161</f>
        <v>-0.025701653919588896</v>
      </c>
      <c r="DC161" s="264"/>
      <c r="DD161" s="57">
        <f>IF(ISERROR(GETPIVOTDATA("VALUE",'CRS WK pvt'!$I$2,"DT_FILE",DD$8,"CD_CO",DD$6,"TRIM_CAT",TRIM(B161),"TRIM_LINE",A156))=TRUE,0,GETPIVOTDATA("VALUE",'CRS WK pvt'!$I$2,"DT_FILE",DD$8,"CD_CO",DD$6,"TRIM_CAT",TRIM(B161),"TRIM_LINE",A156))</f>
        <v>0</v>
      </c>
    </row>
    <row r="162" spans="1:108" s="66" customFormat="1" ht="15.75" thickBot="1">
      <c r="A162" s="140"/>
      <c r="B162" s="105" t="s">
        <v>144</v>
      </c>
      <c r="C162" s="106"/>
      <c r="D162" s="171">
        <f t="shared" si="833" ref="D162:AA162">(C71+C155+D99-D71-D155)/(C71+C155+D99-D155)</f>
        <v>0.78916300308973486</v>
      </c>
      <c r="E162" s="171">
        <f t="shared" si="833"/>
        <v>0.80011383412899317</v>
      </c>
      <c r="F162" s="171">
        <f t="shared" si="833"/>
        <v>0.78635098740971132</v>
      </c>
      <c r="G162" s="171">
        <f t="shared" si="833"/>
        <v>0.83274949436970602</v>
      </c>
      <c r="H162" s="172">
        <f t="shared" si="833"/>
        <v>0.87654861731482347</v>
      </c>
      <c r="I162" s="171">
        <f t="shared" si="833"/>
        <v>0.85926878943454266</v>
      </c>
      <c r="J162" s="172">
        <f t="shared" si="833"/>
        <v>0.85941699136485883</v>
      </c>
      <c r="K162" s="171">
        <f t="shared" si="833"/>
        <v>0.73292648252649883</v>
      </c>
      <c r="L162" s="173">
        <f t="shared" si="833"/>
        <v>0.7001311284793228</v>
      </c>
      <c r="M162" s="172">
        <f t="shared" si="833"/>
        <v>0.81967428591571467</v>
      </c>
      <c r="N162" s="172">
        <f t="shared" si="833"/>
        <v>0.78957757104487825</v>
      </c>
      <c r="O162" s="172">
        <f t="shared" si="833"/>
        <v>0.74059494618185495</v>
      </c>
      <c r="P162" s="172">
        <f t="shared" si="833"/>
        <v>0.67683744327848272</v>
      </c>
      <c r="Q162" s="172">
        <f t="shared" si="833"/>
        <v>0.72159179534004458</v>
      </c>
      <c r="R162" s="172">
        <f t="shared" si="833"/>
        <v>0.67868161621508216</v>
      </c>
      <c r="S162" s="172">
        <f t="shared" si="833"/>
        <v>0.738613006021553</v>
      </c>
      <c r="T162" s="172">
        <f t="shared" si="833"/>
        <v>0.82014343480157315</v>
      </c>
      <c r="U162" s="172">
        <f t="shared" si="833"/>
        <v>0.79300627285647329</v>
      </c>
      <c r="V162" s="172">
        <f t="shared" si="833"/>
        <v>0.70631093590510718</v>
      </c>
      <c r="W162" s="172">
        <f t="shared" si="833"/>
        <v>0.79246848452146224</v>
      </c>
      <c r="X162" s="173">
        <f t="shared" si="833"/>
        <v>0.60452118057653281</v>
      </c>
      <c r="Y162" s="172">
        <f t="shared" si="833"/>
        <v>0.70729618780108061</v>
      </c>
      <c r="Z162" s="172">
        <f t="shared" si="833"/>
        <v>0.6930138847499463</v>
      </c>
      <c r="AA162" s="172">
        <f t="shared" si="833"/>
        <v>0.69660455349542216</v>
      </c>
      <c r="AB162" s="172">
        <f t="shared" si="820"/>
        <v>0.69723382550470214</v>
      </c>
      <c r="AC162" s="172">
        <f t="shared" si="820"/>
        <v>0.68682706529225146</v>
      </c>
      <c r="AD162" s="172">
        <f t="shared" si="820"/>
        <v>0.68347335913902796</v>
      </c>
      <c r="AE162" s="172">
        <f t="shared" si="820"/>
        <v>0.75642503189669463</v>
      </c>
      <c r="AF162" s="172">
        <f t="shared" si="820"/>
        <v>0.80699543824232145</v>
      </c>
      <c r="AG162" s="172">
        <f t="shared" si="820"/>
        <v>0.83066892345650123</v>
      </c>
      <c r="AH162" s="172">
        <f t="shared" si="820"/>
        <v>0.75527287393507747</v>
      </c>
      <c r="AI162" s="172">
        <f t="shared" si="820"/>
        <v>0.71349632709348088</v>
      </c>
      <c r="AJ162" s="172">
        <f t="shared" si="820"/>
        <v>0.76853084830529872</v>
      </c>
      <c r="AK162" s="172">
        <f t="shared" si="820"/>
        <v>0.73220187691738337</v>
      </c>
      <c r="AL162" s="172">
        <f t="shared" si="820"/>
        <v>0.75375462028132378</v>
      </c>
      <c r="AM162" s="172">
        <f t="shared" si="820"/>
        <v>0.73901776690677834</v>
      </c>
      <c r="AN162" s="172">
        <f t="shared" si="820"/>
        <v>0.74088615655599488</v>
      </c>
      <c r="AO162" s="172">
        <f t="shared" si="820"/>
        <v>0.74043101185515736</v>
      </c>
      <c r="AP162" s="172">
        <f t="shared" si="820"/>
        <v>0.77114755324436657</v>
      </c>
      <c r="AQ162" s="172">
        <f t="shared" si="820"/>
        <v>0.76505860369171264</v>
      </c>
      <c r="AR162" s="172">
        <f t="shared" si="820"/>
        <v>0.88028096152624036</v>
      </c>
      <c r="AS162" s="172">
        <f t="shared" si="820"/>
        <v>0.82747755056368366</v>
      </c>
      <c r="AT162" s="172">
        <f t="shared" si="820"/>
        <v>0.80982103198427458</v>
      </c>
      <c r="AU162" s="172">
        <f t="shared" si="820"/>
        <v>0.57027681379597683</v>
      </c>
      <c r="AV162" s="172">
        <f t="shared" si="820"/>
        <v>0.36756510612873977</v>
      </c>
      <c r="AW162" s="172">
        <f t="shared" si="820"/>
        <v>0.85536093202874941</v>
      </c>
      <c r="AX162" s="172">
        <f t="shared" si="820"/>
        <v>0.60268935887478092</v>
      </c>
      <c r="AY162" s="172">
        <f t="shared" si="820"/>
        <v>0.83499182124643678</v>
      </c>
      <c r="AZ162" s="172">
        <f t="shared" si="820"/>
        <v>0.7602126687380566</v>
      </c>
      <c r="BA162" s="172">
        <f t="shared" si="820"/>
        <v>0.75243915137258965</v>
      </c>
      <c r="BB162" s="172">
        <f t="shared" si="820"/>
        <v>0.80277872351570068</v>
      </c>
      <c r="BC162" s="172">
        <f t="shared" si="820"/>
        <v>0.80908306045780864</v>
      </c>
      <c r="BD162" s="172">
        <f t="shared" si="820"/>
        <v>0.87905997102726807</v>
      </c>
      <c r="BE162" s="172">
        <f t="shared" si="820"/>
        <v>0.80803894814722377</v>
      </c>
      <c r="BF162" s="172">
        <f t="shared" si="820"/>
        <v>0.8394149192515411</v>
      </c>
      <c r="BG162" s="172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106"/>
      <c r="BJ162" s="172">
        <f t="shared" si="822"/>
        <v>-0.11232555981125214</v>
      </c>
      <c r="BK162" s="172">
        <f t="shared" si="822"/>
        <v>-0.078522038788948589</v>
      </c>
      <c r="BL162" s="172">
        <f t="shared" si="822"/>
        <v>-0.10766937119462916</v>
      </c>
      <c r="BM162" s="172">
        <f t="shared" si="822"/>
        <v>-0.094136488348153025</v>
      </c>
      <c r="BN162" s="172">
        <f t="shared" si="822"/>
        <v>-0.056405182513250329</v>
      </c>
      <c r="BO162" s="172">
        <f t="shared" si="822"/>
        <v>-0.066262516578069364</v>
      </c>
      <c r="BP162" s="172">
        <f t="shared" si="822"/>
        <v>-0.15310605545975164</v>
      </c>
      <c r="BQ162" s="172">
        <f t="shared" si="822"/>
        <v>0.059542001994963401</v>
      </c>
      <c r="BR162" s="402">
        <f t="shared" si="822"/>
        <v>-0.095609947902789982</v>
      </c>
      <c r="BS162" s="172">
        <f t="shared" si="822"/>
        <v>-0.11237809811463406</v>
      </c>
      <c r="BT162" s="172">
        <f t="shared" si="823"/>
        <v>-0.09656368629493195</v>
      </c>
      <c r="BU162" s="172">
        <f t="shared" si="823"/>
        <v>-0.043990392686432789</v>
      </c>
      <c r="BV162" s="172">
        <f t="shared" si="823"/>
        <v>0.020396382226219423</v>
      </c>
      <c r="BW162" s="172">
        <f t="shared" si="823"/>
        <v>-0.034764730047793124</v>
      </c>
      <c r="BX162" s="242">
        <f t="shared" si="823"/>
        <v>0.0047917429239457965</v>
      </c>
      <c r="BY162" s="242">
        <f t="shared" si="823"/>
        <v>0.017812025875141635</v>
      </c>
      <c r="BZ162" s="242">
        <f t="shared" si="823"/>
        <v>-0.013147996559251696</v>
      </c>
      <c r="CA162" s="242">
        <f t="shared" si="824"/>
        <v>0.037662650600027936</v>
      </c>
      <c r="CB162" s="242">
        <f t="shared" si="825"/>
        <v>0.048961938029970287</v>
      </c>
      <c r="CC162" s="242">
        <f t="shared" si="826"/>
        <v>-0.07897215742798136</v>
      </c>
      <c r="CD162" s="402">
        <f t="shared" si="827"/>
        <v>0.16400966772876591</v>
      </c>
      <c r="CE162" s="242">
        <f t="shared" si="828"/>
        <v>0.024905689116302754</v>
      </c>
      <c r="CF162" s="242">
        <f t="shared" si="828"/>
        <v>0.060740735531377488</v>
      </c>
      <c r="CG162" s="242">
        <f t="shared" si="828"/>
        <v>0.042413213411356177</v>
      </c>
      <c r="CH162" s="242">
        <f t="shared" si="828"/>
        <v>0.043652331051292736</v>
      </c>
      <c r="CI162" s="242">
        <f t="shared" si="828"/>
        <v>0.053603946562905902</v>
      </c>
      <c r="CJ162" s="242">
        <f t="shared" si="828"/>
        <v>0.08767419410533861</v>
      </c>
      <c r="CK162" s="242">
        <f t="shared" si="828"/>
        <v>0.0086335717950180024</v>
      </c>
      <c r="CL162" s="242">
        <f t="shared" si="828"/>
        <v>0.073285523283918907</v>
      </c>
      <c r="CM162" s="242">
        <f t="shared" si="828"/>
        <v>-0.0031913728928175678</v>
      </c>
      <c r="CN162" s="242">
        <f t="shared" si="828"/>
        <v>0.054548158049197104</v>
      </c>
      <c r="CO162" s="242">
        <f t="shared" si="828"/>
        <v>-0.14321951329750404</v>
      </c>
      <c r="CP162" s="402">
        <f t="shared" si="828"/>
        <v>-0.40096574217655895</v>
      </c>
      <c r="CQ162" s="402">
        <f t="shared" si="828"/>
        <v>0.12315905511136604</v>
      </c>
      <c r="CR162" s="402">
        <f t="shared" si="828"/>
        <v>-0.15106526140654286</v>
      </c>
      <c r="CS162" s="402">
        <f t="shared" si="828"/>
        <v>0.095974054339658443</v>
      </c>
      <c r="CT162" s="402">
        <f t="shared" si="828"/>
        <v>0.019326512182061717</v>
      </c>
      <c r="CU162" s="402">
        <f t="shared" si="828"/>
        <v>0.012008139517432292</v>
      </c>
      <c r="CV162" s="402">
        <f t="shared" si="828"/>
        <v>0.031631170271334108</v>
      </c>
      <c r="CW162" s="402">
        <f t="shared" si="828"/>
        <v>0.04402445676609601</v>
      </c>
      <c r="CX162" s="402">
        <f t="shared" si="828"/>
        <v>-0.0012209904989722853</v>
      </c>
      <c r="CY162" s="402">
        <f t="shared" si="828"/>
        <v>-0.019438602416459894</v>
      </c>
      <c r="CZ162" s="402">
        <f t="shared" si="828"/>
        <v>0.029593887267266528</v>
      </c>
      <c r="DA162" s="402">
        <f t="shared" si="828"/>
        <v>0.19509445446083817</v>
      </c>
      <c r="DB162" s="402">
        <f t="shared" si="828"/>
        <v>0.37910615149187082</v>
      </c>
      <c r="DC162" s="265"/>
      <c r="DD162" s="108">
        <f t="shared" si="834" ref="DD162">SUM(DD157:DD161)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DD180"/>
  <sheetViews>
    <sheetView workbookViewId="0" topLeftCell="A1">
      <pane xSplit="2" ySplit="8" topLeftCell="C9" activePane="bottomRight" state="frozen"/>
      <selection pane="topLeft" activeCell="A1" sqref="A1"/>
      <selection pane="bottomLeft" activeCell="C9" sqref="C9"/>
      <selection pane="topRight" activeCell="C9" sqref="C9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0" width="18.2857142857143" customWidth="1"/>
    <col min="61" max="69" width="13.7142857142857" customWidth="1"/>
    <col min="70" max="70" width="13.7142857142857" style="360" customWidth="1"/>
    <col min="71" max="81" width="13.7142857142857" customWidth="1"/>
    <col min="82" max="82" width="13.7142857142857" style="360" customWidth="1"/>
    <col min="83" max="93" width="13.7142857142857" customWidth="1"/>
    <col min="94" max="94" width="13.7142857142857" style="360" customWidth="1"/>
    <col min="95" max="103" width="13.7142857142857" customWidth="1"/>
    <col min="104" max="106" width="17.2857142857143" customWidth="1"/>
    <col min="107" max="107" width="9" customWidth="1"/>
    <col min="108" max="108" width="13.7142857142857" hidden="1" customWidth="1"/>
  </cols>
  <sheetData>
    <row r="1" spans="2:107" ht="16.5" thickTop="1" thickBot="1">
      <c r="B1" s="456" t="s">
        <v>76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</row>
    <row r="2" spans="2:62 108:108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D2" s="7"/>
    </row>
    <row r="3" spans="2:62 108:108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D3" s="6"/>
    </row>
    <row r="4" spans="2:62 108:108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D4" s="6"/>
    </row>
    <row r="5" spans="2:62 108:108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D5" s="6"/>
    </row>
    <row r="6" spans="2:108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4">
        <v>2020</v>
      </c>
      <c r="BJ6" s="465"/>
      <c r="BK6" s="465"/>
      <c r="BL6" s="465"/>
      <c r="BM6" s="465"/>
      <c r="BN6" s="465"/>
      <c r="BO6" s="465"/>
      <c r="BP6" s="465"/>
      <c r="BQ6" s="465"/>
      <c r="BR6" s="466"/>
      <c r="BS6" s="460">
        <v>2021</v>
      </c>
      <c r="BT6" s="458"/>
      <c r="BU6" s="458"/>
      <c r="BV6" s="458"/>
      <c r="BW6" s="458"/>
      <c r="BX6" s="458"/>
      <c r="BY6" s="458"/>
      <c r="BZ6" s="458"/>
      <c r="CA6" s="458"/>
      <c r="CB6" s="458"/>
      <c r="CC6" s="458"/>
      <c r="CD6" s="459"/>
      <c r="CE6" s="460">
        <v>2022</v>
      </c>
      <c r="CF6" s="458"/>
      <c r="CG6" s="458"/>
      <c r="CH6" s="458"/>
      <c r="CI6" s="458"/>
      <c r="CJ6" s="458"/>
      <c r="CK6" s="458"/>
      <c r="CL6" s="458"/>
      <c r="CM6" s="458"/>
      <c r="CN6" s="458"/>
      <c r="CO6" s="458"/>
      <c r="CP6" s="459"/>
      <c r="CQ6" s="469">
        <v>2023</v>
      </c>
      <c r="CR6" s="470"/>
      <c r="CS6" s="470"/>
      <c r="CT6" s="470"/>
      <c r="CU6" s="470"/>
      <c r="CV6" s="470"/>
      <c r="CW6" s="470"/>
      <c r="CX6" s="470"/>
      <c r="CY6" s="470"/>
      <c r="CZ6" s="470"/>
      <c r="DA6" s="445"/>
      <c r="DB6" s="441"/>
      <c r="DD6" s="17" t="s">
        <v>181</v>
      </c>
    </row>
    <row r="7" spans="1:108" s="2" customFormat="1" ht="15.75" thickBot="1">
      <c r="A7" s="138"/>
      <c r="B7" s="20"/>
      <c r="C7" s="460">
        <v>2019</v>
      </c>
      <c r="D7" s="458"/>
      <c r="E7" s="458"/>
      <c r="F7" s="458"/>
      <c r="G7" s="458"/>
      <c r="H7" s="458"/>
      <c r="I7" s="458"/>
      <c r="J7" s="458"/>
      <c r="K7" s="458"/>
      <c r="L7" s="459"/>
      <c r="M7" s="460">
        <v>2020</v>
      </c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9"/>
      <c r="Y7" s="458">
        <v>2021</v>
      </c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9"/>
      <c r="AK7" s="460">
        <v>2022</v>
      </c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9"/>
      <c r="AW7" s="460">
        <v>2023</v>
      </c>
      <c r="AX7" s="458"/>
      <c r="AY7" s="458"/>
      <c r="AZ7" s="458"/>
      <c r="BA7" s="458"/>
      <c r="BB7" s="458"/>
      <c r="BC7" s="458"/>
      <c r="BD7" s="458"/>
      <c r="BE7" s="458"/>
      <c r="BF7" s="458"/>
      <c r="BG7" s="458"/>
      <c r="BH7" s="459"/>
      <c r="BI7" s="460" t="s">
        <v>81</v>
      </c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58"/>
      <c r="CS7" s="458"/>
      <c r="CT7" s="458"/>
      <c r="CU7" s="458"/>
      <c r="CV7" s="458"/>
      <c r="CW7" s="458"/>
      <c r="CX7" s="458"/>
      <c r="CY7" s="458"/>
      <c r="CZ7" s="471"/>
      <c r="DA7" s="442"/>
      <c r="DB7" s="448"/>
      <c r="DC7" s="311"/>
      <c r="DD7" s="262" t="s">
        <v>82</v>
      </c>
    </row>
    <row r="8" spans="2:108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2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177</v>
      </c>
      <c r="CE8" s="403" t="s">
        <v>118</v>
      </c>
      <c r="CF8" s="313" t="s">
        <v>119</v>
      </c>
      <c r="CG8" s="313" t="s">
        <v>120</v>
      </c>
      <c r="CH8" s="328" t="s">
        <v>121</v>
      </c>
      <c r="CI8" s="328" t="s">
        <v>122</v>
      </c>
      <c r="CJ8" s="328" t="s">
        <v>123</v>
      </c>
      <c r="CK8" s="328" t="s">
        <v>124</v>
      </c>
      <c r="CL8" s="328" t="s">
        <v>125</v>
      </c>
      <c r="CM8" s="328" t="s">
        <v>125</v>
      </c>
      <c r="CN8" s="328" t="s">
        <v>126</v>
      </c>
      <c r="CO8" s="328" t="s">
        <v>127</v>
      </c>
      <c r="CP8" s="382" t="s">
        <v>128</v>
      </c>
      <c r="CQ8" s="328" t="s">
        <v>129</v>
      </c>
      <c r="CR8" s="328" t="s">
        <v>130</v>
      </c>
      <c r="CS8" s="328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9" t="s">
        <v>137</v>
      </c>
      <c r="CZ8" s="447" t="s">
        <v>138</v>
      </c>
      <c r="DA8" s="447" t="s">
        <v>690</v>
      </c>
      <c r="DB8" s="449" t="s">
        <v>691</v>
      </c>
      <c r="DC8" s="328"/>
      <c r="DD8" s="267">
        <v>45290</v>
      </c>
    </row>
    <row r="9" spans="1:108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9"/>
      <c r="AW9" s="272"/>
      <c r="AX9" s="272"/>
      <c r="AY9" s="272"/>
      <c r="AZ9" s="71">
        <v>0</v>
      </c>
      <c r="BA9" s="272"/>
      <c r="BB9" s="272"/>
      <c r="BC9" s="71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362"/>
      <c r="DB9" s="362"/>
      <c r="DC9" s="264"/>
      <c r="DD9" s="71"/>
    </row>
    <row r="10" spans="1:108" s="52" customFormat="1" ht="15">
      <c r="A10" s="139"/>
      <c r="B10" s="53" t="s">
        <v>139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>
        <v>612180</v>
      </c>
      <c r="BH10" s="100">
        <v>613734</v>
      </c>
      <c r="BI10" s="57">
        <f t="shared" si="0" ref="BI10:BR14">O10-C10</f>
        <v>10964</v>
      </c>
      <c r="BJ10" s="58">
        <f t="shared" si="0"/>
        <v>9470</v>
      </c>
      <c r="BK10" s="58">
        <f t="shared" si="0"/>
        <v>9531</v>
      </c>
      <c r="BL10" s="58">
        <f t="shared" si="0"/>
        <v>8854</v>
      </c>
      <c r="BM10" s="58">
        <f t="shared" si="0"/>
        <v>3771</v>
      </c>
      <c r="BN10" s="58">
        <f t="shared" si="0"/>
        <v>4746</v>
      </c>
      <c r="BO10" s="58">
        <f t="shared" si="0"/>
        <v>-2269</v>
      </c>
      <c r="BP10" s="58">
        <f t="shared" si="0"/>
        <v>-1668</v>
      </c>
      <c r="BQ10" s="58">
        <f t="shared" si="0"/>
        <v>-3789</v>
      </c>
      <c r="BR10" s="383">
        <f t="shared" si="0"/>
        <v>-3038</v>
      </c>
      <c r="BS10" s="101">
        <f t="shared" si="1" ref="BS10:CB14">Y10-M10</f>
        <v>-2047</v>
      </c>
      <c r="BT10" s="58">
        <f t="shared" si="1"/>
        <v>-2199</v>
      </c>
      <c r="BU10" s="58">
        <f t="shared" si="1"/>
        <v>-2173</v>
      </c>
      <c r="BV10" s="58">
        <f t="shared" si="1"/>
        <v>-1982</v>
      </c>
      <c r="BW10" s="58">
        <f t="shared" si="1"/>
        <v>-2589</v>
      </c>
      <c r="BX10" s="223">
        <f t="shared" si="1"/>
        <v>-3520</v>
      </c>
      <c r="BY10" s="223">
        <f t="shared" si="1"/>
        <v>-476</v>
      </c>
      <c r="BZ10" s="223">
        <f t="shared" si="1"/>
        <v>-434</v>
      </c>
      <c r="CA10" s="223">
        <f t="shared" si="1"/>
        <v>1004</v>
      </c>
      <c r="CB10" s="223">
        <f t="shared" si="1"/>
        <v>1277</v>
      </c>
      <c r="CC10" s="223">
        <f t="shared" si="2" ref="CC10:CL14">AI10-W10</f>
        <v>3127</v>
      </c>
      <c r="CD10" s="363">
        <f t="shared" si="2"/>
        <v>2942</v>
      </c>
      <c r="CE10" s="196">
        <f t="shared" si="2"/>
        <v>3000</v>
      </c>
      <c r="CF10" s="249">
        <f t="shared" si="2"/>
        <v>3301</v>
      </c>
      <c r="CG10" s="249">
        <f t="shared" si="2"/>
        <v>3402</v>
      </c>
      <c r="CH10" s="249">
        <f t="shared" si="2"/>
        <v>3198</v>
      </c>
      <c r="CI10" s="249">
        <f t="shared" si="2"/>
        <v>2852</v>
      </c>
      <c r="CJ10" s="249">
        <f t="shared" si="2"/>
        <v>2811</v>
      </c>
      <c r="CK10" s="249">
        <f t="shared" si="2"/>
        <v>2610</v>
      </c>
      <c r="CL10" s="249">
        <f t="shared" si="2"/>
        <v>1948</v>
      </c>
      <c r="CM10" s="249">
        <f t="shared" si="3" ref="CM10:DB14">AS10-AG10</f>
        <v>1914</v>
      </c>
      <c r="CN10" s="249">
        <f t="shared" si="3"/>
        <v>1067</v>
      </c>
      <c r="CO10" s="249">
        <f t="shared" si="3"/>
        <v>906</v>
      </c>
      <c r="CP10" s="363">
        <f t="shared" si="3"/>
        <v>185</v>
      </c>
      <c r="CQ10" s="363">
        <f t="shared" si="3"/>
        <v>-866</v>
      </c>
      <c r="CR10" s="363">
        <f t="shared" si="3"/>
        <v>-1139</v>
      </c>
      <c r="CS10" s="363">
        <f t="shared" si="3"/>
        <v>-935</v>
      </c>
      <c r="CT10" s="363">
        <f t="shared" si="3"/>
        <v>-876</v>
      </c>
      <c r="CU10" s="363">
        <f t="shared" si="3"/>
        <v>-557</v>
      </c>
      <c r="CV10" s="363">
        <f t="shared" si="3"/>
        <v>-284</v>
      </c>
      <c r="CW10" s="363">
        <f t="shared" si="3"/>
        <v>-578</v>
      </c>
      <c r="CX10" s="363">
        <f t="shared" si="3"/>
        <v>-337</v>
      </c>
      <c r="CY10" s="363">
        <f t="shared" si="3"/>
        <v>-30</v>
      </c>
      <c r="CZ10" s="363">
        <f t="shared" si="3"/>
        <v>290</v>
      </c>
      <c r="DA10" s="363">
        <f t="shared" si="3"/>
        <v>-665</v>
      </c>
      <c r="DB10" s="363">
        <f t="shared" si="3"/>
        <v>-65</v>
      </c>
      <c r="DC10" s="264"/>
      <c r="DD10" s="57">
        <f>IF(ISERROR(GETPIVOTDATA("VALUE",'CRS WK pvt'!$I$2,"DT_FILE",DD$8,"CD_CO",DD$6,"TRIM_CAT",TRIM(B10),"TRIM_LINE",A9))=TRUE,0,GETPIVOTDATA("VALUE",'CRS WK pvt'!$I$2,"DT_FILE",DD$8,"CD_CO",DD$6,"TRIM_CAT",TRIM(B10),"TRIM_LINE",A9))</f>
        <v>613734</v>
      </c>
    </row>
    <row r="11" spans="1:108" s="52" customFormat="1" ht="15">
      <c r="A11" s="139"/>
      <c r="B11" s="53" t="s">
        <v>140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>
        <v>74133</v>
      </c>
      <c r="BH11" s="100">
        <v>73927</v>
      </c>
      <c r="BI11" s="57">
        <f t="shared" si="0"/>
        <v>-39</v>
      </c>
      <c r="BJ11" s="58">
        <f t="shared" si="0"/>
        <v>-137</v>
      </c>
      <c r="BK11" s="58">
        <f t="shared" si="0"/>
        <v>-189</v>
      </c>
      <c r="BL11" s="58">
        <f t="shared" si="0"/>
        <v>-376</v>
      </c>
      <c r="BM11" s="58">
        <f t="shared" si="0"/>
        <v>2967</v>
      </c>
      <c r="BN11" s="58">
        <f t="shared" si="0"/>
        <v>2720</v>
      </c>
      <c r="BO11" s="58">
        <f t="shared" si="0"/>
        <v>3584</v>
      </c>
      <c r="BP11" s="58">
        <f t="shared" si="0"/>
        <v>3820</v>
      </c>
      <c r="BQ11" s="58">
        <f t="shared" si="0"/>
        <v>6030</v>
      </c>
      <c r="BR11" s="383">
        <f t="shared" si="0"/>
        <v>6600</v>
      </c>
      <c r="BS11" s="101">
        <f t="shared" si="1"/>
        <v>7426</v>
      </c>
      <c r="BT11" s="58">
        <f t="shared" si="1"/>
        <v>8422</v>
      </c>
      <c r="BU11" s="58">
        <f t="shared" si="1"/>
        <v>9372</v>
      </c>
      <c r="BV11" s="58">
        <f t="shared" si="1"/>
        <v>9869</v>
      </c>
      <c r="BW11" s="58">
        <f t="shared" si="1"/>
        <v>10468</v>
      </c>
      <c r="BX11" s="223">
        <f t="shared" si="1"/>
        <v>11031</v>
      </c>
      <c r="BY11" s="223">
        <f t="shared" si="1"/>
        <v>7756</v>
      </c>
      <c r="BZ11" s="223">
        <f t="shared" si="1"/>
        <v>8321</v>
      </c>
      <c r="CA11" s="223">
        <f t="shared" si="1"/>
        <v>7411</v>
      </c>
      <c r="CB11" s="223">
        <f t="shared" si="1"/>
        <v>7397</v>
      </c>
      <c r="CC11" s="223">
        <f t="shared" si="2"/>
        <v>6159</v>
      </c>
      <c r="CD11" s="363">
        <f t="shared" si="2"/>
        <v>6304</v>
      </c>
      <c r="CE11" s="196">
        <f t="shared" si="2"/>
        <v>6179</v>
      </c>
      <c r="CF11" s="249">
        <f t="shared" si="2"/>
        <v>5949</v>
      </c>
      <c r="CG11" s="249">
        <f t="shared" si="2"/>
        <v>5515</v>
      </c>
      <c r="CH11" s="249">
        <f t="shared" si="2"/>
        <v>5376</v>
      </c>
      <c r="CI11" s="249">
        <f t="shared" si="2"/>
        <v>5107</v>
      </c>
      <c r="CJ11" s="249">
        <f t="shared" si="2"/>
        <v>4958</v>
      </c>
      <c r="CK11" s="249">
        <f t="shared" si="2"/>
        <v>4837</v>
      </c>
      <c r="CL11" s="249">
        <f t="shared" si="2"/>
        <v>5419</v>
      </c>
      <c r="CM11" s="249">
        <f t="shared" si="3"/>
        <v>4865</v>
      </c>
      <c r="CN11" s="249">
        <f t="shared" si="3"/>
        <v>5164</v>
      </c>
      <c r="CO11" s="249">
        <f t="shared" si="3"/>
        <v>5093</v>
      </c>
      <c r="CP11" s="363">
        <f t="shared" si="3"/>
        <v>5742</v>
      </c>
      <c r="CQ11" s="363">
        <f t="shared" si="3"/>
        <v>6079</v>
      </c>
      <c r="CR11" s="363">
        <f t="shared" si="3"/>
        <v>6266</v>
      </c>
      <c r="CS11" s="363">
        <f t="shared" si="3"/>
        <v>6562</v>
      </c>
      <c r="CT11" s="363">
        <f t="shared" si="3"/>
        <v>6749</v>
      </c>
      <c r="CU11" s="363">
        <f t="shared" si="3"/>
        <v>6726</v>
      </c>
      <c r="CV11" s="363">
        <f t="shared" si="3"/>
        <v>6732</v>
      </c>
      <c r="CW11" s="363">
        <f t="shared" si="3"/>
        <v>6840</v>
      </c>
      <c r="CX11" s="363">
        <f t="shared" si="3"/>
        <v>6112</v>
      </c>
      <c r="CY11" s="363">
        <f t="shared" si="3"/>
        <v>6440</v>
      </c>
      <c r="CZ11" s="363">
        <f t="shared" si="3"/>
        <v>7287</v>
      </c>
      <c r="DA11" s="363">
        <f t="shared" si="3"/>
        <v>6768</v>
      </c>
      <c r="DB11" s="363">
        <f t="shared" si="3"/>
        <v>5181</v>
      </c>
      <c r="DC11" s="264"/>
      <c r="DD11" s="57">
        <f>IF(ISERROR(GETPIVOTDATA("VALUE",'CRS WK pvt'!$I$2,"DT_FILE",DD$8,"CD_CO",DD$6,"TRIM_CAT",TRIM(B11),"TRIM_LINE",A9))=TRUE,0,GETPIVOTDATA("VALUE",'CRS WK pvt'!$I$2,"DT_FILE",DD$8,"CD_CO",DD$6,"TRIM_CAT",TRIM(B11),"TRIM_LINE",A9))</f>
        <v>73927</v>
      </c>
    </row>
    <row r="12" spans="1:108" s="52" customFormat="1" ht="15">
      <c r="A12" s="139"/>
      <c r="B12" s="53" t="s">
        <v>141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>
        <v>37122</v>
      </c>
      <c r="BH12" s="100">
        <v>37242</v>
      </c>
      <c r="BI12" s="57">
        <f t="shared" si="0"/>
        <v>123</v>
      </c>
      <c r="BJ12" s="58">
        <f t="shared" si="0"/>
        <v>222</v>
      </c>
      <c r="BK12" s="58">
        <f t="shared" si="0"/>
        <v>311</v>
      </c>
      <c r="BL12" s="58">
        <f t="shared" si="0"/>
        <v>330</v>
      </c>
      <c r="BM12" s="58">
        <f t="shared" si="0"/>
        <v>420</v>
      </c>
      <c r="BN12" s="58">
        <f t="shared" si="0"/>
        <v>481</v>
      </c>
      <c r="BO12" s="58">
        <f t="shared" si="0"/>
        <v>492</v>
      </c>
      <c r="BP12" s="58">
        <f t="shared" si="0"/>
        <v>369</v>
      </c>
      <c r="BQ12" s="58">
        <f t="shared" si="0"/>
        <v>-55</v>
      </c>
      <c r="BR12" s="383">
        <f t="shared" si="0"/>
        <v>-19</v>
      </c>
      <c r="BS12" s="101">
        <f t="shared" si="1"/>
        <v>56</v>
      </c>
      <c r="BT12" s="58">
        <f t="shared" si="1"/>
        <v>100</v>
      </c>
      <c r="BU12" s="58">
        <f t="shared" si="1"/>
        <v>130</v>
      </c>
      <c r="BV12" s="58">
        <f t="shared" si="1"/>
        <v>105</v>
      </c>
      <c r="BW12" s="58">
        <f t="shared" si="1"/>
        <v>76</v>
      </c>
      <c r="BX12" s="223">
        <f t="shared" si="1"/>
        <v>131</v>
      </c>
      <c r="BY12" s="223">
        <f t="shared" si="1"/>
        <v>90</v>
      </c>
      <c r="BZ12" s="223">
        <f t="shared" si="1"/>
        <v>105</v>
      </c>
      <c r="CA12" s="223">
        <f t="shared" si="1"/>
        <v>51</v>
      </c>
      <c r="CB12" s="223">
        <f t="shared" si="1"/>
        <v>-48</v>
      </c>
      <c r="CC12" s="223">
        <f t="shared" si="2"/>
        <v>94</v>
      </c>
      <c r="CD12" s="363">
        <f t="shared" si="2"/>
        <v>72</v>
      </c>
      <c r="CE12" s="196">
        <f t="shared" si="2"/>
        <v>122</v>
      </c>
      <c r="CF12" s="249">
        <f t="shared" si="2"/>
        <v>140</v>
      </c>
      <c r="CG12" s="249">
        <f t="shared" si="2"/>
        <v>77</v>
      </c>
      <c r="CH12" s="249">
        <f t="shared" si="2"/>
        <v>-23</v>
      </c>
      <c r="CI12" s="249">
        <f t="shared" si="2"/>
        <v>-45</v>
      </c>
      <c r="CJ12" s="249">
        <f t="shared" si="2"/>
        <v>-133</v>
      </c>
      <c r="CK12" s="249">
        <f t="shared" si="2"/>
        <v>-203</v>
      </c>
      <c r="CL12" s="249">
        <f t="shared" si="2"/>
        <v>-247</v>
      </c>
      <c r="CM12" s="249">
        <f t="shared" si="3"/>
        <v>-256</v>
      </c>
      <c r="CN12" s="249">
        <f t="shared" si="3"/>
        <v>-185</v>
      </c>
      <c r="CO12" s="249">
        <f t="shared" si="3"/>
        <v>-155</v>
      </c>
      <c r="CP12" s="363">
        <f t="shared" si="3"/>
        <v>-91</v>
      </c>
      <c r="CQ12" s="363">
        <f t="shared" si="3"/>
        <v>-190</v>
      </c>
      <c r="CR12" s="363">
        <f t="shared" si="3"/>
        <v>-205</v>
      </c>
      <c r="CS12" s="363">
        <f t="shared" si="3"/>
        <v>-149</v>
      </c>
      <c r="CT12" s="363">
        <f t="shared" si="3"/>
        <v>-81</v>
      </c>
      <c r="CU12" s="363">
        <f t="shared" si="3"/>
        <v>-60</v>
      </c>
      <c r="CV12" s="363">
        <f t="shared" si="3"/>
        <v>-27</v>
      </c>
      <c r="CW12" s="363">
        <f t="shared" si="3"/>
        <v>-6</v>
      </c>
      <c r="CX12" s="363">
        <f t="shared" si="3"/>
        <v>45</v>
      </c>
      <c r="CY12" s="363">
        <f t="shared" si="3"/>
        <v>8</v>
      </c>
      <c r="CZ12" s="363">
        <f t="shared" si="3"/>
        <v>49</v>
      </c>
      <c r="DA12" s="363">
        <f t="shared" si="3"/>
        <v>65</v>
      </c>
      <c r="DB12" s="363">
        <f t="shared" si="3"/>
        <v>-70</v>
      </c>
      <c r="DC12" s="264"/>
      <c r="DD12" s="57">
        <f>IF(ISERROR(GETPIVOTDATA("VALUE",'CRS WK pvt'!$I$2,"DT_FILE",DD$8,"CD_CO",DD$6,"TRIM_CAT",TRIM(B12),"TRIM_LINE",A9))=TRUE,0,GETPIVOTDATA("VALUE",'CRS WK pvt'!$I$2,"DT_FILE",DD$8,"CD_CO",DD$6,"TRIM_CAT",TRIM(B12),"TRIM_LINE",A9))</f>
        <v>37242</v>
      </c>
    </row>
    <row r="13" spans="1:108" s="52" customFormat="1" ht="15">
      <c r="A13" s="139"/>
      <c r="B13" s="53" t="s">
        <v>142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>
        <v>12789</v>
      </c>
      <c r="BH13" s="100">
        <v>12827</v>
      </c>
      <c r="BI13" s="57">
        <f t="shared" si="0"/>
        <v>55</v>
      </c>
      <c r="BJ13" s="58">
        <f t="shared" si="0"/>
        <v>66</v>
      </c>
      <c r="BK13" s="58">
        <f t="shared" si="0"/>
        <v>75</v>
      </c>
      <c r="BL13" s="58">
        <f t="shared" si="0"/>
        <v>87</v>
      </c>
      <c r="BM13" s="58">
        <f t="shared" si="0"/>
        <v>104</v>
      </c>
      <c r="BN13" s="58">
        <f t="shared" si="0"/>
        <v>100</v>
      </c>
      <c r="BO13" s="58">
        <f t="shared" si="0"/>
        <v>106</v>
      </c>
      <c r="BP13" s="58">
        <f t="shared" si="0"/>
        <v>70</v>
      </c>
      <c r="BQ13" s="58">
        <f t="shared" si="0"/>
        <v>43</v>
      </c>
      <c r="BR13" s="383">
        <f t="shared" si="0"/>
        <v>50</v>
      </c>
      <c r="BS13" s="101">
        <f t="shared" si="1"/>
        <v>46</v>
      </c>
      <c r="BT13" s="58">
        <f t="shared" si="1"/>
        <v>55</v>
      </c>
      <c r="BU13" s="58">
        <f t="shared" si="1"/>
        <v>57</v>
      </c>
      <c r="BV13" s="58">
        <f t="shared" si="1"/>
        <v>63</v>
      </c>
      <c r="BW13" s="58">
        <f t="shared" si="1"/>
        <v>81</v>
      </c>
      <c r="BX13" s="223">
        <f t="shared" si="1"/>
        <v>71</v>
      </c>
      <c r="BY13" s="223">
        <f t="shared" si="1"/>
        <v>42</v>
      </c>
      <c r="BZ13" s="223">
        <f t="shared" si="1"/>
        <v>62</v>
      </c>
      <c r="CA13" s="223">
        <f t="shared" si="1"/>
        <v>58</v>
      </c>
      <c r="CB13" s="223">
        <f t="shared" si="1"/>
        <v>71</v>
      </c>
      <c r="CC13" s="223">
        <f t="shared" si="2"/>
        <v>96</v>
      </c>
      <c r="CD13" s="363">
        <f t="shared" si="2"/>
        <v>77</v>
      </c>
      <c r="CE13" s="196">
        <f t="shared" si="2"/>
        <v>97</v>
      </c>
      <c r="CF13" s="249">
        <f t="shared" si="2"/>
        <v>99</v>
      </c>
      <c r="CG13" s="249">
        <f t="shared" si="2"/>
        <v>85</v>
      </c>
      <c r="CH13" s="249">
        <f t="shared" si="2"/>
        <v>80</v>
      </c>
      <c r="CI13" s="249">
        <f t="shared" si="2"/>
        <v>71</v>
      </c>
      <c r="CJ13" s="249">
        <f t="shared" si="2"/>
        <v>75</v>
      </c>
      <c r="CK13" s="249">
        <f t="shared" si="2"/>
        <v>76</v>
      </c>
      <c r="CL13" s="249">
        <f t="shared" si="2"/>
        <v>81</v>
      </c>
      <c r="CM13" s="249">
        <f t="shared" si="3"/>
        <v>88</v>
      </c>
      <c r="CN13" s="249">
        <f t="shared" si="3"/>
        <v>87</v>
      </c>
      <c r="CO13" s="249">
        <f t="shared" si="3"/>
        <v>77</v>
      </c>
      <c r="CP13" s="363">
        <f t="shared" si="3"/>
        <v>76</v>
      </c>
      <c r="CQ13" s="363">
        <f t="shared" si="3"/>
        <v>78</v>
      </c>
      <c r="CR13" s="363">
        <f t="shared" si="3"/>
        <v>82</v>
      </c>
      <c r="CS13" s="363">
        <f t="shared" si="3"/>
        <v>104</v>
      </c>
      <c r="CT13" s="363">
        <f t="shared" si="3"/>
        <v>91</v>
      </c>
      <c r="CU13" s="363">
        <f t="shared" si="3"/>
        <v>87</v>
      </c>
      <c r="CV13" s="363">
        <f t="shared" si="3"/>
        <v>91</v>
      </c>
      <c r="CW13" s="363">
        <f t="shared" si="3"/>
        <v>74</v>
      </c>
      <c r="CX13" s="363">
        <f t="shared" si="3"/>
        <v>34</v>
      </c>
      <c r="CY13" s="363">
        <f t="shared" si="3"/>
        <v>46</v>
      </c>
      <c r="CZ13" s="363">
        <f t="shared" si="3"/>
        <v>43</v>
      </c>
      <c r="DA13" s="363">
        <f t="shared" si="3"/>
        <v>38</v>
      </c>
      <c r="DB13" s="363">
        <f t="shared" si="3"/>
        <v>46</v>
      </c>
      <c r="DC13" s="264"/>
      <c r="DD13" s="57">
        <f>IF(ISERROR(GETPIVOTDATA("VALUE",'CRS WK pvt'!$I$2,"DT_FILE",DD$8,"CD_CO",DD$6,"TRIM_CAT",TRIM(B13),"TRIM_LINE",A9))=TRUE,0,GETPIVOTDATA("VALUE",'CRS WK pvt'!$I$2,"DT_FILE",DD$8,"CD_CO",DD$6,"TRIM_CAT",TRIM(B13),"TRIM_LINE",A9))</f>
        <v>12827</v>
      </c>
    </row>
    <row r="14" spans="1:108" s="52" customFormat="1" ht="15">
      <c r="A14" s="139"/>
      <c r="B14" s="53" t="s">
        <v>143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>
        <v>9608</v>
      </c>
      <c r="BH14" s="100">
        <v>9644</v>
      </c>
      <c r="BI14" s="57">
        <f t="shared" si="0"/>
        <v>174</v>
      </c>
      <c r="BJ14" s="58">
        <f t="shared" si="0"/>
        <v>163</v>
      </c>
      <c r="BK14" s="58">
        <f t="shared" si="0"/>
        <v>173</v>
      </c>
      <c r="BL14" s="58">
        <f t="shared" si="0"/>
        <v>170</v>
      </c>
      <c r="BM14" s="58">
        <f t="shared" si="0"/>
        <v>189</v>
      </c>
      <c r="BN14" s="58">
        <f t="shared" si="0"/>
        <v>181</v>
      </c>
      <c r="BO14" s="58">
        <f t="shared" si="0"/>
        <v>169</v>
      </c>
      <c r="BP14" s="58">
        <f t="shared" si="0"/>
        <v>152</v>
      </c>
      <c r="BQ14" s="58">
        <f t="shared" si="0"/>
        <v>126</v>
      </c>
      <c r="BR14" s="383">
        <f t="shared" si="0"/>
        <v>121</v>
      </c>
      <c r="BS14" s="101">
        <f t="shared" si="1"/>
        <v>95</v>
      </c>
      <c r="BT14" s="58">
        <f t="shared" si="1"/>
        <v>88</v>
      </c>
      <c r="BU14" s="58">
        <f t="shared" si="1"/>
        <v>91</v>
      </c>
      <c r="BV14" s="58">
        <f t="shared" si="1"/>
        <v>100</v>
      </c>
      <c r="BW14" s="58">
        <f t="shared" si="1"/>
        <v>112</v>
      </c>
      <c r="BX14" s="223">
        <f t="shared" si="1"/>
        <v>109</v>
      </c>
      <c r="BY14" s="223">
        <f t="shared" si="1"/>
        <v>87</v>
      </c>
      <c r="BZ14" s="223">
        <f t="shared" si="1"/>
        <v>96</v>
      </c>
      <c r="CA14" s="223">
        <f t="shared" si="1"/>
        <v>107</v>
      </c>
      <c r="CB14" s="223">
        <f t="shared" si="1"/>
        <v>97</v>
      </c>
      <c r="CC14" s="223">
        <f t="shared" si="2"/>
        <v>97</v>
      </c>
      <c r="CD14" s="363">
        <f t="shared" si="2"/>
        <v>92</v>
      </c>
      <c r="CE14" s="196">
        <f t="shared" si="2"/>
        <v>109</v>
      </c>
      <c r="CF14" s="249">
        <f t="shared" si="2"/>
        <v>126</v>
      </c>
      <c r="CG14" s="249">
        <f t="shared" si="2"/>
        <v>128</v>
      </c>
      <c r="CH14" s="249">
        <f t="shared" si="2"/>
        <v>114</v>
      </c>
      <c r="CI14" s="249">
        <f t="shared" si="2"/>
        <v>105</v>
      </c>
      <c r="CJ14" s="249">
        <f t="shared" si="2"/>
        <v>100</v>
      </c>
      <c r="CK14" s="249">
        <f t="shared" si="2"/>
        <v>91</v>
      </c>
      <c r="CL14" s="249">
        <f t="shared" si="2"/>
        <v>87</v>
      </c>
      <c r="CM14" s="249">
        <f t="shared" si="3"/>
        <v>63</v>
      </c>
      <c r="CN14" s="249">
        <f t="shared" si="3"/>
        <v>75</v>
      </c>
      <c r="CO14" s="249">
        <f t="shared" si="3"/>
        <v>69</v>
      </c>
      <c r="CP14" s="363">
        <f t="shared" si="3"/>
        <v>73</v>
      </c>
      <c r="CQ14" s="363">
        <f t="shared" si="3"/>
        <v>66</v>
      </c>
      <c r="CR14" s="363">
        <f t="shared" si="3"/>
        <v>66</v>
      </c>
      <c r="CS14" s="363">
        <f t="shared" si="3"/>
        <v>66</v>
      </c>
      <c r="CT14" s="363">
        <f t="shared" si="3"/>
        <v>87</v>
      </c>
      <c r="CU14" s="363">
        <f t="shared" si="3"/>
        <v>90</v>
      </c>
      <c r="CV14" s="363">
        <f t="shared" si="3"/>
        <v>98</v>
      </c>
      <c r="CW14" s="363">
        <f t="shared" si="3"/>
        <v>113</v>
      </c>
      <c r="CX14" s="363">
        <f t="shared" si="3"/>
        <v>98</v>
      </c>
      <c r="CY14" s="363">
        <f t="shared" si="3"/>
        <v>105</v>
      </c>
      <c r="CZ14" s="363">
        <f t="shared" si="3"/>
        <v>99</v>
      </c>
      <c r="DA14" s="363">
        <f t="shared" si="3"/>
        <v>100</v>
      </c>
      <c r="DB14" s="363">
        <f t="shared" si="3"/>
        <v>111</v>
      </c>
      <c r="DC14" s="264"/>
      <c r="DD14" s="57">
        <f>IF(ISERROR(GETPIVOTDATA("VALUE",'CRS WK pvt'!$I$2,"DT_FILE",DD$8,"CD_CO",DD$6,"TRIM_CAT",TRIM(B14),"TRIM_LINE",A9))=TRUE,0,GETPIVOTDATA("VALUE",'CRS WK pvt'!$I$2,"DT_FILE",DD$8,"CD_CO",DD$6,"TRIM_CAT",TRIM(B14),"TRIM_LINE",A9))</f>
        <v>9644</v>
      </c>
    </row>
    <row r="15" spans="1:108" s="66" customFormat="1" ht="15.75" thickBot="1">
      <c r="A15" s="140"/>
      <c r="B15" s="60" t="s">
        <v>144</v>
      </c>
      <c r="C15" s="61">
        <f t="shared" si="4" ref="C15:V15">SUM(C10:C14)</f>
        <v>711717</v>
      </c>
      <c r="D15" s="62">
        <f t="shared" si="4"/>
        <v>712068</v>
      </c>
      <c r="E15" s="62">
        <f t="shared" si="4"/>
        <v>711447</v>
      </c>
      <c r="F15" s="62">
        <f t="shared" si="4"/>
        <v>711701</v>
      </c>
      <c r="G15" s="62">
        <f t="shared" si="4"/>
        <v>712258</v>
      </c>
      <c r="H15" s="62">
        <f t="shared" si="4"/>
        <v>710484</v>
      </c>
      <c r="I15" s="62">
        <f t="shared" si="4"/>
        <v>714938</v>
      </c>
      <c r="J15" s="62">
        <f t="shared" si="4"/>
        <v>718016</v>
      </c>
      <c r="K15" s="62">
        <f t="shared" si="4"/>
        <v>721608</v>
      </c>
      <c r="L15" s="63">
        <f t="shared" si="4"/>
        <v>722985</v>
      </c>
      <c r="M15" s="62">
        <f t="shared" si="4"/>
        <v>723509</v>
      </c>
      <c r="N15" s="62">
        <f t="shared" si="4"/>
        <v>723611</v>
      </c>
      <c r="O15" s="62">
        <f t="shared" si="4"/>
        <v>722994</v>
      </c>
      <c r="P15" s="62">
        <f t="shared" si="4"/>
        <v>721852</v>
      </c>
      <c r="Q15" s="62">
        <f t="shared" si="4"/>
        <v>721348</v>
      </c>
      <c r="R15" s="62">
        <f t="shared" si="4"/>
        <v>720766</v>
      </c>
      <c r="S15" s="62">
        <f t="shared" si="4"/>
        <v>719709</v>
      </c>
      <c r="T15" s="62">
        <f t="shared" si="4"/>
        <v>718712</v>
      </c>
      <c r="U15" s="62">
        <f t="shared" si="4"/>
        <v>717020</v>
      </c>
      <c r="V15" s="62">
        <f t="shared" si="4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90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>
        <v>745832</v>
      </c>
      <c r="BH15" s="290">
        <v>747374</v>
      </c>
      <c r="BI15" s="64">
        <f t="shared" si="5" ref="BI15:BM15">SUM(BI10:BI14)</f>
        <v>11277</v>
      </c>
      <c r="BJ15" s="65">
        <f t="shared" si="5"/>
        <v>9784</v>
      </c>
      <c r="BK15" s="65">
        <f t="shared" si="5"/>
        <v>9901</v>
      </c>
      <c r="BL15" s="65">
        <f t="shared" si="5"/>
        <v>9065</v>
      </c>
      <c r="BM15" s="65">
        <f t="shared" si="5"/>
        <v>7451</v>
      </c>
      <c r="BN15" s="65">
        <f t="shared" si="6" ref="BN15:BV15">SUM(BN10:BN14)</f>
        <v>8228</v>
      </c>
      <c r="BO15" s="65">
        <f t="shared" si="6"/>
        <v>2082</v>
      </c>
      <c r="BP15" s="65">
        <f t="shared" si="6"/>
        <v>2743</v>
      </c>
      <c r="BQ15" s="65">
        <f t="shared" si="6"/>
        <v>2355</v>
      </c>
      <c r="BR15" s="384">
        <f t="shared" si="6"/>
        <v>3714</v>
      </c>
      <c r="BS15" s="407">
        <f t="shared" si="6"/>
        <v>5576</v>
      </c>
      <c r="BT15" s="65">
        <f t="shared" si="6"/>
        <v>6466</v>
      </c>
      <c r="BU15" s="65">
        <f t="shared" si="6"/>
        <v>7477</v>
      </c>
      <c r="BV15" s="65">
        <f t="shared" si="6"/>
        <v>8155</v>
      </c>
      <c r="BW15" s="65">
        <f t="shared" si="7" ref="BW15:BX15">SUM(BW10:BW14)</f>
        <v>8148</v>
      </c>
      <c r="BX15" s="224">
        <f t="shared" si="7"/>
        <v>7822</v>
      </c>
      <c r="BY15" s="224">
        <f t="shared" si="8" ref="BY15:BZ15">SUM(BY10:BY14)</f>
        <v>7499</v>
      </c>
      <c r="BZ15" s="224">
        <f t="shared" si="8"/>
        <v>8150</v>
      </c>
      <c r="CA15" s="224">
        <f t="shared" si="9" ref="CA15:CB15">SUM(CA10:CA14)</f>
        <v>8631</v>
      </c>
      <c r="CB15" s="224">
        <f t="shared" si="9"/>
        <v>8794</v>
      </c>
      <c r="CC15" s="224">
        <f t="shared" si="10" ref="CC15:CE15">SUM(CC10:CC14)</f>
        <v>9573</v>
      </c>
      <c r="CD15" s="364">
        <f t="shared" si="10"/>
        <v>9487</v>
      </c>
      <c r="CE15" s="333">
        <f t="shared" si="10"/>
        <v>9507</v>
      </c>
      <c r="CF15" s="250">
        <f t="shared" si="11" ref="CF15">SUM(CF10:CF14)</f>
        <v>9615</v>
      </c>
      <c r="CG15" s="250">
        <f t="shared" si="12" ref="CG15">SUM(CG10:CG14)</f>
        <v>9207</v>
      </c>
      <c r="CH15" s="250">
        <f t="shared" si="13" ref="CH15">SUM(CH10:CH14)</f>
        <v>8745</v>
      </c>
      <c r="CI15" s="250">
        <f t="shared" si="14" ref="CI15">SUM(CI10:CI14)</f>
        <v>8090</v>
      </c>
      <c r="CJ15" s="250">
        <f t="shared" si="15" ref="CJ15">SUM(CJ10:CJ14)</f>
        <v>7811</v>
      </c>
      <c r="CK15" s="250">
        <f t="shared" si="16" ref="CK15">SUM(CK10:CK14)</f>
        <v>7411</v>
      </c>
      <c r="CL15" s="250">
        <f t="shared" si="17" ref="CL15">SUM(CL10:CL14)</f>
        <v>7288</v>
      </c>
      <c r="CM15" s="250">
        <f t="shared" si="18" ref="CM15">SUM(CM10:CM14)</f>
        <v>6674</v>
      </c>
      <c r="CN15" s="250">
        <f t="shared" si="19" ref="CN15">SUM(CN10:CN14)</f>
        <v>6208</v>
      </c>
      <c r="CO15" s="250">
        <f t="shared" si="20" ref="CO15">SUM(CO10:CO14)</f>
        <v>5990</v>
      </c>
      <c r="CP15" s="364">
        <f t="shared" si="21" ref="CP15">SUM(CP10:CP14)</f>
        <v>5985</v>
      </c>
      <c r="CQ15" s="364">
        <f t="shared" si="22" ref="CQ15">SUM(CQ10:CQ14)</f>
        <v>5167</v>
      </c>
      <c r="CR15" s="364">
        <f t="shared" si="23" ref="CR15">SUM(CR10:CR14)</f>
        <v>5070</v>
      </c>
      <c r="CS15" s="364">
        <f t="shared" si="24" ref="CS15">SUM(CS10:CS14)</f>
        <v>5648</v>
      </c>
      <c r="CT15" s="364">
        <f t="shared" si="25" ref="CT15:CU15">SUM(CT10:CT14)</f>
        <v>5970</v>
      </c>
      <c r="CU15" s="364">
        <f t="shared" si="25"/>
        <v>6286</v>
      </c>
      <c r="CV15" s="364">
        <f t="shared" si="26" ref="CV15">SUM(CV10:CV14)</f>
        <v>6610</v>
      </c>
      <c r="CW15" s="364">
        <f t="shared" si="27" ref="CW15">SUM(CW10:CW14)</f>
        <v>6443</v>
      </c>
      <c r="CX15" s="364">
        <f t="shared" si="28" ref="CX15:CY15">SUM(CX10:CX14)</f>
        <v>5952</v>
      </c>
      <c r="CY15" s="364">
        <f t="shared" si="28"/>
        <v>6569</v>
      </c>
      <c r="CZ15" s="364">
        <f t="shared" si="29" ref="CZ15:DA15">SUM(CZ10:CZ14)</f>
        <v>7768</v>
      </c>
      <c r="DA15" s="364">
        <f t="shared" si="29"/>
        <v>6306</v>
      </c>
      <c r="DB15" s="364">
        <f t="shared" si="30" ref="DB15">SUM(DB10:DB14)</f>
        <v>5203</v>
      </c>
      <c r="DC15" s="265"/>
      <c r="DD15" s="78">
        <f>SUM(DD10:DD14)</f>
        <v>747374</v>
      </c>
    </row>
    <row r="16" spans="1:108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51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365"/>
      <c r="DC16" s="264"/>
      <c r="DD16" s="71"/>
    </row>
    <row r="17" spans="1:108" s="52" customFormat="1" ht="15">
      <c r="A17" s="139"/>
      <c r="B17" s="53" t="s">
        <v>139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2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>
        <v>97118</v>
      </c>
      <c r="BH17" s="292">
        <v>95475</v>
      </c>
      <c r="BI17" s="76">
        <f t="shared" si="31" ref="BI17:BR21">O17-C17</f>
        <v>4812</v>
      </c>
      <c r="BJ17" s="77">
        <f t="shared" si="31"/>
        <v>1911</v>
      </c>
      <c r="BK17" s="77">
        <f t="shared" si="31"/>
        <v>-1333</v>
      </c>
      <c r="BL17" s="77">
        <f t="shared" si="31"/>
        <v>6996</v>
      </c>
      <c r="BM17" s="77">
        <f t="shared" si="31"/>
        <v>-74</v>
      </c>
      <c r="BN17" s="77">
        <f t="shared" si="31"/>
        <v>1770</v>
      </c>
      <c r="BO17" s="77">
        <f t="shared" si="31"/>
        <v>1181</v>
      </c>
      <c r="BP17" s="77">
        <f t="shared" si="31"/>
        <v>9453</v>
      </c>
      <c r="BQ17" s="77">
        <f t="shared" si="31"/>
        <v>4922</v>
      </c>
      <c r="BR17" s="386">
        <f t="shared" si="31"/>
        <v>574</v>
      </c>
      <c r="BS17" s="409">
        <f t="shared" si="32" ref="BS17:CB21">Y17-M17</f>
        <v>-279</v>
      </c>
      <c r="BT17" s="77">
        <f t="shared" si="32"/>
        <v>-4231</v>
      </c>
      <c r="BU17" s="77">
        <f t="shared" si="32"/>
        <v>-12357</v>
      </c>
      <c r="BV17" s="77">
        <f t="shared" si="32"/>
        <v>-8723</v>
      </c>
      <c r="BW17" s="77">
        <f t="shared" si="32"/>
        <v>-7849</v>
      </c>
      <c r="BX17" s="226">
        <f t="shared" si="32"/>
        <v>-10516</v>
      </c>
      <c r="BY17" s="226">
        <f t="shared" si="32"/>
        <v>-9470</v>
      </c>
      <c r="BZ17" s="226">
        <f t="shared" si="32"/>
        <v>-10612</v>
      </c>
      <c r="CA17" s="226">
        <f t="shared" si="32"/>
        <v>-7056</v>
      </c>
      <c r="CB17" s="226">
        <f t="shared" si="32"/>
        <v>-2441</v>
      </c>
      <c r="CC17" s="226">
        <f t="shared" si="33" ref="CC17:CL21">AI17-W17</f>
        <v>-3464</v>
      </c>
      <c r="CD17" s="366">
        <f t="shared" si="33"/>
        <v>-7587</v>
      </c>
      <c r="CE17" s="335">
        <f t="shared" si="33"/>
        <v>2388</v>
      </c>
      <c r="CF17" s="252">
        <f t="shared" si="33"/>
        <v>-1266</v>
      </c>
      <c r="CG17" s="252">
        <f t="shared" si="33"/>
        <v>25</v>
      </c>
      <c r="CH17" s="252">
        <f t="shared" si="33"/>
        <v>565</v>
      </c>
      <c r="CI17" s="252">
        <f t="shared" si="33"/>
        <v>-2143</v>
      </c>
      <c r="CJ17" s="252">
        <f t="shared" si="33"/>
        <v>-7</v>
      </c>
      <c r="CK17" s="252">
        <f t="shared" si="33"/>
        <v>1350</v>
      </c>
      <c r="CL17" s="252">
        <f t="shared" si="33"/>
        <v>252</v>
      </c>
      <c r="CM17" s="252">
        <f t="shared" si="34" ref="CM17:DB21">AS17-AG17</f>
        <v>2152</v>
      </c>
      <c r="CN17" s="252">
        <f t="shared" si="34"/>
        <v>-7110</v>
      </c>
      <c r="CO17" s="252">
        <f t="shared" si="34"/>
        <v>-7594</v>
      </c>
      <c r="CP17" s="366">
        <f t="shared" si="34"/>
        <v>979</v>
      </c>
      <c r="CQ17" s="366">
        <f t="shared" si="34"/>
        <v>-5342</v>
      </c>
      <c r="CR17" s="366">
        <f t="shared" si="34"/>
        <v>992</v>
      </c>
      <c r="CS17" s="366">
        <f t="shared" si="34"/>
        <v>2100</v>
      </c>
      <c r="CT17" s="366">
        <f t="shared" si="34"/>
        <v>1077</v>
      </c>
      <c r="CU17" s="366">
        <f t="shared" si="34"/>
        <v>-988</v>
      </c>
      <c r="CV17" s="366">
        <f t="shared" si="34"/>
        <v>562</v>
      </c>
      <c r="CW17" s="366">
        <f t="shared" si="34"/>
        <v>3408</v>
      </c>
      <c r="CX17" s="366">
        <f t="shared" si="34"/>
        <v>-248</v>
      </c>
      <c r="CY17" s="366">
        <f t="shared" si="34"/>
        <v>-707</v>
      </c>
      <c r="CZ17" s="366">
        <f t="shared" si="34"/>
        <v>-543</v>
      </c>
      <c r="DA17" s="366">
        <f t="shared" si="34"/>
        <v>2062</v>
      </c>
      <c r="DB17" s="366">
        <f t="shared" si="34"/>
        <v>201</v>
      </c>
      <c r="DC17" s="264"/>
      <c r="DD17" s="57">
        <f>IF(ISERROR(GETPIVOTDATA("VALUE",'CRS WK pvt'!$I$2,"DT_FILE",DD$8,"CD_CO",DD$6,"TRIM_CAT",TRIM(B17),"TRIM_LINE",A16))=TRUE,0,GETPIVOTDATA("VALUE",'CRS WK pvt'!$I$2,"DT_FILE",DD$8,"CD_CO",DD$6,"TRIM_CAT",TRIM(B17),"TRIM_LINE",A16))</f>
        <v>95475</v>
      </c>
    </row>
    <row r="18" spans="1:108" s="52" customFormat="1" ht="15">
      <c r="A18" s="139"/>
      <c r="B18" s="53" t="s">
        <v>140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2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>
        <v>31596</v>
      </c>
      <c r="BH18" s="292">
        <v>32236</v>
      </c>
      <c r="BI18" s="76">
        <f t="shared" si="31"/>
        <v>121</v>
      </c>
      <c r="BJ18" s="77">
        <f t="shared" si="31"/>
        <v>-21</v>
      </c>
      <c r="BK18" s="77">
        <f t="shared" si="31"/>
        <v>-1983</v>
      </c>
      <c r="BL18" s="77">
        <f t="shared" si="31"/>
        <v>112</v>
      </c>
      <c r="BM18" s="77">
        <f t="shared" si="31"/>
        <v>1097</v>
      </c>
      <c r="BN18" s="77">
        <f t="shared" si="31"/>
        <v>1128</v>
      </c>
      <c r="BO18" s="77">
        <f t="shared" si="31"/>
        <v>1386</v>
      </c>
      <c r="BP18" s="77">
        <f t="shared" si="31"/>
        <v>2470</v>
      </c>
      <c r="BQ18" s="77">
        <f t="shared" si="31"/>
        <v>3128</v>
      </c>
      <c r="BR18" s="386">
        <f t="shared" si="31"/>
        <v>3185</v>
      </c>
      <c r="BS18" s="409">
        <f t="shared" si="32"/>
        <v>2381</v>
      </c>
      <c r="BT18" s="77">
        <f t="shared" si="32"/>
        <v>3902</v>
      </c>
      <c r="BU18" s="77">
        <f t="shared" si="32"/>
        <v>3202</v>
      </c>
      <c r="BV18" s="77">
        <f t="shared" si="32"/>
        <v>4234</v>
      </c>
      <c r="BW18" s="77">
        <f t="shared" si="32"/>
        <v>3595</v>
      </c>
      <c r="BX18" s="226">
        <f t="shared" si="32"/>
        <v>3784</v>
      </c>
      <c r="BY18" s="226">
        <f t="shared" si="32"/>
        <v>1517</v>
      </c>
      <c r="BZ18" s="226">
        <f t="shared" si="32"/>
        <v>1068</v>
      </c>
      <c r="CA18" s="226">
        <f t="shared" si="32"/>
        <v>927</v>
      </c>
      <c r="CB18" s="226">
        <f t="shared" si="32"/>
        <v>1440</v>
      </c>
      <c r="CC18" s="226">
        <f t="shared" si="33"/>
        <v>-921</v>
      </c>
      <c r="CD18" s="366">
        <f t="shared" si="33"/>
        <v>-3901</v>
      </c>
      <c r="CE18" s="335">
        <f t="shared" si="33"/>
        <v>-325</v>
      </c>
      <c r="CF18" s="252">
        <f t="shared" si="33"/>
        <v>119</v>
      </c>
      <c r="CG18" s="252">
        <f t="shared" si="33"/>
        <v>1159</v>
      </c>
      <c r="CH18" s="252">
        <f t="shared" si="33"/>
        <v>610</v>
      </c>
      <c r="CI18" s="252">
        <f t="shared" si="33"/>
        <v>1241</v>
      </c>
      <c r="CJ18" s="252">
        <f t="shared" si="33"/>
        <v>509</v>
      </c>
      <c r="CK18" s="252">
        <f t="shared" si="33"/>
        <v>796</v>
      </c>
      <c r="CL18" s="252">
        <f t="shared" si="33"/>
        <v>1267</v>
      </c>
      <c r="CM18" s="252">
        <f t="shared" si="34"/>
        <v>1629</v>
      </c>
      <c r="CN18" s="252">
        <f t="shared" si="34"/>
        <v>245</v>
      </c>
      <c r="CO18" s="252">
        <f t="shared" si="34"/>
        <v>1754</v>
      </c>
      <c r="CP18" s="366">
        <f t="shared" si="34"/>
        <v>5939</v>
      </c>
      <c r="CQ18" s="366">
        <f t="shared" si="34"/>
        <v>5507</v>
      </c>
      <c r="CR18" s="366">
        <f t="shared" si="34"/>
        <v>5204</v>
      </c>
      <c r="CS18" s="366">
        <f t="shared" si="34"/>
        <v>4832</v>
      </c>
      <c r="CT18" s="366">
        <f t="shared" si="34"/>
        <v>4564</v>
      </c>
      <c r="CU18" s="366">
        <f t="shared" si="34"/>
        <v>3910</v>
      </c>
      <c r="CV18" s="366">
        <f t="shared" si="34"/>
        <v>4135</v>
      </c>
      <c r="CW18" s="366">
        <f t="shared" si="34"/>
        <v>4546</v>
      </c>
      <c r="CX18" s="366">
        <f t="shared" si="34"/>
        <v>3582</v>
      </c>
      <c r="CY18" s="366">
        <f t="shared" si="34"/>
        <v>3348</v>
      </c>
      <c r="CZ18" s="366">
        <f t="shared" si="34"/>
        <v>3456</v>
      </c>
      <c r="DA18" s="366">
        <f t="shared" si="34"/>
        <v>3613</v>
      </c>
      <c r="DB18" s="366">
        <f t="shared" si="34"/>
        <v>2053</v>
      </c>
      <c r="DC18" s="264"/>
      <c r="DD18" s="57">
        <f>IF(ISERROR(GETPIVOTDATA("VALUE",'CRS WK pvt'!$I$2,"DT_FILE",DD$8,"CD_CO",DD$6,"TRIM_CAT",TRIM(B18),"TRIM_LINE",A16))=TRUE,0,GETPIVOTDATA("VALUE",'CRS WK pvt'!$I$2,"DT_FILE",DD$8,"CD_CO",DD$6,"TRIM_CAT",TRIM(B18),"TRIM_LINE",A16))</f>
        <v>32236</v>
      </c>
    </row>
    <row r="19" spans="1:108" s="52" customFormat="1" ht="15">
      <c r="A19" s="139"/>
      <c r="B19" s="53" t="s">
        <v>141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2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>
        <v>5808</v>
      </c>
      <c r="BH19" s="292">
        <v>6230</v>
      </c>
      <c r="BI19" s="76">
        <f t="shared" si="31"/>
        <v>446</v>
      </c>
      <c r="BJ19" s="77">
        <f t="shared" si="31"/>
        <v>1738</v>
      </c>
      <c r="BK19" s="77">
        <f t="shared" si="31"/>
        <v>1971</v>
      </c>
      <c r="BL19" s="77">
        <f t="shared" si="31"/>
        <v>2169</v>
      </c>
      <c r="BM19" s="77">
        <f t="shared" si="31"/>
        <v>1076</v>
      </c>
      <c r="BN19" s="77">
        <f t="shared" si="31"/>
        <v>1119</v>
      </c>
      <c r="BO19" s="77">
        <f t="shared" si="31"/>
        <v>842</v>
      </c>
      <c r="BP19" s="77">
        <f t="shared" si="31"/>
        <v>1435</v>
      </c>
      <c r="BQ19" s="77">
        <f t="shared" si="31"/>
        <v>1172</v>
      </c>
      <c r="BR19" s="386">
        <f t="shared" si="31"/>
        <v>249</v>
      </c>
      <c r="BS19" s="409">
        <f t="shared" si="32"/>
        <v>1138</v>
      </c>
      <c r="BT19" s="77">
        <f t="shared" si="32"/>
        <v>327</v>
      </c>
      <c r="BU19" s="77">
        <f t="shared" si="32"/>
        <v>-1007</v>
      </c>
      <c r="BV19" s="77">
        <f t="shared" si="32"/>
        <v>-2792</v>
      </c>
      <c r="BW19" s="77">
        <f t="shared" si="32"/>
        <v>-2593</v>
      </c>
      <c r="BX19" s="226">
        <f t="shared" si="32"/>
        <v>-1382</v>
      </c>
      <c r="BY19" s="226">
        <f t="shared" si="32"/>
        <v>-679</v>
      </c>
      <c r="BZ19" s="226">
        <f t="shared" si="32"/>
        <v>-1052</v>
      </c>
      <c r="CA19" s="226">
        <f t="shared" si="32"/>
        <v>-574</v>
      </c>
      <c r="CB19" s="226">
        <f t="shared" si="32"/>
        <v>689</v>
      </c>
      <c r="CC19" s="226">
        <f t="shared" si="33"/>
        <v>456</v>
      </c>
      <c r="CD19" s="366">
        <f t="shared" si="33"/>
        <v>709</v>
      </c>
      <c r="CE19" s="335">
        <f t="shared" si="33"/>
        <v>2201</v>
      </c>
      <c r="CF19" s="252">
        <f t="shared" si="33"/>
        <v>1253</v>
      </c>
      <c r="CG19" s="252">
        <f t="shared" si="33"/>
        <v>1600</v>
      </c>
      <c r="CH19" s="252">
        <f t="shared" si="33"/>
        <v>858</v>
      </c>
      <c r="CI19" s="252">
        <f t="shared" si="33"/>
        <v>450</v>
      </c>
      <c r="CJ19" s="252">
        <f t="shared" si="33"/>
        <v>350</v>
      </c>
      <c r="CK19" s="252">
        <f t="shared" si="33"/>
        <v>203</v>
      </c>
      <c r="CL19" s="252">
        <f t="shared" si="33"/>
        <v>460</v>
      </c>
      <c r="CM19" s="252">
        <f t="shared" si="34"/>
        <v>848</v>
      </c>
      <c r="CN19" s="252">
        <f t="shared" si="34"/>
        <v>-1079</v>
      </c>
      <c r="CO19" s="252">
        <f t="shared" si="34"/>
        <v>-1192</v>
      </c>
      <c r="CP19" s="366">
        <f t="shared" si="34"/>
        <v>-921</v>
      </c>
      <c r="CQ19" s="366">
        <f t="shared" si="34"/>
        <v>-2604</v>
      </c>
      <c r="CR19" s="366">
        <f t="shared" si="34"/>
        <v>-1618</v>
      </c>
      <c r="CS19" s="366">
        <f t="shared" si="34"/>
        <v>-1203</v>
      </c>
      <c r="CT19" s="366">
        <f t="shared" si="34"/>
        <v>-567</v>
      </c>
      <c r="CU19" s="366">
        <f t="shared" si="34"/>
        <v>-393</v>
      </c>
      <c r="CV19" s="366">
        <f t="shared" si="34"/>
        <v>-720</v>
      </c>
      <c r="CW19" s="366">
        <f t="shared" si="34"/>
        <v>-596</v>
      </c>
      <c r="CX19" s="366">
        <f t="shared" si="34"/>
        <v>-805</v>
      </c>
      <c r="CY19" s="366">
        <f t="shared" si="34"/>
        <v>-807</v>
      </c>
      <c r="CZ19" s="366">
        <f t="shared" si="34"/>
        <v>-445</v>
      </c>
      <c r="DA19" s="366">
        <f t="shared" si="34"/>
        <v>-458</v>
      </c>
      <c r="DB19" s="366">
        <f t="shared" si="34"/>
        <v>-339</v>
      </c>
      <c r="DC19" s="264"/>
      <c r="DD19" s="57">
        <f>IF(ISERROR(GETPIVOTDATA("VALUE",'CRS WK pvt'!$I$2,"DT_FILE",DD$8,"CD_CO",DD$6,"TRIM_CAT",TRIM(B19),"TRIM_LINE",A16))=TRUE,0,GETPIVOTDATA("VALUE",'CRS WK pvt'!$I$2,"DT_FILE",DD$8,"CD_CO",DD$6,"TRIM_CAT",TRIM(B19),"TRIM_LINE",A16))</f>
        <v>6230</v>
      </c>
    </row>
    <row r="20" spans="1:108" s="52" customFormat="1" ht="15">
      <c r="A20" s="139"/>
      <c r="B20" s="53" t="s">
        <v>142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2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>
        <v>1951</v>
      </c>
      <c r="BH20" s="292">
        <v>2071</v>
      </c>
      <c r="BI20" s="76">
        <f t="shared" si="31"/>
        <v>76</v>
      </c>
      <c r="BJ20" s="77">
        <f t="shared" si="31"/>
        <v>777</v>
      </c>
      <c r="BK20" s="77">
        <f t="shared" si="31"/>
        <v>753</v>
      </c>
      <c r="BL20" s="77">
        <f t="shared" si="31"/>
        <v>810</v>
      </c>
      <c r="BM20" s="77">
        <f t="shared" si="31"/>
        <v>419</v>
      </c>
      <c r="BN20" s="77">
        <f t="shared" si="31"/>
        <v>391</v>
      </c>
      <c r="BO20" s="77">
        <f t="shared" si="31"/>
        <v>332</v>
      </c>
      <c r="BP20" s="77">
        <f t="shared" si="31"/>
        <v>535</v>
      </c>
      <c r="BQ20" s="77">
        <f t="shared" si="31"/>
        <v>472</v>
      </c>
      <c r="BR20" s="386">
        <f t="shared" si="31"/>
        <v>225</v>
      </c>
      <c r="BS20" s="409">
        <f t="shared" si="32"/>
        <v>771</v>
      </c>
      <c r="BT20" s="77">
        <f t="shared" si="32"/>
        <v>473</v>
      </c>
      <c r="BU20" s="77">
        <f t="shared" si="32"/>
        <v>-80</v>
      </c>
      <c r="BV20" s="77">
        <f t="shared" si="32"/>
        <v>-973</v>
      </c>
      <c r="BW20" s="77">
        <f t="shared" si="32"/>
        <v>-867</v>
      </c>
      <c r="BX20" s="226">
        <f t="shared" si="32"/>
        <v>-455</v>
      </c>
      <c r="BY20" s="226">
        <f t="shared" si="32"/>
        <v>-182</v>
      </c>
      <c r="BZ20" s="226">
        <f t="shared" si="32"/>
        <v>-347</v>
      </c>
      <c r="CA20" s="226">
        <f t="shared" si="32"/>
        <v>-305</v>
      </c>
      <c r="CB20" s="226">
        <f t="shared" si="32"/>
        <v>329</v>
      </c>
      <c r="CC20" s="226">
        <f t="shared" si="33"/>
        <v>419</v>
      </c>
      <c r="CD20" s="366">
        <f t="shared" si="33"/>
        <v>467</v>
      </c>
      <c r="CE20" s="335">
        <f t="shared" si="33"/>
        <v>1167</v>
      </c>
      <c r="CF20" s="252">
        <f t="shared" si="33"/>
        <v>714</v>
      </c>
      <c r="CG20" s="252">
        <f t="shared" si="33"/>
        <v>817</v>
      </c>
      <c r="CH20" s="252">
        <f t="shared" si="33"/>
        <v>463</v>
      </c>
      <c r="CI20" s="252">
        <f t="shared" si="33"/>
        <v>449</v>
      </c>
      <c r="CJ20" s="252">
        <f t="shared" si="33"/>
        <v>370</v>
      </c>
      <c r="CK20" s="252">
        <f t="shared" si="33"/>
        <v>233</v>
      </c>
      <c r="CL20" s="252">
        <f t="shared" si="33"/>
        <v>400</v>
      </c>
      <c r="CM20" s="252">
        <f t="shared" si="34"/>
        <v>683</v>
      </c>
      <c r="CN20" s="252">
        <f t="shared" si="34"/>
        <v>-361</v>
      </c>
      <c r="CO20" s="252">
        <f t="shared" si="34"/>
        <v>-428</v>
      </c>
      <c r="CP20" s="366">
        <f t="shared" si="34"/>
        <v>-329</v>
      </c>
      <c r="CQ20" s="366">
        <f t="shared" si="34"/>
        <v>-1363</v>
      </c>
      <c r="CR20" s="366">
        <f t="shared" si="34"/>
        <v>-862</v>
      </c>
      <c r="CS20" s="366">
        <f t="shared" si="34"/>
        <v>-653</v>
      </c>
      <c r="CT20" s="366">
        <f t="shared" si="34"/>
        <v>-346</v>
      </c>
      <c r="CU20" s="366">
        <f t="shared" si="34"/>
        <v>-360</v>
      </c>
      <c r="CV20" s="366">
        <f t="shared" si="34"/>
        <v>-371</v>
      </c>
      <c r="CW20" s="366">
        <f t="shared" si="34"/>
        <v>-398</v>
      </c>
      <c r="CX20" s="366">
        <f t="shared" si="34"/>
        <v>-428</v>
      </c>
      <c r="CY20" s="366">
        <f t="shared" si="34"/>
        <v>-599</v>
      </c>
      <c r="CZ20" s="366">
        <f t="shared" si="34"/>
        <v>-443</v>
      </c>
      <c r="DA20" s="366">
        <f t="shared" si="34"/>
        <v>-329</v>
      </c>
      <c r="DB20" s="366">
        <f t="shared" si="34"/>
        <v>-361</v>
      </c>
      <c r="DC20" s="264"/>
      <c r="DD20" s="57">
        <f>IF(ISERROR(GETPIVOTDATA("VALUE",'CRS WK pvt'!$I$2,"DT_FILE",DD$8,"CD_CO",DD$6,"TRIM_CAT",TRIM(B20),"TRIM_LINE",A16))=TRUE,0,GETPIVOTDATA("VALUE",'CRS WK pvt'!$I$2,"DT_FILE",DD$8,"CD_CO",DD$6,"TRIM_CAT",TRIM(B20),"TRIM_LINE",A16))</f>
        <v>2071</v>
      </c>
    </row>
    <row r="21" spans="1:108" s="52" customFormat="1" ht="15">
      <c r="A21" s="139"/>
      <c r="B21" s="53" t="s">
        <v>143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2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>
        <v>1632</v>
      </c>
      <c r="BH21" s="292">
        <v>1843</v>
      </c>
      <c r="BI21" s="76">
        <f t="shared" si="31"/>
        <v>-43</v>
      </c>
      <c r="BJ21" s="77">
        <f t="shared" si="31"/>
        <v>667</v>
      </c>
      <c r="BK21" s="77">
        <f t="shared" si="31"/>
        <v>774</v>
      </c>
      <c r="BL21" s="77">
        <f t="shared" si="31"/>
        <v>810</v>
      </c>
      <c r="BM21" s="77">
        <f t="shared" si="31"/>
        <v>394</v>
      </c>
      <c r="BN21" s="77">
        <f t="shared" si="31"/>
        <v>607</v>
      </c>
      <c r="BO21" s="77">
        <f t="shared" si="31"/>
        <v>525</v>
      </c>
      <c r="BP21" s="77">
        <f t="shared" si="31"/>
        <v>545</v>
      </c>
      <c r="BQ21" s="77">
        <f t="shared" si="31"/>
        <v>435</v>
      </c>
      <c r="BR21" s="386">
        <f t="shared" si="31"/>
        <v>211</v>
      </c>
      <c r="BS21" s="409">
        <f t="shared" si="32"/>
        <v>701</v>
      </c>
      <c r="BT21" s="77">
        <f t="shared" si="32"/>
        <v>283</v>
      </c>
      <c r="BU21" s="77">
        <f t="shared" si="32"/>
        <v>-62</v>
      </c>
      <c r="BV21" s="77">
        <f t="shared" si="32"/>
        <v>-783</v>
      </c>
      <c r="BW21" s="77">
        <f t="shared" si="32"/>
        <v>-857</v>
      </c>
      <c r="BX21" s="226">
        <f t="shared" si="32"/>
        <v>-327</v>
      </c>
      <c r="BY21" s="226">
        <f t="shared" si="32"/>
        <v>-49</v>
      </c>
      <c r="BZ21" s="226">
        <f t="shared" si="32"/>
        <v>-301</v>
      </c>
      <c r="CA21" s="226">
        <f t="shared" si="32"/>
        <v>-443</v>
      </c>
      <c r="CB21" s="226">
        <f t="shared" si="32"/>
        <v>292</v>
      </c>
      <c r="CC21" s="226">
        <f t="shared" si="33"/>
        <v>599</v>
      </c>
      <c r="CD21" s="366">
        <f t="shared" si="33"/>
        <v>798</v>
      </c>
      <c r="CE21" s="335">
        <f t="shared" si="33"/>
        <v>1248</v>
      </c>
      <c r="CF21" s="252">
        <f t="shared" si="33"/>
        <v>927</v>
      </c>
      <c r="CG21" s="252">
        <f t="shared" si="33"/>
        <v>787</v>
      </c>
      <c r="CH21" s="252">
        <f t="shared" si="33"/>
        <v>574</v>
      </c>
      <c r="CI21" s="252">
        <f t="shared" si="33"/>
        <v>553</v>
      </c>
      <c r="CJ21" s="252">
        <f t="shared" si="33"/>
        <v>377</v>
      </c>
      <c r="CK21" s="252">
        <f t="shared" si="33"/>
        <v>232</v>
      </c>
      <c r="CL21" s="252">
        <f t="shared" si="33"/>
        <v>431</v>
      </c>
      <c r="CM21" s="252">
        <f t="shared" si="34"/>
        <v>746</v>
      </c>
      <c r="CN21" s="252">
        <f t="shared" si="34"/>
        <v>-319</v>
      </c>
      <c r="CO21" s="252">
        <f t="shared" si="34"/>
        <v>-492</v>
      </c>
      <c r="CP21" s="366">
        <f t="shared" si="34"/>
        <v>-491</v>
      </c>
      <c r="CQ21" s="366">
        <f t="shared" si="34"/>
        <v>-1244</v>
      </c>
      <c r="CR21" s="366">
        <f t="shared" si="34"/>
        <v>-1057</v>
      </c>
      <c r="CS21" s="366">
        <f t="shared" si="34"/>
        <v>-523</v>
      </c>
      <c r="CT21" s="366">
        <f t="shared" si="34"/>
        <v>-347</v>
      </c>
      <c r="CU21" s="366">
        <f t="shared" si="34"/>
        <v>-230</v>
      </c>
      <c r="CV21" s="366">
        <f t="shared" si="34"/>
        <v>-409</v>
      </c>
      <c r="CW21" s="366">
        <f t="shared" si="34"/>
        <v>-473</v>
      </c>
      <c r="CX21" s="366">
        <f t="shared" si="34"/>
        <v>-480</v>
      </c>
      <c r="CY21" s="366">
        <f t="shared" si="34"/>
        <v>-619</v>
      </c>
      <c r="CZ21" s="366">
        <f t="shared" si="34"/>
        <v>-417</v>
      </c>
      <c r="DA21" s="366">
        <f t="shared" si="34"/>
        <v>-444</v>
      </c>
      <c r="DB21" s="366">
        <f t="shared" si="34"/>
        <v>-417</v>
      </c>
      <c r="DC21" s="264"/>
      <c r="DD21" s="57">
        <f>IF(ISERROR(GETPIVOTDATA("VALUE",'CRS WK pvt'!$I$2,"DT_FILE",DD$8,"CD_CO",DD$6,"TRIM_CAT",TRIM(B21),"TRIM_LINE",A16))=TRUE,0,GETPIVOTDATA("VALUE",'CRS WK pvt'!$I$2,"DT_FILE",DD$8,"CD_CO",DD$6,"TRIM_CAT",TRIM(B21),"TRIM_LINE",A16))</f>
        <v>1843</v>
      </c>
    </row>
    <row r="22" spans="1:108" s="66" customFormat="1" ht="15">
      <c r="A22" s="141"/>
      <c r="B22" s="53" t="s">
        <v>144</v>
      </c>
      <c r="C22" s="129">
        <f t="shared" si="35" ref="C22:V22">SUM(C17:C21)</f>
        <v>139963</v>
      </c>
      <c r="D22" s="130">
        <f t="shared" si="35"/>
        <v>145089</v>
      </c>
      <c r="E22" s="130">
        <f t="shared" si="35"/>
        <v>146077</v>
      </c>
      <c r="F22" s="130">
        <f t="shared" si="35"/>
        <v>135049</v>
      </c>
      <c r="G22" s="130">
        <f t="shared" si="35"/>
        <v>139694</v>
      </c>
      <c r="H22" s="130">
        <f t="shared" si="35"/>
        <v>135671</v>
      </c>
      <c r="I22" s="130">
        <f t="shared" si="35"/>
        <v>132156</v>
      </c>
      <c r="J22" s="130">
        <f t="shared" si="35"/>
        <v>125911</v>
      </c>
      <c r="K22" s="130">
        <f t="shared" si="35"/>
        <v>134395</v>
      </c>
      <c r="L22" s="131">
        <f t="shared" si="35"/>
        <v>136611</v>
      </c>
      <c r="M22" s="130">
        <f t="shared" si="35"/>
        <v>132665</v>
      </c>
      <c r="N22" s="130">
        <f t="shared" si="35"/>
        <v>137649</v>
      </c>
      <c r="O22" s="130">
        <f t="shared" si="35"/>
        <v>145375</v>
      </c>
      <c r="P22" s="130">
        <f t="shared" si="35"/>
        <v>150161</v>
      </c>
      <c r="Q22" s="130">
        <f t="shared" si="35"/>
        <v>146259</v>
      </c>
      <c r="R22" s="130">
        <f t="shared" si="35"/>
        <v>145946</v>
      </c>
      <c r="S22" s="130">
        <f t="shared" si="35"/>
        <v>142606</v>
      </c>
      <c r="T22" s="130">
        <f t="shared" si="35"/>
        <v>140686</v>
      </c>
      <c r="U22" s="130">
        <f t="shared" si="35"/>
        <v>136422</v>
      </c>
      <c r="V22" s="130">
        <f t="shared" si="35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3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>
        <v>138105</v>
      </c>
      <c r="BH22" s="293">
        <v>137855</v>
      </c>
      <c r="BI22" s="78">
        <f t="shared" si="36" ref="BI22:BM22">SUM(BI17:BI21)</f>
        <v>5412</v>
      </c>
      <c r="BJ22" s="132">
        <f t="shared" si="36"/>
        <v>5072</v>
      </c>
      <c r="BK22" s="132">
        <f t="shared" si="36"/>
        <v>182</v>
      </c>
      <c r="BL22" s="132">
        <f t="shared" si="36"/>
        <v>10897</v>
      </c>
      <c r="BM22" s="132">
        <f t="shared" si="36"/>
        <v>2912</v>
      </c>
      <c r="BN22" s="132">
        <f t="shared" si="37" ref="BN22:BV22">SUM(BN17:BN21)</f>
        <v>5015</v>
      </c>
      <c r="BO22" s="132">
        <f t="shared" si="37"/>
        <v>4266</v>
      </c>
      <c r="BP22" s="132">
        <f t="shared" si="37"/>
        <v>14438</v>
      </c>
      <c r="BQ22" s="132">
        <f t="shared" si="37"/>
        <v>10129</v>
      </c>
      <c r="BR22" s="387">
        <f t="shared" si="37"/>
        <v>4444</v>
      </c>
      <c r="BS22" s="410">
        <f t="shared" si="37"/>
        <v>4712</v>
      </c>
      <c r="BT22" s="132">
        <f t="shared" si="37"/>
        <v>754</v>
      </c>
      <c r="BU22" s="132">
        <f t="shared" si="37"/>
        <v>-10304</v>
      </c>
      <c r="BV22" s="132">
        <f t="shared" si="37"/>
        <v>-9037</v>
      </c>
      <c r="BW22" s="132">
        <f t="shared" si="38" ref="BW22:BX22">SUM(BW17:BW21)</f>
        <v>-8571</v>
      </c>
      <c r="BX22" s="227">
        <f t="shared" si="38"/>
        <v>-8896</v>
      </c>
      <c r="BY22" s="227">
        <f t="shared" si="39" ref="BY22:BZ22">SUM(BY17:BY21)</f>
        <v>-8863</v>
      </c>
      <c r="BZ22" s="227">
        <f t="shared" si="39"/>
        <v>-11244</v>
      </c>
      <c r="CA22" s="227">
        <f t="shared" si="40" ref="CA22:CB22">SUM(CA17:CA21)</f>
        <v>-7451</v>
      </c>
      <c r="CB22" s="227">
        <f t="shared" si="40"/>
        <v>309</v>
      </c>
      <c r="CC22" s="227">
        <f t="shared" si="41" ref="CC22:CE22">SUM(CC17:CC21)</f>
        <v>-2911</v>
      </c>
      <c r="CD22" s="367">
        <f t="shared" si="41"/>
        <v>-9514</v>
      </c>
      <c r="CE22" s="336">
        <f t="shared" si="41"/>
        <v>6679</v>
      </c>
      <c r="CF22" s="253">
        <f t="shared" si="42" ref="CF22">SUM(CF17:CF21)</f>
        <v>1747</v>
      </c>
      <c r="CG22" s="253">
        <f t="shared" si="43" ref="CG22">SUM(CG17:CG21)</f>
        <v>4388</v>
      </c>
      <c r="CH22" s="253">
        <f t="shared" si="44" ref="CH22">SUM(CH17:CH21)</f>
        <v>3070</v>
      </c>
      <c r="CI22" s="253">
        <f t="shared" si="45" ref="CI22">SUM(CI17:CI21)</f>
        <v>550</v>
      </c>
      <c r="CJ22" s="253">
        <f t="shared" si="46" ref="CJ22">SUM(CJ17:CJ21)</f>
        <v>1599</v>
      </c>
      <c r="CK22" s="253">
        <f t="shared" si="47" ref="CK22">SUM(CK17:CK21)</f>
        <v>2814</v>
      </c>
      <c r="CL22" s="253">
        <f t="shared" si="48" ref="CL22">SUM(CL17:CL21)</f>
        <v>2810</v>
      </c>
      <c r="CM22" s="253">
        <f t="shared" si="49" ref="CM22">SUM(CM17:CM21)</f>
        <v>6058</v>
      </c>
      <c r="CN22" s="253">
        <f t="shared" si="50" ref="CN22">SUM(CN17:CN21)</f>
        <v>-8624</v>
      </c>
      <c r="CO22" s="253">
        <f t="shared" si="51" ref="CO22">SUM(CO17:CO21)</f>
        <v>-7952</v>
      </c>
      <c r="CP22" s="367">
        <f t="shared" si="52" ref="CP22">SUM(CP17:CP21)</f>
        <v>5177</v>
      </c>
      <c r="CQ22" s="367">
        <f t="shared" si="53" ref="CQ22">SUM(CQ17:CQ21)</f>
        <v>-5046</v>
      </c>
      <c r="CR22" s="367">
        <f t="shared" si="54" ref="CR22">SUM(CR17:CR21)</f>
        <v>2659</v>
      </c>
      <c r="CS22" s="367">
        <f t="shared" si="55" ref="CS22">SUM(CS17:CS21)</f>
        <v>4553</v>
      </c>
      <c r="CT22" s="367">
        <f t="shared" si="56" ref="CT22:CU22">SUM(CT17:CT21)</f>
        <v>4381</v>
      </c>
      <c r="CU22" s="367">
        <f t="shared" si="56"/>
        <v>1939</v>
      </c>
      <c r="CV22" s="367">
        <f t="shared" si="57" ref="CV22">SUM(CV17:CV21)</f>
        <v>3197</v>
      </c>
      <c r="CW22" s="367">
        <f t="shared" si="58" ref="CW22">SUM(CW17:CW21)</f>
        <v>6487</v>
      </c>
      <c r="CX22" s="367">
        <f t="shared" si="59" ref="CX22:CY22">SUM(CX17:CX21)</f>
        <v>1621</v>
      </c>
      <c r="CY22" s="367">
        <f t="shared" si="59"/>
        <v>616</v>
      </c>
      <c r="CZ22" s="367">
        <f t="shared" si="60" ref="CZ22:DA22">SUM(CZ17:CZ21)</f>
        <v>1608</v>
      </c>
      <c r="DA22" s="367">
        <f t="shared" si="60"/>
        <v>4444</v>
      </c>
      <c r="DB22" s="367">
        <f t="shared" si="61" ref="DB22">SUM(DB17:DB21)</f>
        <v>1137</v>
      </c>
      <c r="DC22" s="265"/>
      <c r="DD22" s="78">
        <f>SUM(DD17:DD21)</f>
        <v>137855</v>
      </c>
    </row>
    <row r="23" spans="1:108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54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264"/>
      <c r="DD23" s="83"/>
    </row>
    <row r="24" spans="1:108" s="52" customFormat="1" ht="15">
      <c r="A24" s="137"/>
      <c r="B24" s="53" t="s">
        <v>139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2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>
        <v>38360</v>
      </c>
      <c r="BH24" s="292">
        <v>36731</v>
      </c>
      <c r="BI24" s="76">
        <f t="shared" si="62" ref="BI24:BR28">O24-C24</f>
        <v>3154</v>
      </c>
      <c r="BJ24" s="77">
        <f t="shared" si="62"/>
        <v>-4999</v>
      </c>
      <c r="BK24" s="77">
        <f t="shared" si="62"/>
        <v>-8265</v>
      </c>
      <c r="BL24" s="77">
        <f t="shared" si="62"/>
        <v>868</v>
      </c>
      <c r="BM24" s="77">
        <f t="shared" si="62"/>
        <v>-8659</v>
      </c>
      <c r="BN24" s="77">
        <f t="shared" si="62"/>
        <v>-1629</v>
      </c>
      <c r="BO24" s="77">
        <f t="shared" si="62"/>
        <v>-5232</v>
      </c>
      <c r="BP24" s="77">
        <f t="shared" si="62"/>
        <v>379</v>
      </c>
      <c r="BQ24" s="77">
        <f t="shared" si="62"/>
        <v>-4133</v>
      </c>
      <c r="BR24" s="386">
        <f t="shared" si="62"/>
        <v>-5775</v>
      </c>
      <c r="BS24" s="409">
        <f t="shared" si="63" ref="BS24:CB28">Y24-M24</f>
        <v>-5052</v>
      </c>
      <c r="BT24" s="77">
        <f t="shared" si="63"/>
        <v>-4956</v>
      </c>
      <c r="BU24" s="77">
        <f t="shared" si="63"/>
        <v>-9083</v>
      </c>
      <c r="BV24" s="77">
        <f t="shared" si="63"/>
        <v>-2428</v>
      </c>
      <c r="BW24" s="77">
        <f t="shared" si="63"/>
        <v>2413</v>
      </c>
      <c r="BX24" s="226">
        <f t="shared" si="63"/>
        <v>-301</v>
      </c>
      <c r="BY24" s="226">
        <f t="shared" si="63"/>
        <v>4072</v>
      </c>
      <c r="BZ24" s="226">
        <f t="shared" si="63"/>
        <v>1649</v>
      </c>
      <c r="CA24" s="226">
        <f t="shared" si="63"/>
        <v>3491</v>
      </c>
      <c r="CB24" s="226">
        <f t="shared" si="63"/>
        <v>5231</v>
      </c>
      <c r="CC24" s="226">
        <f t="shared" si="64" ref="CC24:CL28">AI24-W24</f>
        <v>4018</v>
      </c>
      <c r="CD24" s="366">
        <f t="shared" si="64"/>
        <v>1975</v>
      </c>
      <c r="CE24" s="335">
        <f t="shared" si="64"/>
        <v>9885</v>
      </c>
      <c r="CF24" s="252">
        <f t="shared" si="64"/>
        <v>2402</v>
      </c>
      <c r="CG24" s="252">
        <f t="shared" si="64"/>
        <v>2209</v>
      </c>
      <c r="CH24" s="252">
        <f t="shared" si="64"/>
        <v>2696</v>
      </c>
      <c r="CI24" s="252">
        <f t="shared" si="64"/>
        <v>-95</v>
      </c>
      <c r="CJ24" s="252">
        <f t="shared" si="64"/>
        <v>1031</v>
      </c>
      <c r="CK24" s="252">
        <f t="shared" si="64"/>
        <v>1465</v>
      </c>
      <c r="CL24" s="252">
        <f t="shared" si="64"/>
        <v>-480</v>
      </c>
      <c r="CM24" s="252">
        <f t="shared" si="65" ref="CM24:DB28">AS24-AG24</f>
        <v>980</v>
      </c>
      <c r="CN24" s="252">
        <f t="shared" si="65"/>
        <v>-3643</v>
      </c>
      <c r="CO24" s="252">
        <f t="shared" si="65"/>
        <v>-3226</v>
      </c>
      <c r="CP24" s="366">
        <f t="shared" si="65"/>
        <v>-323</v>
      </c>
      <c r="CQ24" s="366">
        <f t="shared" si="65"/>
        <v>-5185</v>
      </c>
      <c r="CR24" s="366">
        <f t="shared" si="65"/>
        <v>244</v>
      </c>
      <c r="CS24" s="366">
        <f t="shared" si="65"/>
        <v>1034</v>
      </c>
      <c r="CT24" s="366">
        <f t="shared" si="65"/>
        <v>23</v>
      </c>
      <c r="CU24" s="366">
        <f t="shared" si="65"/>
        <v>-569</v>
      </c>
      <c r="CV24" s="366">
        <f t="shared" si="65"/>
        <v>294</v>
      </c>
      <c r="CW24" s="366">
        <f t="shared" si="65"/>
        <v>1562</v>
      </c>
      <c r="CX24" s="366">
        <f t="shared" si="65"/>
        <v>-2025</v>
      </c>
      <c r="CY24" s="366">
        <f t="shared" si="65"/>
        <v>-977</v>
      </c>
      <c r="CZ24" s="366">
        <f t="shared" si="65"/>
        <v>-785</v>
      </c>
      <c r="DA24" s="366">
        <f t="shared" si="65"/>
        <v>1559</v>
      </c>
      <c r="DB24" s="366">
        <f t="shared" si="65"/>
        <v>638</v>
      </c>
      <c r="DC24" s="264"/>
      <c r="DD24" s="57">
        <f>IF(ISERROR(GETPIVOTDATA("VALUE",'CRS WK pvt'!$I$2,"DT_FILE",DD$8,"CD_CO",DD$6,"TRIM_CAT",TRIM(B24),"TRIM_LINE",A23))=TRUE,0,GETPIVOTDATA("VALUE",'CRS WK pvt'!$I$2,"DT_FILE",DD$8,"CD_CO",DD$6,"TRIM_CAT",TRIM(B24),"TRIM_LINE",A23))</f>
        <v>36731</v>
      </c>
    </row>
    <row r="25" spans="1:108" s="52" customFormat="1" ht="15">
      <c r="A25" s="137"/>
      <c r="B25" s="53" t="s">
        <v>140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2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>
        <v>5751</v>
      </c>
      <c r="BH25" s="292">
        <v>5949</v>
      </c>
      <c r="BI25" s="76">
        <f t="shared" si="62"/>
        <v>-290</v>
      </c>
      <c r="BJ25" s="77">
        <f t="shared" si="62"/>
        <v>-842</v>
      </c>
      <c r="BK25" s="77">
        <f t="shared" si="62"/>
        <v>-2352</v>
      </c>
      <c r="BL25" s="77">
        <f t="shared" si="62"/>
        <v>242</v>
      </c>
      <c r="BM25" s="77">
        <f t="shared" si="62"/>
        <v>-797</v>
      </c>
      <c r="BN25" s="77">
        <f t="shared" si="62"/>
        <v>58</v>
      </c>
      <c r="BO25" s="77">
        <f t="shared" si="62"/>
        <v>-465</v>
      </c>
      <c r="BP25" s="77">
        <f t="shared" si="62"/>
        <v>75</v>
      </c>
      <c r="BQ25" s="77">
        <f t="shared" si="62"/>
        <v>-8</v>
      </c>
      <c r="BR25" s="386">
        <f t="shared" si="62"/>
        <v>19</v>
      </c>
      <c r="BS25" s="409">
        <f t="shared" si="63"/>
        <v>-399</v>
      </c>
      <c r="BT25" s="77">
        <f t="shared" si="63"/>
        <v>1101</v>
      </c>
      <c r="BU25" s="77">
        <f t="shared" si="63"/>
        <v>317</v>
      </c>
      <c r="BV25" s="77">
        <f t="shared" si="63"/>
        <v>1172</v>
      </c>
      <c r="BW25" s="77">
        <f t="shared" si="63"/>
        <v>1088</v>
      </c>
      <c r="BX25" s="226">
        <f t="shared" si="63"/>
        <v>771</v>
      </c>
      <c r="BY25" s="226">
        <f t="shared" si="63"/>
        <v>807</v>
      </c>
      <c r="BZ25" s="226">
        <f t="shared" si="63"/>
        <v>641</v>
      </c>
      <c r="CA25" s="226">
        <f t="shared" si="63"/>
        <v>874</v>
      </c>
      <c r="CB25" s="226">
        <f t="shared" si="63"/>
        <v>1277</v>
      </c>
      <c r="CC25" s="226">
        <f t="shared" si="64"/>
        <v>652</v>
      </c>
      <c r="CD25" s="366">
        <f t="shared" si="64"/>
        <v>-130</v>
      </c>
      <c r="CE25" s="335">
        <f t="shared" si="64"/>
        <v>1816</v>
      </c>
      <c r="CF25" s="252">
        <f t="shared" si="64"/>
        <v>578</v>
      </c>
      <c r="CG25" s="252">
        <f t="shared" si="64"/>
        <v>952</v>
      </c>
      <c r="CH25" s="252">
        <f t="shared" si="64"/>
        <v>-171</v>
      </c>
      <c r="CI25" s="252">
        <f t="shared" si="64"/>
        <v>132</v>
      </c>
      <c r="CJ25" s="252">
        <f t="shared" si="64"/>
        <v>-667</v>
      </c>
      <c r="CK25" s="252">
        <f t="shared" si="64"/>
        <v>318</v>
      </c>
      <c r="CL25" s="252">
        <f t="shared" si="64"/>
        <v>184</v>
      </c>
      <c r="CM25" s="252">
        <f t="shared" si="65"/>
        <v>459</v>
      </c>
      <c r="CN25" s="252">
        <f t="shared" si="65"/>
        <v>-445</v>
      </c>
      <c r="CO25" s="252">
        <f t="shared" si="65"/>
        <v>-167</v>
      </c>
      <c r="CP25" s="366">
        <f t="shared" si="65"/>
        <v>1072</v>
      </c>
      <c r="CQ25" s="366">
        <f t="shared" si="65"/>
        <v>877</v>
      </c>
      <c r="CR25" s="366">
        <f t="shared" si="65"/>
        <v>409</v>
      </c>
      <c r="CS25" s="366">
        <f t="shared" si="65"/>
        <v>18</v>
      </c>
      <c r="CT25" s="366">
        <f t="shared" si="65"/>
        <v>556</v>
      </c>
      <c r="CU25" s="366">
        <f t="shared" si="65"/>
        <v>273</v>
      </c>
      <c r="CV25" s="366">
        <f t="shared" si="65"/>
        <v>532</v>
      </c>
      <c r="CW25" s="366">
        <f t="shared" si="65"/>
        <v>679</v>
      </c>
      <c r="CX25" s="366">
        <f t="shared" si="65"/>
        <v>-60</v>
      </c>
      <c r="CY25" s="366">
        <f t="shared" si="65"/>
        <v>208</v>
      </c>
      <c r="CZ25" s="366">
        <f t="shared" si="65"/>
        <v>434</v>
      </c>
      <c r="DA25" s="366">
        <f t="shared" si="65"/>
        <v>849</v>
      </c>
      <c r="DB25" s="366">
        <f t="shared" si="65"/>
        <v>29</v>
      </c>
      <c r="DC25" s="264"/>
      <c r="DD25" s="57">
        <f>IF(ISERROR(GETPIVOTDATA("VALUE",'CRS WK pvt'!$I$2,"DT_FILE",DD$8,"CD_CO",DD$6,"TRIM_CAT",TRIM(B25),"TRIM_LINE",A23))=TRUE,0,GETPIVOTDATA("VALUE",'CRS WK pvt'!$I$2,"DT_FILE",DD$8,"CD_CO",DD$6,"TRIM_CAT",TRIM(B25),"TRIM_LINE",A23))</f>
        <v>5949</v>
      </c>
    </row>
    <row r="26" spans="1:108" s="52" customFormat="1" ht="15">
      <c r="A26" s="137"/>
      <c r="B26" s="53" t="s">
        <v>141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2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>
        <v>2608</v>
      </c>
      <c r="BH26" s="292">
        <v>3085</v>
      </c>
      <c r="BI26" s="76">
        <f t="shared" si="62"/>
        <v>68</v>
      </c>
      <c r="BJ26" s="77">
        <f t="shared" si="62"/>
        <v>494</v>
      </c>
      <c r="BK26" s="77">
        <f t="shared" si="62"/>
        <v>371</v>
      </c>
      <c r="BL26" s="77">
        <f t="shared" si="62"/>
        <v>806</v>
      </c>
      <c r="BM26" s="77">
        <f t="shared" si="62"/>
        <v>-206</v>
      </c>
      <c r="BN26" s="77">
        <f t="shared" si="62"/>
        <v>122</v>
      </c>
      <c r="BO26" s="77">
        <f t="shared" si="62"/>
        <v>-206</v>
      </c>
      <c r="BP26" s="77">
        <f t="shared" si="62"/>
        <v>403</v>
      </c>
      <c r="BQ26" s="77">
        <f t="shared" si="62"/>
        <v>208</v>
      </c>
      <c r="BR26" s="386">
        <f t="shared" si="62"/>
        <v>-396</v>
      </c>
      <c r="BS26" s="409">
        <f t="shared" si="63"/>
        <v>575</v>
      </c>
      <c r="BT26" s="77">
        <f t="shared" si="63"/>
        <v>152</v>
      </c>
      <c r="BU26" s="77">
        <f t="shared" si="63"/>
        <v>-748</v>
      </c>
      <c r="BV26" s="77">
        <f t="shared" si="63"/>
        <v>-1653</v>
      </c>
      <c r="BW26" s="77">
        <f t="shared" si="63"/>
        <v>-788</v>
      </c>
      <c r="BX26" s="226">
        <f t="shared" si="63"/>
        <v>-172</v>
      </c>
      <c r="BY26" s="226">
        <f t="shared" si="63"/>
        <v>203</v>
      </c>
      <c r="BZ26" s="226">
        <f t="shared" si="63"/>
        <v>-252</v>
      </c>
      <c r="CA26" s="226">
        <f t="shared" si="63"/>
        <v>88</v>
      </c>
      <c r="CB26" s="226">
        <f t="shared" si="63"/>
        <v>1130</v>
      </c>
      <c r="CC26" s="226">
        <f t="shared" si="64"/>
        <v>543</v>
      </c>
      <c r="CD26" s="366">
        <f t="shared" si="64"/>
        <v>936</v>
      </c>
      <c r="CE26" s="335">
        <f t="shared" si="64"/>
        <v>1693</v>
      </c>
      <c r="CF26" s="252">
        <f t="shared" si="64"/>
        <v>826</v>
      </c>
      <c r="CG26" s="252">
        <f t="shared" si="64"/>
        <v>940</v>
      </c>
      <c r="CH26" s="252">
        <f t="shared" si="64"/>
        <v>631</v>
      </c>
      <c r="CI26" s="252">
        <f t="shared" si="64"/>
        <v>318</v>
      </c>
      <c r="CJ26" s="252">
        <f t="shared" si="64"/>
        <v>252</v>
      </c>
      <c r="CK26" s="252">
        <f t="shared" si="64"/>
        <v>176</v>
      </c>
      <c r="CL26" s="252">
        <f t="shared" si="64"/>
        <v>447</v>
      </c>
      <c r="CM26" s="252">
        <f t="shared" si="65"/>
        <v>529</v>
      </c>
      <c r="CN26" s="252">
        <f t="shared" si="65"/>
        <v>-1124</v>
      </c>
      <c r="CO26" s="252">
        <f t="shared" si="65"/>
        <v>-768</v>
      </c>
      <c r="CP26" s="366">
        <f t="shared" si="65"/>
        <v>-956</v>
      </c>
      <c r="CQ26" s="366">
        <f t="shared" si="65"/>
        <v>-1843</v>
      </c>
      <c r="CR26" s="366">
        <f t="shared" si="65"/>
        <v>-1173</v>
      </c>
      <c r="CS26" s="366">
        <f t="shared" si="65"/>
        <v>-589</v>
      </c>
      <c r="CT26" s="366">
        <f t="shared" si="65"/>
        <v>-295</v>
      </c>
      <c r="CU26" s="366">
        <f t="shared" si="65"/>
        <v>-242</v>
      </c>
      <c r="CV26" s="366">
        <f t="shared" si="65"/>
        <v>-457</v>
      </c>
      <c r="CW26" s="366">
        <f t="shared" si="65"/>
        <v>-289</v>
      </c>
      <c r="CX26" s="366">
        <f t="shared" si="65"/>
        <v>-621</v>
      </c>
      <c r="CY26" s="366">
        <f t="shared" si="65"/>
        <v>-398</v>
      </c>
      <c r="CZ26" s="366">
        <f t="shared" si="65"/>
        <v>-179</v>
      </c>
      <c r="DA26" s="366">
        <f t="shared" si="65"/>
        <v>-386</v>
      </c>
      <c r="DB26" s="366">
        <f t="shared" si="65"/>
        <v>-35</v>
      </c>
      <c r="DC26" s="264"/>
      <c r="DD26" s="57">
        <f>IF(ISERROR(GETPIVOTDATA("VALUE",'CRS WK pvt'!$I$2,"DT_FILE",DD$8,"CD_CO",DD$6,"TRIM_CAT",TRIM(B26),"TRIM_LINE",A23))=TRUE,0,GETPIVOTDATA("VALUE",'CRS WK pvt'!$I$2,"DT_FILE",DD$8,"CD_CO",DD$6,"TRIM_CAT",TRIM(B26),"TRIM_LINE",A23))</f>
        <v>3085</v>
      </c>
    </row>
    <row r="27" spans="1:108" s="52" customFormat="1" ht="15">
      <c r="A27" s="137"/>
      <c r="B27" s="53" t="s">
        <v>142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2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>
        <v>1028</v>
      </c>
      <c r="BH27" s="292">
        <v>1155</v>
      </c>
      <c r="BI27" s="76">
        <f t="shared" si="62"/>
        <v>7</v>
      </c>
      <c r="BJ27" s="77">
        <f t="shared" si="62"/>
        <v>384</v>
      </c>
      <c r="BK27" s="77">
        <f t="shared" si="62"/>
        <v>118</v>
      </c>
      <c r="BL27" s="77">
        <f t="shared" si="62"/>
        <v>245</v>
      </c>
      <c r="BM27" s="77">
        <f t="shared" si="62"/>
        <v>-14</v>
      </c>
      <c r="BN27" s="77">
        <f t="shared" si="62"/>
        <v>43</v>
      </c>
      <c r="BO27" s="77">
        <f t="shared" si="62"/>
        <v>-81</v>
      </c>
      <c r="BP27" s="77">
        <f t="shared" si="62"/>
        <v>100</v>
      </c>
      <c r="BQ27" s="77">
        <f t="shared" si="62"/>
        <v>140</v>
      </c>
      <c r="BR27" s="386">
        <f t="shared" si="62"/>
        <v>-26</v>
      </c>
      <c r="BS27" s="409">
        <f t="shared" si="63"/>
        <v>457</v>
      </c>
      <c r="BT27" s="77">
        <f t="shared" si="63"/>
        <v>209</v>
      </c>
      <c r="BU27" s="77">
        <f t="shared" si="63"/>
        <v>-101</v>
      </c>
      <c r="BV27" s="77">
        <f t="shared" si="63"/>
        <v>-733</v>
      </c>
      <c r="BW27" s="77">
        <f t="shared" si="63"/>
        <v>-305</v>
      </c>
      <c r="BX27" s="226">
        <f t="shared" si="63"/>
        <v>2</v>
      </c>
      <c r="BY27" s="226">
        <f t="shared" si="63"/>
        <v>158</v>
      </c>
      <c r="BZ27" s="226">
        <f t="shared" si="63"/>
        <v>-91</v>
      </c>
      <c r="CA27" s="226">
        <f t="shared" si="63"/>
        <v>3</v>
      </c>
      <c r="CB27" s="226">
        <f t="shared" si="63"/>
        <v>564</v>
      </c>
      <c r="CC27" s="226">
        <f t="shared" si="64"/>
        <v>370</v>
      </c>
      <c r="CD27" s="366">
        <f t="shared" si="64"/>
        <v>490</v>
      </c>
      <c r="CE27" s="335">
        <f t="shared" si="64"/>
        <v>946</v>
      </c>
      <c r="CF27" s="252">
        <f t="shared" si="64"/>
        <v>507</v>
      </c>
      <c r="CG27" s="252">
        <f t="shared" si="64"/>
        <v>519</v>
      </c>
      <c r="CH27" s="252">
        <f t="shared" si="64"/>
        <v>389</v>
      </c>
      <c r="CI27" s="252">
        <f t="shared" si="64"/>
        <v>286</v>
      </c>
      <c r="CJ27" s="252">
        <f t="shared" si="64"/>
        <v>191</v>
      </c>
      <c r="CK27" s="252">
        <f t="shared" si="64"/>
        <v>88</v>
      </c>
      <c r="CL27" s="252">
        <f t="shared" si="64"/>
        <v>273</v>
      </c>
      <c r="CM27" s="252">
        <f t="shared" si="65"/>
        <v>355</v>
      </c>
      <c r="CN27" s="252">
        <f t="shared" si="65"/>
        <v>-536</v>
      </c>
      <c r="CO27" s="252">
        <f t="shared" si="65"/>
        <v>-278</v>
      </c>
      <c r="CP27" s="366">
        <f t="shared" si="65"/>
        <v>-326</v>
      </c>
      <c r="CQ27" s="366">
        <f t="shared" si="65"/>
        <v>-990</v>
      </c>
      <c r="CR27" s="366">
        <f t="shared" si="65"/>
        <v>-514</v>
      </c>
      <c r="CS27" s="366">
        <f t="shared" si="65"/>
        <v>-368</v>
      </c>
      <c r="CT27" s="366">
        <f t="shared" si="65"/>
        <v>-272</v>
      </c>
      <c r="CU27" s="366">
        <f t="shared" si="65"/>
        <v>-258</v>
      </c>
      <c r="CV27" s="366">
        <f t="shared" si="65"/>
        <v>-210</v>
      </c>
      <c r="CW27" s="366">
        <f t="shared" si="65"/>
        <v>-182</v>
      </c>
      <c r="CX27" s="366">
        <f t="shared" si="65"/>
        <v>-254</v>
      </c>
      <c r="CY27" s="366">
        <f t="shared" si="65"/>
        <v>-246</v>
      </c>
      <c r="CZ27" s="366">
        <f t="shared" si="65"/>
        <v>-228</v>
      </c>
      <c r="DA27" s="366">
        <f t="shared" si="65"/>
        <v>-228</v>
      </c>
      <c r="DB27" s="366">
        <f t="shared" si="65"/>
        <v>-182</v>
      </c>
      <c r="DC27" s="264"/>
      <c r="DD27" s="57">
        <f>IF(ISERROR(GETPIVOTDATA("VALUE",'CRS WK pvt'!$I$2,"DT_FILE",DD$8,"CD_CO",DD$6,"TRIM_CAT",TRIM(B27),"TRIM_LINE",A23))=TRUE,0,GETPIVOTDATA("VALUE",'CRS WK pvt'!$I$2,"DT_FILE",DD$8,"CD_CO",DD$6,"TRIM_CAT",TRIM(B27),"TRIM_LINE",A23))</f>
        <v>1155</v>
      </c>
    </row>
    <row r="28" spans="1:108" s="52" customFormat="1" ht="15">
      <c r="A28" s="137"/>
      <c r="B28" s="53" t="s">
        <v>143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2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>
        <v>902</v>
      </c>
      <c r="BH28" s="292">
        <v>1161</v>
      </c>
      <c r="BI28" s="76">
        <f t="shared" si="62"/>
        <v>-103</v>
      </c>
      <c r="BJ28" s="77">
        <f t="shared" si="62"/>
        <v>396</v>
      </c>
      <c r="BK28" s="77">
        <f t="shared" si="62"/>
        <v>241</v>
      </c>
      <c r="BL28" s="77">
        <f t="shared" si="62"/>
        <v>266</v>
      </c>
      <c r="BM28" s="77">
        <f t="shared" si="62"/>
        <v>-44</v>
      </c>
      <c r="BN28" s="77">
        <f t="shared" si="62"/>
        <v>238</v>
      </c>
      <c r="BO28" s="77">
        <f t="shared" si="62"/>
        <v>71</v>
      </c>
      <c r="BP28" s="77">
        <f t="shared" si="62"/>
        <v>92</v>
      </c>
      <c r="BQ28" s="77">
        <f t="shared" si="62"/>
        <v>131</v>
      </c>
      <c r="BR28" s="386">
        <f t="shared" si="62"/>
        <v>15</v>
      </c>
      <c r="BS28" s="409">
        <f t="shared" si="63"/>
        <v>432</v>
      </c>
      <c r="BT28" s="77">
        <f t="shared" si="63"/>
        <v>57</v>
      </c>
      <c r="BU28" s="77">
        <f t="shared" si="63"/>
        <v>-42</v>
      </c>
      <c r="BV28" s="77">
        <f t="shared" si="63"/>
        <v>-624</v>
      </c>
      <c r="BW28" s="77">
        <f t="shared" si="63"/>
        <v>-368</v>
      </c>
      <c r="BX28" s="226">
        <f t="shared" si="63"/>
        <v>41</v>
      </c>
      <c r="BY28" s="226">
        <f t="shared" si="63"/>
        <v>245</v>
      </c>
      <c r="BZ28" s="226">
        <f t="shared" si="63"/>
        <v>-194</v>
      </c>
      <c r="CA28" s="226">
        <f t="shared" si="63"/>
        <v>-139</v>
      </c>
      <c r="CB28" s="226">
        <f t="shared" si="63"/>
        <v>559</v>
      </c>
      <c r="CC28" s="226">
        <f t="shared" si="64"/>
        <v>460</v>
      </c>
      <c r="CD28" s="366">
        <f t="shared" si="64"/>
        <v>655</v>
      </c>
      <c r="CE28" s="335">
        <f t="shared" si="64"/>
        <v>852</v>
      </c>
      <c r="CF28" s="252">
        <f t="shared" si="64"/>
        <v>471</v>
      </c>
      <c r="CG28" s="252">
        <f t="shared" si="64"/>
        <v>383</v>
      </c>
      <c r="CH28" s="252">
        <f t="shared" si="64"/>
        <v>490</v>
      </c>
      <c r="CI28" s="252">
        <f t="shared" si="64"/>
        <v>308</v>
      </c>
      <c r="CJ28" s="252">
        <f t="shared" si="64"/>
        <v>168</v>
      </c>
      <c r="CK28" s="252">
        <f t="shared" si="64"/>
        <v>-9</v>
      </c>
      <c r="CL28" s="252">
        <f t="shared" si="64"/>
        <v>317</v>
      </c>
      <c r="CM28" s="252">
        <f t="shared" si="65"/>
        <v>357</v>
      </c>
      <c r="CN28" s="252">
        <f t="shared" si="65"/>
        <v>-515</v>
      </c>
      <c r="CO28" s="252">
        <f t="shared" si="65"/>
        <v>-318</v>
      </c>
      <c r="CP28" s="366">
        <f t="shared" si="65"/>
        <v>-451</v>
      </c>
      <c r="CQ28" s="366">
        <f t="shared" si="65"/>
        <v>-865</v>
      </c>
      <c r="CR28" s="366">
        <f t="shared" si="65"/>
        <v>-432</v>
      </c>
      <c r="CS28" s="366">
        <f t="shared" si="65"/>
        <v>-147</v>
      </c>
      <c r="CT28" s="366">
        <f t="shared" si="65"/>
        <v>-338</v>
      </c>
      <c r="CU28" s="366">
        <f t="shared" si="65"/>
        <v>-116</v>
      </c>
      <c r="CV28" s="366">
        <f t="shared" si="65"/>
        <v>-112</v>
      </c>
      <c r="CW28" s="366">
        <f t="shared" si="65"/>
        <v>-92</v>
      </c>
      <c r="CX28" s="366">
        <f t="shared" si="65"/>
        <v>-201</v>
      </c>
      <c r="CY28" s="366">
        <f t="shared" si="65"/>
        <v>-283</v>
      </c>
      <c r="CZ28" s="366">
        <f t="shared" si="65"/>
        <v>-147</v>
      </c>
      <c r="DA28" s="366">
        <f t="shared" si="65"/>
        <v>-266</v>
      </c>
      <c r="DB28" s="366">
        <f t="shared" si="65"/>
        <v>-101</v>
      </c>
      <c r="DC28" s="264"/>
      <c r="DD28" s="57">
        <f>IF(ISERROR(GETPIVOTDATA("VALUE",'CRS WK pvt'!$I$2,"DT_FILE",DD$8,"CD_CO",DD$6,"TRIM_CAT",TRIM(B28),"TRIM_LINE",A23))=TRUE,0,GETPIVOTDATA("VALUE",'CRS WK pvt'!$I$2,"DT_FILE",DD$8,"CD_CO",DD$6,"TRIM_CAT",TRIM(B28),"TRIM_LINE",A23))</f>
        <v>1161</v>
      </c>
    </row>
    <row r="29" spans="1:108" s="66" customFormat="1" ht="15">
      <c r="A29" s="141"/>
      <c r="B29" s="53" t="s">
        <v>144</v>
      </c>
      <c r="C29" s="129">
        <f t="shared" si="66" ref="C29:V29">SUM(C24:C28)</f>
        <v>55242</v>
      </c>
      <c r="D29" s="130">
        <f t="shared" si="66"/>
        <v>55868</v>
      </c>
      <c r="E29" s="130">
        <f t="shared" si="66"/>
        <v>51653</v>
      </c>
      <c r="F29" s="130">
        <f t="shared" si="66"/>
        <v>41009</v>
      </c>
      <c r="G29" s="130">
        <f t="shared" si="66"/>
        <v>47451</v>
      </c>
      <c r="H29" s="130">
        <f t="shared" si="66"/>
        <v>40626</v>
      </c>
      <c r="I29" s="130">
        <f t="shared" si="66"/>
        <v>43831</v>
      </c>
      <c r="J29" s="130">
        <f t="shared" si="66"/>
        <v>41090</v>
      </c>
      <c r="K29" s="130">
        <f t="shared" si="66"/>
        <v>49497</v>
      </c>
      <c r="L29" s="131">
        <f t="shared" si="66"/>
        <v>50953</v>
      </c>
      <c r="M29" s="130">
        <f t="shared" si="66"/>
        <v>51336</v>
      </c>
      <c r="N29" s="130">
        <f t="shared" si="66"/>
        <v>54057</v>
      </c>
      <c r="O29" s="130">
        <f t="shared" si="66"/>
        <v>58078</v>
      </c>
      <c r="P29" s="130">
        <f t="shared" si="66"/>
        <v>51301</v>
      </c>
      <c r="Q29" s="130">
        <f t="shared" si="66"/>
        <v>41766</v>
      </c>
      <c r="R29" s="130">
        <f t="shared" si="66"/>
        <v>43436</v>
      </c>
      <c r="S29" s="130">
        <f t="shared" si="66"/>
        <v>37731</v>
      </c>
      <c r="T29" s="130">
        <f t="shared" si="66"/>
        <v>39458</v>
      </c>
      <c r="U29" s="130">
        <f t="shared" si="66"/>
        <v>37918</v>
      </c>
      <c r="V29" s="130">
        <f t="shared" si="66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3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>
        <v>48649</v>
      </c>
      <c r="BH29" s="293">
        <v>48081</v>
      </c>
      <c r="BI29" s="78">
        <f t="shared" si="67" ref="BI29:BM29">SUM(BI24:BI28)</f>
        <v>2836</v>
      </c>
      <c r="BJ29" s="132">
        <f t="shared" si="67"/>
        <v>-4567</v>
      </c>
      <c r="BK29" s="132">
        <f t="shared" si="67"/>
        <v>-9887</v>
      </c>
      <c r="BL29" s="132">
        <f t="shared" si="67"/>
        <v>2427</v>
      </c>
      <c r="BM29" s="132">
        <f t="shared" si="67"/>
        <v>-9720</v>
      </c>
      <c r="BN29" s="132">
        <f t="shared" si="68" ref="BN29:BV29">SUM(BN24:BN28)</f>
        <v>-1168</v>
      </c>
      <c r="BO29" s="132">
        <f t="shared" si="68"/>
        <v>-5913</v>
      </c>
      <c r="BP29" s="132">
        <f t="shared" si="68"/>
        <v>1049</v>
      </c>
      <c r="BQ29" s="132">
        <f t="shared" si="68"/>
        <v>-3662</v>
      </c>
      <c r="BR29" s="387">
        <f t="shared" si="68"/>
        <v>-6163</v>
      </c>
      <c r="BS29" s="410">
        <f t="shared" si="68"/>
        <v>-3987</v>
      </c>
      <c r="BT29" s="132">
        <f t="shared" si="68"/>
        <v>-3437</v>
      </c>
      <c r="BU29" s="132">
        <f t="shared" si="68"/>
        <v>-9657</v>
      </c>
      <c r="BV29" s="132">
        <f t="shared" si="68"/>
        <v>-4266</v>
      </c>
      <c r="BW29" s="132">
        <f t="shared" si="69" ref="BW29:BX29">SUM(BW24:BW28)</f>
        <v>2040</v>
      </c>
      <c r="BX29" s="227">
        <f t="shared" si="69"/>
        <v>341</v>
      </c>
      <c r="BY29" s="227">
        <f t="shared" si="70" ref="BY29:BZ29">SUM(BY24:BY28)</f>
        <v>5485</v>
      </c>
      <c r="BZ29" s="227">
        <f t="shared" si="70"/>
        <v>1753</v>
      </c>
      <c r="CA29" s="227">
        <f t="shared" si="71" ref="CA29:CB29">SUM(CA24:CA28)</f>
        <v>4317</v>
      </c>
      <c r="CB29" s="227">
        <f t="shared" si="71"/>
        <v>8761</v>
      </c>
      <c r="CC29" s="227">
        <f t="shared" si="72" ref="CC29:CE29">SUM(CC24:CC28)</f>
        <v>6043</v>
      </c>
      <c r="CD29" s="367">
        <f t="shared" si="72"/>
        <v>3926</v>
      </c>
      <c r="CE29" s="336">
        <f t="shared" si="72"/>
        <v>15192</v>
      </c>
      <c r="CF29" s="253">
        <f t="shared" si="73" ref="CF29">SUM(CF24:CF28)</f>
        <v>4784</v>
      </c>
      <c r="CG29" s="253">
        <f t="shared" si="74" ref="CG29">SUM(CG24:CG28)</f>
        <v>5003</v>
      </c>
      <c r="CH29" s="253">
        <f t="shared" si="75" ref="CH29">SUM(CH24:CH28)</f>
        <v>4035</v>
      </c>
      <c r="CI29" s="253">
        <f t="shared" si="76" ref="CI29">SUM(CI24:CI28)</f>
        <v>949</v>
      </c>
      <c r="CJ29" s="253">
        <f t="shared" si="77" ref="CJ29">SUM(CJ24:CJ28)</f>
        <v>975</v>
      </c>
      <c r="CK29" s="253">
        <f t="shared" si="78" ref="CK29">SUM(CK24:CK28)</f>
        <v>2038</v>
      </c>
      <c r="CL29" s="253">
        <f t="shared" si="79" ref="CL29">SUM(CL24:CL28)</f>
        <v>741</v>
      </c>
      <c r="CM29" s="253">
        <f t="shared" si="80" ref="CM29">SUM(CM24:CM28)</f>
        <v>2680</v>
      </c>
      <c r="CN29" s="253">
        <f t="shared" si="81" ref="CN29">SUM(CN24:CN28)</f>
        <v>-6263</v>
      </c>
      <c r="CO29" s="253">
        <f t="shared" si="82" ref="CO29">SUM(CO24:CO28)</f>
        <v>-4757</v>
      </c>
      <c r="CP29" s="367">
        <f t="shared" si="83" ref="CP29">SUM(CP24:CP28)</f>
        <v>-984</v>
      </c>
      <c r="CQ29" s="367">
        <f t="shared" si="84" ref="CQ29">SUM(CQ24:CQ28)</f>
        <v>-8006</v>
      </c>
      <c r="CR29" s="367">
        <f t="shared" si="85" ref="CR29">SUM(CR24:CR28)</f>
        <v>-1466</v>
      </c>
      <c r="CS29" s="367">
        <f t="shared" si="86" ref="CS29">SUM(CS24:CS28)</f>
        <v>-52</v>
      </c>
      <c r="CT29" s="367">
        <f t="shared" si="87" ref="CT29:CU29">SUM(CT24:CT28)</f>
        <v>-326</v>
      </c>
      <c r="CU29" s="367">
        <f t="shared" si="87"/>
        <v>-912</v>
      </c>
      <c r="CV29" s="367">
        <f t="shared" si="88" ref="CV29">SUM(CV24:CV28)</f>
        <v>47</v>
      </c>
      <c r="CW29" s="367">
        <f t="shared" si="89" ref="CW29">SUM(CW24:CW28)</f>
        <v>1678</v>
      </c>
      <c r="CX29" s="367">
        <f t="shared" si="90" ref="CX29:CY29">SUM(CX24:CX28)</f>
        <v>-3161</v>
      </c>
      <c r="CY29" s="367">
        <f t="shared" si="90"/>
        <v>-1696</v>
      </c>
      <c r="CZ29" s="367">
        <f t="shared" si="91" ref="CZ29:DA29">SUM(CZ24:CZ28)</f>
        <v>-905</v>
      </c>
      <c r="DA29" s="367">
        <f t="shared" si="91"/>
        <v>1528</v>
      </c>
      <c r="DB29" s="367">
        <f t="shared" si="92" ref="DB29">SUM(DB24:DB28)</f>
        <v>349</v>
      </c>
      <c r="DC29" s="265"/>
      <c r="DD29" s="78">
        <f>SUM(DD24:DD28)</f>
        <v>48081</v>
      </c>
    </row>
    <row r="30" spans="1:108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54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264"/>
      <c r="DD30" s="83"/>
    </row>
    <row r="31" spans="1:108" s="52" customFormat="1" ht="15">
      <c r="A31" s="139"/>
      <c r="B31" s="53" t="s">
        <v>139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2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>
        <v>14335</v>
      </c>
      <c r="BH31" s="292">
        <v>14170</v>
      </c>
      <c r="BI31" s="76">
        <f t="shared" si="93" ref="BI31:BR35">O31-C31</f>
        <v>1247</v>
      </c>
      <c r="BJ31" s="77">
        <f t="shared" si="93"/>
        <v>1492</v>
      </c>
      <c r="BK31" s="77">
        <f t="shared" si="93"/>
        <v>-3004</v>
      </c>
      <c r="BL31" s="77">
        <f t="shared" si="93"/>
        <v>-3609</v>
      </c>
      <c r="BM31" s="77">
        <f t="shared" si="93"/>
        <v>-653</v>
      </c>
      <c r="BN31" s="77">
        <f t="shared" si="93"/>
        <v>-5720</v>
      </c>
      <c r="BO31" s="77">
        <f t="shared" si="93"/>
        <v>-1542</v>
      </c>
      <c r="BP31" s="77">
        <f t="shared" si="93"/>
        <v>-863</v>
      </c>
      <c r="BQ31" s="77">
        <f t="shared" si="93"/>
        <v>-447</v>
      </c>
      <c r="BR31" s="386">
        <f t="shared" si="93"/>
        <v>-3201</v>
      </c>
      <c r="BS31" s="409">
        <f t="shared" si="94" ref="BS31:CB35">Y31-M31</f>
        <v>-3381</v>
      </c>
      <c r="BT31" s="77">
        <f t="shared" si="94"/>
        <v>-6819</v>
      </c>
      <c r="BU31" s="77">
        <f t="shared" si="94"/>
        <v>-5466</v>
      </c>
      <c r="BV31" s="77">
        <f t="shared" si="94"/>
        <v>-4740</v>
      </c>
      <c r="BW31" s="77">
        <f t="shared" si="94"/>
        <v>-3578</v>
      </c>
      <c r="BX31" s="226">
        <f t="shared" si="94"/>
        <v>-935</v>
      </c>
      <c r="BY31" s="226">
        <f t="shared" si="94"/>
        <v>-1602</v>
      </c>
      <c r="BZ31" s="226">
        <f t="shared" si="94"/>
        <v>893</v>
      </c>
      <c r="CA31" s="226">
        <f t="shared" si="94"/>
        <v>1810</v>
      </c>
      <c r="CB31" s="226">
        <f t="shared" si="94"/>
        <v>3192</v>
      </c>
      <c r="CC31" s="226">
        <f t="shared" si="95" ref="CC31:CL35">AI31-W31</f>
        <v>2695</v>
      </c>
      <c r="CD31" s="366">
        <f t="shared" si="95"/>
        <v>515</v>
      </c>
      <c r="CE31" s="335">
        <f t="shared" si="95"/>
        <v>1270</v>
      </c>
      <c r="CF31" s="252">
        <f t="shared" si="95"/>
        <v>3417</v>
      </c>
      <c r="CG31" s="252">
        <f t="shared" si="95"/>
        <v>1841</v>
      </c>
      <c r="CH31" s="252">
        <f t="shared" si="95"/>
        <v>593</v>
      </c>
      <c r="CI31" s="252">
        <f t="shared" si="95"/>
        <v>2287</v>
      </c>
      <c r="CJ31" s="252">
        <f t="shared" si="95"/>
        <v>2051</v>
      </c>
      <c r="CK31" s="252">
        <f t="shared" si="95"/>
        <v>558</v>
      </c>
      <c r="CL31" s="252">
        <f t="shared" si="95"/>
        <v>725</v>
      </c>
      <c r="CM31" s="252">
        <f t="shared" si="96" ref="CM31:DB35">AS31-AG31</f>
        <v>-411</v>
      </c>
      <c r="CN31" s="252">
        <f t="shared" si="96"/>
        <v>-2424</v>
      </c>
      <c r="CO31" s="252">
        <f t="shared" si="96"/>
        <v>-3326</v>
      </c>
      <c r="CP31" s="366">
        <f t="shared" si="96"/>
        <v>1692</v>
      </c>
      <c r="CQ31" s="366">
        <f t="shared" si="96"/>
        <v>312</v>
      </c>
      <c r="CR31" s="366">
        <f t="shared" si="96"/>
        <v>488</v>
      </c>
      <c r="CS31" s="366">
        <f t="shared" si="96"/>
        <v>806</v>
      </c>
      <c r="CT31" s="366">
        <f t="shared" si="96"/>
        <v>864</v>
      </c>
      <c r="CU31" s="366">
        <f t="shared" si="96"/>
        <v>-1365</v>
      </c>
      <c r="CV31" s="366">
        <f t="shared" si="96"/>
        <v>-782</v>
      </c>
      <c r="CW31" s="366">
        <f t="shared" si="96"/>
        <v>82</v>
      </c>
      <c r="CX31" s="366">
        <f t="shared" si="96"/>
        <v>320</v>
      </c>
      <c r="CY31" s="366">
        <f t="shared" si="96"/>
        <v>231</v>
      </c>
      <c r="CZ31" s="366">
        <f t="shared" si="96"/>
        <v>-196</v>
      </c>
      <c r="DA31" s="366">
        <f t="shared" si="96"/>
        <v>400</v>
      </c>
      <c r="DB31" s="366">
        <f t="shared" si="96"/>
        <v>-1035</v>
      </c>
      <c r="DC31" s="264"/>
      <c r="DD31" s="57">
        <f>IF(ISERROR(GETPIVOTDATA("VALUE",'CRS WK pvt'!$I$2,"DT_FILE",DD$8,"CD_CO",DD$6,"TRIM_CAT",TRIM(B31),"TRIM_LINE",A30))=TRUE,0,GETPIVOTDATA("VALUE",'CRS WK pvt'!$I$2,"DT_FILE",DD$8,"CD_CO",DD$6,"TRIM_CAT",TRIM(B31),"TRIM_LINE",A30))</f>
        <v>14170</v>
      </c>
    </row>
    <row r="32" spans="1:108" s="52" customFormat="1" ht="15">
      <c r="A32" s="139"/>
      <c r="B32" s="53" t="s">
        <v>140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2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>
        <v>2830</v>
      </c>
      <c r="BH32" s="292">
        <v>3071</v>
      </c>
      <c r="BI32" s="76">
        <f t="shared" si="93"/>
        <v>-183</v>
      </c>
      <c r="BJ32" s="77">
        <f t="shared" si="93"/>
        <v>-355</v>
      </c>
      <c r="BK32" s="77">
        <f t="shared" si="93"/>
        <v>-957</v>
      </c>
      <c r="BL32" s="77">
        <f t="shared" si="93"/>
        <v>-1271</v>
      </c>
      <c r="BM32" s="77">
        <f t="shared" si="93"/>
        <v>-185</v>
      </c>
      <c r="BN32" s="77">
        <f t="shared" si="93"/>
        <v>-723</v>
      </c>
      <c r="BO32" s="77">
        <f t="shared" si="93"/>
        <v>-108</v>
      </c>
      <c r="BP32" s="77">
        <f t="shared" si="93"/>
        <v>-142</v>
      </c>
      <c r="BQ32" s="77">
        <f t="shared" si="93"/>
        <v>-56</v>
      </c>
      <c r="BR32" s="386">
        <f t="shared" si="93"/>
        <v>-275</v>
      </c>
      <c r="BS32" s="409">
        <f t="shared" si="94"/>
        <v>-410</v>
      </c>
      <c r="BT32" s="77">
        <f t="shared" si="94"/>
        <v>-705</v>
      </c>
      <c r="BU32" s="77">
        <f t="shared" si="94"/>
        <v>134</v>
      </c>
      <c r="BV32" s="77">
        <f t="shared" si="94"/>
        <v>409</v>
      </c>
      <c r="BW32" s="77">
        <f t="shared" si="94"/>
        <v>195</v>
      </c>
      <c r="BX32" s="226">
        <f t="shared" si="94"/>
        <v>827</v>
      </c>
      <c r="BY32" s="226">
        <f t="shared" si="94"/>
        <v>300</v>
      </c>
      <c r="BZ32" s="226">
        <f t="shared" si="94"/>
        <v>474</v>
      </c>
      <c r="CA32" s="226">
        <f t="shared" si="94"/>
        <v>528</v>
      </c>
      <c r="CB32" s="226">
        <f t="shared" si="94"/>
        <v>687</v>
      </c>
      <c r="CC32" s="226">
        <f t="shared" si="95"/>
        <v>500</v>
      </c>
      <c r="CD32" s="366">
        <f t="shared" si="95"/>
        <v>-248</v>
      </c>
      <c r="CE32" s="335">
        <f t="shared" si="95"/>
        <v>280</v>
      </c>
      <c r="CF32" s="252">
        <f t="shared" si="95"/>
        <v>1133</v>
      </c>
      <c r="CG32" s="252">
        <f t="shared" si="95"/>
        <v>742</v>
      </c>
      <c r="CH32" s="252">
        <f t="shared" si="95"/>
        <v>474</v>
      </c>
      <c r="CI32" s="252">
        <f t="shared" si="95"/>
        <v>638</v>
      </c>
      <c r="CJ32" s="252">
        <f t="shared" si="95"/>
        <v>414</v>
      </c>
      <c r="CK32" s="252">
        <f t="shared" si="95"/>
        <v>-678</v>
      </c>
      <c r="CL32" s="252">
        <f t="shared" si="95"/>
        <v>141</v>
      </c>
      <c r="CM32" s="252">
        <f t="shared" si="96"/>
        <v>-18</v>
      </c>
      <c r="CN32" s="252">
        <f t="shared" si="96"/>
        <v>-137</v>
      </c>
      <c r="CO32" s="252">
        <f t="shared" si="96"/>
        <v>-236</v>
      </c>
      <c r="CP32" s="366">
        <f t="shared" si="96"/>
        <v>1040</v>
      </c>
      <c r="CQ32" s="366">
        <f t="shared" si="96"/>
        <v>847</v>
      </c>
      <c r="CR32" s="366">
        <f t="shared" si="96"/>
        <v>823</v>
      </c>
      <c r="CS32" s="366">
        <f t="shared" si="96"/>
        <v>518</v>
      </c>
      <c r="CT32" s="366">
        <f t="shared" si="96"/>
        <v>297</v>
      </c>
      <c r="CU32" s="366">
        <f t="shared" si="96"/>
        <v>146</v>
      </c>
      <c r="CV32" s="366">
        <f t="shared" si="96"/>
        <v>285</v>
      </c>
      <c r="CW32" s="366">
        <f t="shared" si="96"/>
        <v>457</v>
      </c>
      <c r="CX32" s="366">
        <f t="shared" si="96"/>
        <v>388</v>
      </c>
      <c r="CY32" s="366">
        <f t="shared" si="96"/>
        <v>135</v>
      </c>
      <c r="CZ32" s="366">
        <f t="shared" si="96"/>
        <v>245</v>
      </c>
      <c r="DA32" s="366">
        <f t="shared" si="96"/>
        <v>363</v>
      </c>
      <c r="DB32" s="366">
        <f t="shared" si="96"/>
        <v>-87</v>
      </c>
      <c r="DC32" s="264"/>
      <c r="DD32" s="57">
        <f>IF(ISERROR(GETPIVOTDATA("VALUE",'CRS WK pvt'!$I$2,"DT_FILE",DD$8,"CD_CO",DD$6,"TRIM_CAT",TRIM(B32),"TRIM_LINE",A30))=TRUE,0,GETPIVOTDATA("VALUE",'CRS WK pvt'!$I$2,"DT_FILE",DD$8,"CD_CO",DD$6,"TRIM_CAT",TRIM(B32),"TRIM_LINE",A30))</f>
        <v>3071</v>
      </c>
    </row>
    <row r="33" spans="1:108" s="52" customFormat="1" ht="15">
      <c r="A33" s="139"/>
      <c r="B33" s="53" t="s">
        <v>141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2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>
        <v>910</v>
      </c>
      <c r="BH33" s="292">
        <v>920</v>
      </c>
      <c r="BI33" s="76">
        <f t="shared" si="93"/>
        <v>73</v>
      </c>
      <c r="BJ33" s="77">
        <f t="shared" si="93"/>
        <v>276</v>
      </c>
      <c r="BK33" s="77">
        <f t="shared" si="93"/>
        <v>203</v>
      </c>
      <c r="BL33" s="77">
        <f t="shared" si="93"/>
        <v>-23</v>
      </c>
      <c r="BM33" s="77">
        <f t="shared" si="93"/>
        <v>8</v>
      </c>
      <c r="BN33" s="77">
        <f t="shared" si="93"/>
        <v>-244</v>
      </c>
      <c r="BO33" s="77">
        <f t="shared" si="93"/>
        <v>23</v>
      </c>
      <c r="BP33" s="77">
        <f t="shared" si="93"/>
        <v>29</v>
      </c>
      <c r="BQ33" s="77">
        <f t="shared" si="93"/>
        <v>44</v>
      </c>
      <c r="BR33" s="386">
        <f t="shared" si="93"/>
        <v>-204</v>
      </c>
      <c r="BS33" s="409">
        <f t="shared" si="94"/>
        <v>-169</v>
      </c>
      <c r="BT33" s="77">
        <f t="shared" si="94"/>
        <v>-398</v>
      </c>
      <c r="BU33" s="77">
        <f t="shared" si="94"/>
        <v>-411</v>
      </c>
      <c r="BV33" s="77">
        <f t="shared" si="94"/>
        <v>-772</v>
      </c>
      <c r="BW33" s="77">
        <f t="shared" si="94"/>
        <v>-772</v>
      </c>
      <c r="BX33" s="226">
        <f t="shared" si="94"/>
        <v>-138</v>
      </c>
      <c r="BY33" s="226">
        <f t="shared" si="94"/>
        <v>-75</v>
      </c>
      <c r="BZ33" s="226">
        <f t="shared" si="94"/>
        <v>-16</v>
      </c>
      <c r="CA33" s="226">
        <f t="shared" si="94"/>
        <v>16</v>
      </c>
      <c r="CB33" s="226">
        <f t="shared" si="94"/>
        <v>167</v>
      </c>
      <c r="CC33" s="226">
        <f t="shared" si="95"/>
        <v>366</v>
      </c>
      <c r="CD33" s="366">
        <f t="shared" si="95"/>
        <v>100</v>
      </c>
      <c r="CE33" s="335">
        <f t="shared" si="95"/>
        <v>641</v>
      </c>
      <c r="CF33" s="252">
        <f t="shared" si="95"/>
        <v>520</v>
      </c>
      <c r="CG33" s="252">
        <f t="shared" si="95"/>
        <v>563</v>
      </c>
      <c r="CH33" s="252">
        <f t="shared" si="95"/>
        <v>329</v>
      </c>
      <c r="CI33" s="252">
        <f t="shared" si="95"/>
        <v>323</v>
      </c>
      <c r="CJ33" s="252">
        <f t="shared" si="95"/>
        <v>396</v>
      </c>
      <c r="CK33" s="252">
        <f t="shared" si="95"/>
        <v>279</v>
      </c>
      <c r="CL33" s="252">
        <f t="shared" si="95"/>
        <v>138</v>
      </c>
      <c r="CM33" s="252">
        <f t="shared" si="96"/>
        <v>266</v>
      </c>
      <c r="CN33" s="252">
        <f t="shared" si="96"/>
        <v>4</v>
      </c>
      <c r="CO33" s="252">
        <f t="shared" si="96"/>
        <v>-412</v>
      </c>
      <c r="CP33" s="366">
        <f t="shared" si="96"/>
        <v>172</v>
      </c>
      <c r="CQ33" s="366">
        <f t="shared" si="96"/>
        <v>-497</v>
      </c>
      <c r="CR33" s="366">
        <f t="shared" si="96"/>
        <v>-176</v>
      </c>
      <c r="CS33" s="366">
        <f t="shared" si="96"/>
        <v>-344</v>
      </c>
      <c r="CT33" s="366">
        <f t="shared" si="96"/>
        <v>-110</v>
      </c>
      <c r="CU33" s="366">
        <f t="shared" si="96"/>
        <v>-199</v>
      </c>
      <c r="CV33" s="366">
        <f t="shared" si="96"/>
        <v>-350</v>
      </c>
      <c r="CW33" s="366">
        <f t="shared" si="96"/>
        <v>-226</v>
      </c>
      <c r="CX33" s="366">
        <f t="shared" si="96"/>
        <v>-90</v>
      </c>
      <c r="CY33" s="366">
        <f t="shared" si="96"/>
        <v>-266</v>
      </c>
      <c r="CZ33" s="366">
        <f t="shared" si="96"/>
        <v>-134</v>
      </c>
      <c r="DA33" s="366">
        <f t="shared" si="96"/>
        <v>33</v>
      </c>
      <c r="DB33" s="366">
        <f t="shared" si="96"/>
        <v>-262</v>
      </c>
      <c r="DC33" s="264"/>
      <c r="DD33" s="57">
        <f>IF(ISERROR(GETPIVOTDATA("VALUE",'CRS WK pvt'!$I$2,"DT_FILE",DD$8,"CD_CO",DD$6,"TRIM_CAT",TRIM(B33),"TRIM_LINE",A30))=TRUE,0,GETPIVOTDATA("VALUE",'CRS WK pvt'!$I$2,"DT_FILE",DD$8,"CD_CO",DD$6,"TRIM_CAT",TRIM(B33),"TRIM_LINE",A30))</f>
        <v>920</v>
      </c>
    </row>
    <row r="34" spans="1:108" s="52" customFormat="1" ht="15">
      <c r="A34" s="139"/>
      <c r="B34" s="53" t="s">
        <v>142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2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>
        <v>317</v>
      </c>
      <c r="BH34" s="292">
        <v>353</v>
      </c>
      <c r="BI34" s="76">
        <f t="shared" si="93"/>
        <v>29</v>
      </c>
      <c r="BJ34" s="77">
        <f t="shared" si="93"/>
        <v>143</v>
      </c>
      <c r="BK34" s="77">
        <f t="shared" si="93"/>
        <v>255</v>
      </c>
      <c r="BL34" s="77">
        <f t="shared" si="93"/>
        <v>67</v>
      </c>
      <c r="BM34" s="77">
        <f t="shared" si="93"/>
        <v>-21</v>
      </c>
      <c r="BN34" s="77">
        <f t="shared" si="93"/>
        <v>-96</v>
      </c>
      <c r="BO34" s="77">
        <f t="shared" si="93"/>
        <v>16</v>
      </c>
      <c r="BP34" s="77">
        <f t="shared" si="93"/>
        <v>49</v>
      </c>
      <c r="BQ34" s="77">
        <f t="shared" si="93"/>
        <v>-27</v>
      </c>
      <c r="BR34" s="386">
        <f t="shared" si="93"/>
        <v>-47</v>
      </c>
      <c r="BS34" s="409">
        <f t="shared" si="94"/>
        <v>50</v>
      </c>
      <c r="BT34" s="77">
        <f t="shared" si="94"/>
        <v>-11</v>
      </c>
      <c r="BU34" s="77">
        <f t="shared" si="94"/>
        <v>-114</v>
      </c>
      <c r="BV34" s="77">
        <f t="shared" si="94"/>
        <v>-174</v>
      </c>
      <c r="BW34" s="77">
        <f t="shared" si="94"/>
        <v>-356</v>
      </c>
      <c r="BX34" s="226">
        <f t="shared" si="94"/>
        <v>-141</v>
      </c>
      <c r="BY34" s="226">
        <f t="shared" si="94"/>
        <v>-11</v>
      </c>
      <c r="BZ34" s="226">
        <f t="shared" si="94"/>
        <v>-11</v>
      </c>
      <c r="CA34" s="226">
        <f t="shared" si="94"/>
        <v>-75</v>
      </c>
      <c r="CB34" s="226">
        <f t="shared" si="94"/>
        <v>35</v>
      </c>
      <c r="CC34" s="226">
        <f t="shared" si="95"/>
        <v>212</v>
      </c>
      <c r="CD34" s="366">
        <f t="shared" si="95"/>
        <v>105</v>
      </c>
      <c r="CE34" s="335">
        <f t="shared" si="95"/>
        <v>280</v>
      </c>
      <c r="CF34" s="252">
        <f t="shared" si="95"/>
        <v>320</v>
      </c>
      <c r="CG34" s="252">
        <f t="shared" si="95"/>
        <v>295</v>
      </c>
      <c r="CH34" s="252">
        <f t="shared" si="95"/>
        <v>109</v>
      </c>
      <c r="CI34" s="252">
        <f t="shared" si="95"/>
        <v>193</v>
      </c>
      <c r="CJ34" s="252">
        <f t="shared" si="95"/>
        <v>212</v>
      </c>
      <c r="CK34" s="252">
        <f t="shared" si="95"/>
        <v>97</v>
      </c>
      <c r="CL34" s="252">
        <f t="shared" si="95"/>
        <v>101</v>
      </c>
      <c r="CM34" s="252">
        <f t="shared" si="96"/>
        <v>211</v>
      </c>
      <c r="CN34" s="252">
        <f t="shared" si="96"/>
        <v>65</v>
      </c>
      <c r="CO34" s="252">
        <f t="shared" si="96"/>
        <v>-149</v>
      </c>
      <c r="CP34" s="366">
        <f t="shared" si="96"/>
        <v>26</v>
      </c>
      <c r="CQ34" s="366">
        <f t="shared" si="96"/>
        <v>-246</v>
      </c>
      <c r="CR34" s="366">
        <f t="shared" si="96"/>
        <v>-264</v>
      </c>
      <c r="CS34" s="366">
        <f t="shared" si="96"/>
        <v>-158</v>
      </c>
      <c r="CT34" s="366">
        <f t="shared" si="96"/>
        <v>-36</v>
      </c>
      <c r="CU34" s="366">
        <f t="shared" si="96"/>
        <v>-102</v>
      </c>
      <c r="CV34" s="366">
        <f t="shared" si="96"/>
        <v>-145</v>
      </c>
      <c r="CW34" s="366">
        <f t="shared" si="96"/>
        <v>-113</v>
      </c>
      <c r="CX34" s="366">
        <f t="shared" si="96"/>
        <v>-26</v>
      </c>
      <c r="CY34" s="366">
        <f t="shared" si="96"/>
        <v>-149</v>
      </c>
      <c r="CZ34" s="366">
        <f t="shared" si="96"/>
        <v>-100</v>
      </c>
      <c r="DA34" s="366">
        <f t="shared" si="96"/>
        <v>-36</v>
      </c>
      <c r="DB34" s="366">
        <f t="shared" si="96"/>
        <v>-109</v>
      </c>
      <c r="DC34" s="264"/>
      <c r="DD34" s="57">
        <f>IF(ISERROR(GETPIVOTDATA("VALUE",'CRS WK pvt'!$I$2,"DT_FILE",DD$8,"CD_CO",DD$6,"TRIM_CAT",TRIM(B34),"TRIM_LINE",A30))=TRUE,0,GETPIVOTDATA("VALUE",'CRS WK pvt'!$I$2,"DT_FILE",DD$8,"CD_CO",DD$6,"TRIM_CAT",TRIM(B34),"TRIM_LINE",A30))</f>
        <v>353</v>
      </c>
    </row>
    <row r="35" spans="1:108" s="52" customFormat="1" ht="15">
      <c r="A35" s="139"/>
      <c r="B35" s="53" t="s">
        <v>143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2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>
        <v>265</v>
      </c>
      <c r="BH35" s="292">
        <v>277</v>
      </c>
      <c r="BI35" s="76">
        <f t="shared" si="93"/>
        <v>10</v>
      </c>
      <c r="BJ35" s="77">
        <f t="shared" si="93"/>
        <v>126</v>
      </c>
      <c r="BK35" s="77">
        <f t="shared" si="93"/>
        <v>191</v>
      </c>
      <c r="BL35" s="77">
        <f t="shared" si="93"/>
        <v>156</v>
      </c>
      <c r="BM35" s="77">
        <f t="shared" si="93"/>
        <v>78</v>
      </c>
      <c r="BN35" s="77">
        <f t="shared" si="93"/>
        <v>9</v>
      </c>
      <c r="BO35" s="77">
        <f t="shared" si="93"/>
        <v>154</v>
      </c>
      <c r="BP35" s="77">
        <f t="shared" si="93"/>
        <v>163</v>
      </c>
      <c r="BQ35" s="77">
        <f t="shared" si="93"/>
        <v>58</v>
      </c>
      <c r="BR35" s="386">
        <f t="shared" si="93"/>
        <v>-9</v>
      </c>
      <c r="BS35" s="409">
        <f t="shared" si="94"/>
        <v>80</v>
      </c>
      <c r="BT35" s="77">
        <f t="shared" si="94"/>
        <v>72</v>
      </c>
      <c r="BU35" s="77">
        <f t="shared" si="94"/>
        <v>-60</v>
      </c>
      <c r="BV35" s="77">
        <f t="shared" si="94"/>
        <v>-76</v>
      </c>
      <c r="BW35" s="77">
        <f t="shared" si="94"/>
        <v>-270</v>
      </c>
      <c r="BX35" s="226">
        <f t="shared" si="94"/>
        <v>-130</v>
      </c>
      <c r="BY35" s="226">
        <f t="shared" si="94"/>
        <v>28</v>
      </c>
      <c r="BZ35" s="226">
        <f t="shared" si="94"/>
        <v>107</v>
      </c>
      <c r="CA35" s="226">
        <f t="shared" si="94"/>
        <v>-134</v>
      </c>
      <c r="CB35" s="226">
        <f t="shared" si="94"/>
        <v>-69</v>
      </c>
      <c r="CC35" s="226">
        <f t="shared" si="95"/>
        <v>308</v>
      </c>
      <c r="CD35" s="366">
        <f t="shared" si="95"/>
        <v>170</v>
      </c>
      <c r="CE35" s="335">
        <f t="shared" si="95"/>
        <v>355</v>
      </c>
      <c r="CF35" s="252">
        <f t="shared" si="95"/>
        <v>490</v>
      </c>
      <c r="CG35" s="252">
        <f t="shared" si="95"/>
        <v>326</v>
      </c>
      <c r="CH35" s="252">
        <f t="shared" si="95"/>
        <v>99</v>
      </c>
      <c r="CI35" s="252">
        <f t="shared" si="95"/>
        <v>247</v>
      </c>
      <c r="CJ35" s="252">
        <f t="shared" si="95"/>
        <v>217</v>
      </c>
      <c r="CK35" s="252">
        <f t="shared" si="95"/>
        <v>108</v>
      </c>
      <c r="CL35" s="252">
        <f t="shared" si="95"/>
        <v>-17</v>
      </c>
      <c r="CM35" s="252">
        <f t="shared" si="96"/>
        <v>212</v>
      </c>
      <c r="CN35" s="252">
        <f t="shared" si="96"/>
        <v>122</v>
      </c>
      <c r="CO35" s="252">
        <f t="shared" si="96"/>
        <v>-161</v>
      </c>
      <c r="CP35" s="366">
        <f t="shared" si="96"/>
        <v>70</v>
      </c>
      <c r="CQ35" s="366">
        <f t="shared" si="96"/>
        <v>-210</v>
      </c>
      <c r="CR35" s="366">
        <f t="shared" si="96"/>
        <v>-495</v>
      </c>
      <c r="CS35" s="366">
        <f t="shared" si="96"/>
        <v>-196</v>
      </c>
      <c r="CT35" s="366">
        <f t="shared" si="96"/>
        <v>74</v>
      </c>
      <c r="CU35" s="366">
        <f t="shared" si="96"/>
        <v>-122</v>
      </c>
      <c r="CV35" s="366">
        <f t="shared" si="96"/>
        <v>-148</v>
      </c>
      <c r="CW35" s="366">
        <f t="shared" si="96"/>
        <v>-217</v>
      </c>
      <c r="CX35" s="366">
        <f t="shared" si="96"/>
        <v>-28</v>
      </c>
      <c r="CY35" s="366">
        <f t="shared" si="96"/>
        <v>-67</v>
      </c>
      <c r="CZ35" s="366">
        <f t="shared" si="96"/>
        <v>-147</v>
      </c>
      <c r="DA35" s="366">
        <f t="shared" si="96"/>
        <v>-138</v>
      </c>
      <c r="DB35" s="366">
        <f t="shared" si="96"/>
        <v>-234</v>
      </c>
      <c r="DC35" s="264"/>
      <c r="DD35" s="57">
        <f>IF(ISERROR(GETPIVOTDATA("VALUE",'CRS WK pvt'!$I$2,"DT_FILE",DD$8,"CD_CO",DD$6,"TRIM_CAT",TRIM(B35),"TRIM_LINE",A30))=TRUE,0,GETPIVOTDATA("VALUE",'CRS WK pvt'!$I$2,"DT_FILE",DD$8,"CD_CO",DD$6,"TRIM_CAT",TRIM(B35),"TRIM_LINE",A30))</f>
        <v>277</v>
      </c>
    </row>
    <row r="36" spans="1:108" s="66" customFormat="1" ht="15">
      <c r="A36" s="140"/>
      <c r="B36" s="53" t="s">
        <v>144</v>
      </c>
      <c r="C36" s="129">
        <f t="shared" si="97" ref="C36:V36">SUM(C31:C35)</f>
        <v>23798</v>
      </c>
      <c r="D36" s="130">
        <f t="shared" si="97"/>
        <v>27778</v>
      </c>
      <c r="E36" s="130">
        <f t="shared" si="97"/>
        <v>29433</v>
      </c>
      <c r="F36" s="130">
        <f t="shared" si="97"/>
        <v>25379</v>
      </c>
      <c r="G36" s="130">
        <f t="shared" si="97"/>
        <v>21174</v>
      </c>
      <c r="H36" s="130">
        <f t="shared" si="97"/>
        <v>22792</v>
      </c>
      <c r="I36" s="130">
        <f t="shared" si="97"/>
        <v>17393</v>
      </c>
      <c r="J36" s="130">
        <f t="shared" si="97"/>
        <v>17734</v>
      </c>
      <c r="K36" s="130">
        <f t="shared" si="97"/>
        <v>18666</v>
      </c>
      <c r="L36" s="131">
        <f t="shared" si="97"/>
        <v>20612</v>
      </c>
      <c r="M36" s="130">
        <f t="shared" si="97"/>
        <v>19061</v>
      </c>
      <c r="N36" s="130">
        <f t="shared" si="97"/>
        <v>25376</v>
      </c>
      <c r="O36" s="130">
        <f t="shared" si="97"/>
        <v>24974</v>
      </c>
      <c r="P36" s="130">
        <f t="shared" si="97"/>
        <v>29460</v>
      </c>
      <c r="Q36" s="130">
        <f t="shared" si="97"/>
        <v>26121</v>
      </c>
      <c r="R36" s="130">
        <f t="shared" si="97"/>
        <v>20699</v>
      </c>
      <c r="S36" s="130">
        <f t="shared" si="97"/>
        <v>20401</v>
      </c>
      <c r="T36" s="130">
        <f t="shared" si="97"/>
        <v>16018</v>
      </c>
      <c r="U36" s="130">
        <f t="shared" si="97"/>
        <v>15936</v>
      </c>
      <c r="V36" s="130">
        <f t="shared" si="97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3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>
        <v>18657</v>
      </c>
      <c r="BH36" s="293">
        <v>18791</v>
      </c>
      <c r="BI36" s="78">
        <f t="shared" si="98" ref="BI36:BM36">SUM(BI31:BI35)</f>
        <v>1176</v>
      </c>
      <c r="BJ36" s="132">
        <f t="shared" si="98"/>
        <v>1682</v>
      </c>
      <c r="BK36" s="132">
        <f t="shared" si="98"/>
        <v>-3312</v>
      </c>
      <c r="BL36" s="132">
        <f t="shared" si="98"/>
        <v>-4680</v>
      </c>
      <c r="BM36" s="132">
        <f t="shared" si="98"/>
        <v>-773</v>
      </c>
      <c r="BN36" s="132">
        <f t="shared" si="99" ref="BN36:BV36">SUM(BN31:BN35)</f>
        <v>-6774</v>
      </c>
      <c r="BO36" s="132">
        <f t="shared" si="99"/>
        <v>-1457</v>
      </c>
      <c r="BP36" s="132">
        <f t="shared" si="99"/>
        <v>-764</v>
      </c>
      <c r="BQ36" s="132">
        <f t="shared" si="99"/>
        <v>-428</v>
      </c>
      <c r="BR36" s="387">
        <f t="shared" si="99"/>
        <v>-3736</v>
      </c>
      <c r="BS36" s="410">
        <f t="shared" si="99"/>
        <v>-3830</v>
      </c>
      <c r="BT36" s="132">
        <f t="shared" si="99"/>
        <v>-7861</v>
      </c>
      <c r="BU36" s="132">
        <f t="shared" si="99"/>
        <v>-5917</v>
      </c>
      <c r="BV36" s="132">
        <f t="shared" si="99"/>
        <v>-5353</v>
      </c>
      <c r="BW36" s="132">
        <f t="shared" si="100" ref="BW36:BX36">SUM(BW31:BW35)</f>
        <v>-4781</v>
      </c>
      <c r="BX36" s="227">
        <f t="shared" si="100"/>
        <v>-517</v>
      </c>
      <c r="BY36" s="227">
        <f t="shared" si="101" ref="BY36:BZ36">SUM(BY31:BY35)</f>
        <v>-1360</v>
      </c>
      <c r="BZ36" s="227">
        <f t="shared" si="101"/>
        <v>1447</v>
      </c>
      <c r="CA36" s="227">
        <f t="shared" si="102" ref="CA36:CB36">SUM(CA31:CA35)</f>
        <v>2145</v>
      </c>
      <c r="CB36" s="227">
        <f t="shared" si="102"/>
        <v>4012</v>
      </c>
      <c r="CC36" s="227">
        <f t="shared" si="103" ref="CC36:CE36">SUM(CC31:CC35)</f>
        <v>4081</v>
      </c>
      <c r="CD36" s="367">
        <f t="shared" si="103"/>
        <v>642</v>
      </c>
      <c r="CE36" s="336">
        <f t="shared" si="103"/>
        <v>2826</v>
      </c>
      <c r="CF36" s="253">
        <f t="shared" si="104" ref="CF36">SUM(CF31:CF35)</f>
        <v>5880</v>
      </c>
      <c r="CG36" s="253">
        <f t="shared" si="105" ref="CG36">SUM(CG31:CG35)</f>
        <v>3767</v>
      </c>
      <c r="CH36" s="253">
        <f t="shared" si="106" ref="CH36">SUM(CH31:CH35)</f>
        <v>1604</v>
      </c>
      <c r="CI36" s="253">
        <f t="shared" si="107" ref="CI36">SUM(CI31:CI35)</f>
        <v>3688</v>
      </c>
      <c r="CJ36" s="253">
        <f t="shared" si="108" ref="CJ36">SUM(CJ31:CJ35)</f>
        <v>3290</v>
      </c>
      <c r="CK36" s="253">
        <f t="shared" si="109" ref="CK36">SUM(CK31:CK35)</f>
        <v>364</v>
      </c>
      <c r="CL36" s="253">
        <f t="shared" si="110" ref="CL36">SUM(CL31:CL35)</f>
        <v>1088</v>
      </c>
      <c r="CM36" s="253">
        <f t="shared" si="111" ref="CM36">SUM(CM31:CM35)</f>
        <v>260</v>
      </c>
      <c r="CN36" s="253">
        <f t="shared" si="112" ref="CN36">SUM(CN31:CN35)</f>
        <v>-2370</v>
      </c>
      <c r="CO36" s="253">
        <f t="shared" si="113" ref="CO36">SUM(CO31:CO35)</f>
        <v>-4284</v>
      </c>
      <c r="CP36" s="367">
        <f t="shared" si="114" ref="CP36">SUM(CP31:CP35)</f>
        <v>3000</v>
      </c>
      <c r="CQ36" s="367">
        <f t="shared" si="115" ref="CQ36">SUM(CQ31:CQ35)</f>
        <v>206</v>
      </c>
      <c r="CR36" s="367">
        <f t="shared" si="116" ref="CR36">SUM(CR31:CR35)</f>
        <v>376</v>
      </c>
      <c r="CS36" s="367">
        <f t="shared" si="117" ref="CS36">SUM(CS31:CS35)</f>
        <v>626</v>
      </c>
      <c r="CT36" s="367">
        <f t="shared" si="118" ref="CT36:CU36">SUM(CT31:CT35)</f>
        <v>1089</v>
      </c>
      <c r="CU36" s="367">
        <f t="shared" si="118"/>
        <v>-1642</v>
      </c>
      <c r="CV36" s="367">
        <f t="shared" si="119" ref="CV36">SUM(CV31:CV35)</f>
        <v>-1140</v>
      </c>
      <c r="CW36" s="367">
        <f t="shared" si="120" ref="CW36">SUM(CW31:CW35)</f>
        <v>-17</v>
      </c>
      <c r="CX36" s="367">
        <f t="shared" si="121" ref="CX36:CY36">SUM(CX31:CX35)</f>
        <v>564</v>
      </c>
      <c r="CY36" s="367">
        <f t="shared" si="121"/>
        <v>-116</v>
      </c>
      <c r="CZ36" s="367">
        <f t="shared" si="122" ref="CZ36:DA36">SUM(CZ31:CZ35)</f>
        <v>-332</v>
      </c>
      <c r="DA36" s="367">
        <f t="shared" si="122"/>
        <v>622</v>
      </c>
      <c r="DB36" s="367">
        <f t="shared" si="123" ref="DB36">SUM(DB31:DB35)</f>
        <v>-1727</v>
      </c>
      <c r="DC36" s="265"/>
      <c r="DD36" s="78">
        <f>SUM(DD31:DD35)</f>
        <v>18791</v>
      </c>
    </row>
    <row r="37" spans="1:108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54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264"/>
      <c r="DD37" s="83"/>
    </row>
    <row r="38" spans="1:108" s="52" customFormat="1" ht="15">
      <c r="A38" s="139"/>
      <c r="B38" s="53" t="s">
        <v>139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2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>
        <v>44423</v>
      </c>
      <c r="BH38" s="292">
        <v>44574</v>
      </c>
      <c r="BI38" s="76">
        <f t="shared" si="124" ref="BI38:BR42">O38-C38</f>
        <v>411</v>
      </c>
      <c r="BJ38" s="77">
        <f t="shared" si="124"/>
        <v>5418</v>
      </c>
      <c r="BK38" s="77">
        <f t="shared" si="124"/>
        <v>9936</v>
      </c>
      <c r="BL38" s="77">
        <f t="shared" si="124"/>
        <v>9737</v>
      </c>
      <c r="BM38" s="77">
        <f t="shared" si="124"/>
        <v>9238</v>
      </c>
      <c r="BN38" s="77">
        <f t="shared" si="124"/>
        <v>9119</v>
      </c>
      <c r="BO38" s="77">
        <f t="shared" si="124"/>
        <v>7955</v>
      </c>
      <c r="BP38" s="77">
        <f t="shared" si="124"/>
        <v>9937</v>
      </c>
      <c r="BQ38" s="77">
        <f t="shared" si="124"/>
        <v>9502</v>
      </c>
      <c r="BR38" s="386">
        <f t="shared" si="124"/>
        <v>9550</v>
      </c>
      <c r="BS38" s="409">
        <f t="shared" si="125" ref="BS38:CB42">Y38-M38</f>
        <v>8154</v>
      </c>
      <c r="BT38" s="77">
        <f t="shared" si="125"/>
        <v>7544</v>
      </c>
      <c r="BU38" s="77">
        <f t="shared" si="125"/>
        <v>2192</v>
      </c>
      <c r="BV38" s="77">
        <f t="shared" si="125"/>
        <v>-1555</v>
      </c>
      <c r="BW38" s="77">
        <f t="shared" si="125"/>
        <v>-6684</v>
      </c>
      <c r="BX38" s="226">
        <f t="shared" si="125"/>
        <v>-9280</v>
      </c>
      <c r="BY38" s="226">
        <f t="shared" si="125"/>
        <v>-11940</v>
      </c>
      <c r="BZ38" s="226">
        <f t="shared" si="125"/>
        <v>-13154</v>
      </c>
      <c r="CA38" s="226">
        <f t="shared" si="125"/>
        <v>-12357</v>
      </c>
      <c r="CB38" s="226">
        <f t="shared" si="125"/>
        <v>-10864</v>
      </c>
      <c r="CC38" s="226">
        <f t="shared" si="126" ref="CC38:CL42">AI38-W38</f>
        <v>-10177</v>
      </c>
      <c r="CD38" s="366">
        <f t="shared" si="126"/>
        <v>-10077</v>
      </c>
      <c r="CE38" s="335">
        <f t="shared" si="126"/>
        <v>-8767</v>
      </c>
      <c r="CF38" s="252">
        <f t="shared" si="126"/>
        <v>-7085</v>
      </c>
      <c r="CG38" s="252">
        <f t="shared" si="126"/>
        <v>-4025</v>
      </c>
      <c r="CH38" s="252">
        <f t="shared" si="126"/>
        <v>-2724</v>
      </c>
      <c r="CI38" s="252">
        <f t="shared" si="126"/>
        <v>-4335</v>
      </c>
      <c r="CJ38" s="252">
        <f t="shared" si="126"/>
        <v>-3089</v>
      </c>
      <c r="CK38" s="252">
        <f t="shared" si="126"/>
        <v>-673</v>
      </c>
      <c r="CL38" s="252">
        <f t="shared" si="126"/>
        <v>7</v>
      </c>
      <c r="CM38" s="252">
        <f t="shared" si="127" ref="CM38:DB42">AS38-AG38</f>
        <v>1583</v>
      </c>
      <c r="CN38" s="252">
        <f t="shared" si="127"/>
        <v>-1043</v>
      </c>
      <c r="CO38" s="252">
        <f t="shared" si="127"/>
        <v>-1042</v>
      </c>
      <c r="CP38" s="366">
        <f t="shared" si="127"/>
        <v>-390</v>
      </c>
      <c r="CQ38" s="366">
        <f t="shared" si="127"/>
        <v>-469</v>
      </c>
      <c r="CR38" s="366">
        <f t="shared" si="127"/>
        <v>260</v>
      </c>
      <c r="CS38" s="366">
        <f t="shared" si="127"/>
        <v>260</v>
      </c>
      <c r="CT38" s="366">
        <f t="shared" si="127"/>
        <v>190</v>
      </c>
      <c r="CU38" s="366">
        <f t="shared" si="127"/>
        <v>946</v>
      </c>
      <c r="CV38" s="366">
        <f t="shared" si="127"/>
        <v>1050</v>
      </c>
      <c r="CW38" s="366">
        <f t="shared" si="127"/>
        <v>1764</v>
      </c>
      <c r="CX38" s="366">
        <f t="shared" si="127"/>
        <v>1457</v>
      </c>
      <c r="CY38" s="366">
        <f t="shared" si="127"/>
        <v>39</v>
      </c>
      <c r="CZ38" s="366">
        <f t="shared" si="127"/>
        <v>438</v>
      </c>
      <c r="DA38" s="366">
        <f t="shared" si="127"/>
        <v>103</v>
      </c>
      <c r="DB38" s="366">
        <f t="shared" si="127"/>
        <v>598</v>
      </c>
      <c r="DC38" s="264"/>
      <c r="DD38" s="57">
        <f>IF(ISERROR(GETPIVOTDATA("VALUE",'CRS WK pvt'!$I$2,"DT_FILE",DD$8,"CD_CO",DD$6,"TRIM_CAT",TRIM(B38),"TRIM_LINE",A37))=TRUE,0,GETPIVOTDATA("VALUE",'CRS WK pvt'!$I$2,"DT_FILE",DD$8,"CD_CO",DD$6,"TRIM_CAT",TRIM(B38),"TRIM_LINE",A37))</f>
        <v>44574</v>
      </c>
    </row>
    <row r="39" spans="1:108" s="52" customFormat="1" ht="15">
      <c r="A39" s="139"/>
      <c r="B39" s="53" t="s">
        <v>140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2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>
        <v>23015</v>
      </c>
      <c r="BH39" s="292">
        <v>23216</v>
      </c>
      <c r="BI39" s="76">
        <f t="shared" si="124"/>
        <v>594</v>
      </c>
      <c r="BJ39" s="77">
        <f t="shared" si="124"/>
        <v>1176</v>
      </c>
      <c r="BK39" s="77">
        <f t="shared" si="124"/>
        <v>1326</v>
      </c>
      <c r="BL39" s="77">
        <f t="shared" si="124"/>
        <v>1141</v>
      </c>
      <c r="BM39" s="77">
        <f t="shared" si="124"/>
        <v>2079</v>
      </c>
      <c r="BN39" s="77">
        <f t="shared" si="124"/>
        <v>1793</v>
      </c>
      <c r="BO39" s="77">
        <f t="shared" si="124"/>
        <v>1959</v>
      </c>
      <c r="BP39" s="77">
        <f t="shared" si="124"/>
        <v>2537</v>
      </c>
      <c r="BQ39" s="77">
        <f t="shared" si="124"/>
        <v>3192</v>
      </c>
      <c r="BR39" s="386">
        <f t="shared" si="124"/>
        <v>3441</v>
      </c>
      <c r="BS39" s="409">
        <f t="shared" si="125"/>
        <v>3190</v>
      </c>
      <c r="BT39" s="77">
        <f t="shared" si="125"/>
        <v>3506</v>
      </c>
      <c r="BU39" s="77">
        <f t="shared" si="125"/>
        <v>2751</v>
      </c>
      <c r="BV39" s="77">
        <f t="shared" si="125"/>
        <v>2653</v>
      </c>
      <c r="BW39" s="77">
        <f t="shared" si="125"/>
        <v>2312</v>
      </c>
      <c r="BX39" s="226">
        <f t="shared" si="125"/>
        <v>2186</v>
      </c>
      <c r="BY39" s="226">
        <f t="shared" si="125"/>
        <v>410</v>
      </c>
      <c r="BZ39" s="226">
        <f t="shared" si="125"/>
        <v>-47</v>
      </c>
      <c r="CA39" s="226">
        <f t="shared" si="125"/>
        <v>-475</v>
      </c>
      <c r="CB39" s="226">
        <f t="shared" si="125"/>
        <v>-524</v>
      </c>
      <c r="CC39" s="226">
        <f t="shared" si="126"/>
        <v>-2073</v>
      </c>
      <c r="CD39" s="366">
        <f t="shared" si="126"/>
        <v>-3523</v>
      </c>
      <c r="CE39" s="335">
        <f t="shared" si="126"/>
        <v>-2421</v>
      </c>
      <c r="CF39" s="252">
        <f t="shared" si="126"/>
        <v>-1592</v>
      </c>
      <c r="CG39" s="252">
        <f t="shared" si="126"/>
        <v>-535</v>
      </c>
      <c r="CH39" s="252">
        <f t="shared" si="126"/>
        <v>307</v>
      </c>
      <c r="CI39" s="252">
        <f t="shared" si="126"/>
        <v>471</v>
      </c>
      <c r="CJ39" s="252">
        <f t="shared" si="126"/>
        <v>762</v>
      </c>
      <c r="CK39" s="252">
        <f t="shared" si="126"/>
        <v>1156</v>
      </c>
      <c r="CL39" s="252">
        <f t="shared" si="126"/>
        <v>942</v>
      </c>
      <c r="CM39" s="252">
        <f t="shared" si="127"/>
        <v>1188</v>
      </c>
      <c r="CN39" s="252">
        <f t="shared" si="127"/>
        <v>827</v>
      </c>
      <c r="CO39" s="252">
        <f t="shared" si="127"/>
        <v>2157</v>
      </c>
      <c r="CP39" s="366">
        <f t="shared" si="127"/>
        <v>3827</v>
      </c>
      <c r="CQ39" s="366">
        <f t="shared" si="127"/>
        <v>3783</v>
      </c>
      <c r="CR39" s="366">
        <f t="shared" si="127"/>
        <v>3972</v>
      </c>
      <c r="CS39" s="366">
        <f t="shared" si="127"/>
        <v>4296</v>
      </c>
      <c r="CT39" s="366">
        <f t="shared" si="127"/>
        <v>3711</v>
      </c>
      <c r="CU39" s="366">
        <f t="shared" si="127"/>
        <v>3491</v>
      </c>
      <c r="CV39" s="366">
        <f t="shared" si="127"/>
        <v>3318</v>
      </c>
      <c r="CW39" s="366">
        <f t="shared" si="127"/>
        <v>3410</v>
      </c>
      <c r="CX39" s="366">
        <f t="shared" si="127"/>
        <v>3254</v>
      </c>
      <c r="CY39" s="366">
        <f t="shared" si="127"/>
        <v>3005</v>
      </c>
      <c r="CZ39" s="366">
        <f t="shared" si="127"/>
        <v>2777</v>
      </c>
      <c r="DA39" s="366">
        <f t="shared" si="127"/>
        <v>2401</v>
      </c>
      <c r="DB39" s="366">
        <f t="shared" si="127"/>
        <v>2111</v>
      </c>
      <c r="DC39" s="264"/>
      <c r="DD39" s="57">
        <f>IF(ISERROR(GETPIVOTDATA("VALUE",'CRS WK pvt'!$I$2,"DT_FILE",DD$8,"CD_CO",DD$6,"TRIM_CAT",TRIM(B39),"TRIM_LINE",A37))=TRUE,0,GETPIVOTDATA("VALUE",'CRS WK pvt'!$I$2,"DT_FILE",DD$8,"CD_CO",DD$6,"TRIM_CAT",TRIM(B39),"TRIM_LINE",A37))</f>
        <v>23216</v>
      </c>
    </row>
    <row r="40" spans="1:108" s="52" customFormat="1" ht="15">
      <c r="A40" s="139"/>
      <c r="B40" s="53" t="s">
        <v>141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2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>
        <v>2290</v>
      </c>
      <c r="BH40" s="292">
        <v>2225</v>
      </c>
      <c r="BI40" s="76">
        <f t="shared" si="124"/>
        <v>305</v>
      </c>
      <c r="BJ40" s="77">
        <f t="shared" si="124"/>
        <v>968</v>
      </c>
      <c r="BK40" s="77">
        <f t="shared" si="124"/>
        <v>1397</v>
      </c>
      <c r="BL40" s="77">
        <f t="shared" si="124"/>
        <v>1386</v>
      </c>
      <c r="BM40" s="77">
        <f t="shared" si="124"/>
        <v>1274</v>
      </c>
      <c r="BN40" s="77">
        <f t="shared" si="124"/>
        <v>1241</v>
      </c>
      <c r="BO40" s="77">
        <f t="shared" si="124"/>
        <v>1025</v>
      </c>
      <c r="BP40" s="77">
        <f t="shared" si="124"/>
        <v>1003</v>
      </c>
      <c r="BQ40" s="77">
        <f t="shared" si="124"/>
        <v>920</v>
      </c>
      <c r="BR40" s="386">
        <f t="shared" si="124"/>
        <v>849</v>
      </c>
      <c r="BS40" s="409">
        <f t="shared" si="125"/>
        <v>732</v>
      </c>
      <c r="BT40" s="77">
        <f t="shared" si="125"/>
        <v>573</v>
      </c>
      <c r="BU40" s="77">
        <f t="shared" si="125"/>
        <v>152</v>
      </c>
      <c r="BV40" s="77">
        <f t="shared" si="125"/>
        <v>-367</v>
      </c>
      <c r="BW40" s="77">
        <f t="shared" si="125"/>
        <v>-1033</v>
      </c>
      <c r="BX40" s="226">
        <f t="shared" si="125"/>
        <v>-1072</v>
      </c>
      <c r="BY40" s="226">
        <f t="shared" si="125"/>
        <v>-807</v>
      </c>
      <c r="BZ40" s="226">
        <f t="shared" si="125"/>
        <v>-784</v>
      </c>
      <c r="CA40" s="226">
        <f t="shared" si="125"/>
        <v>-678</v>
      </c>
      <c r="CB40" s="226">
        <f t="shared" si="125"/>
        <v>-608</v>
      </c>
      <c r="CC40" s="226">
        <f t="shared" si="126"/>
        <v>-453</v>
      </c>
      <c r="CD40" s="366">
        <f t="shared" si="126"/>
        <v>-327</v>
      </c>
      <c r="CE40" s="335">
        <f t="shared" si="126"/>
        <v>-133</v>
      </c>
      <c r="CF40" s="252">
        <f t="shared" si="126"/>
        <v>-93</v>
      </c>
      <c r="CG40" s="252">
        <f t="shared" si="126"/>
        <v>97</v>
      </c>
      <c r="CH40" s="252">
        <f t="shared" si="126"/>
        <v>-102</v>
      </c>
      <c r="CI40" s="252">
        <f t="shared" si="126"/>
        <v>-191</v>
      </c>
      <c r="CJ40" s="252">
        <f t="shared" si="126"/>
        <v>-298</v>
      </c>
      <c r="CK40" s="252">
        <f t="shared" si="126"/>
        <v>-252</v>
      </c>
      <c r="CL40" s="252">
        <f t="shared" si="126"/>
        <v>-125</v>
      </c>
      <c r="CM40" s="252">
        <f t="shared" si="127"/>
        <v>53</v>
      </c>
      <c r="CN40" s="252">
        <f t="shared" si="127"/>
        <v>41</v>
      </c>
      <c r="CO40" s="252">
        <f t="shared" si="127"/>
        <v>-12</v>
      </c>
      <c r="CP40" s="366">
        <f t="shared" si="127"/>
        <v>-137</v>
      </c>
      <c r="CQ40" s="366">
        <f t="shared" si="127"/>
        <v>-264</v>
      </c>
      <c r="CR40" s="366">
        <f t="shared" si="127"/>
        <v>-269</v>
      </c>
      <c r="CS40" s="366">
        <f t="shared" si="127"/>
        <v>-270</v>
      </c>
      <c r="CT40" s="366">
        <f t="shared" si="127"/>
        <v>-162</v>
      </c>
      <c r="CU40" s="366">
        <f t="shared" si="127"/>
        <v>48</v>
      </c>
      <c r="CV40" s="366">
        <f t="shared" si="127"/>
        <v>87</v>
      </c>
      <c r="CW40" s="366">
        <f t="shared" si="127"/>
        <v>-81</v>
      </c>
      <c r="CX40" s="366">
        <f t="shared" si="127"/>
        <v>-94</v>
      </c>
      <c r="CY40" s="366">
        <f t="shared" si="127"/>
        <v>-143</v>
      </c>
      <c r="CZ40" s="366">
        <f t="shared" si="127"/>
        <v>-132</v>
      </c>
      <c r="DA40" s="366">
        <f t="shared" si="127"/>
        <v>-105</v>
      </c>
      <c r="DB40" s="366">
        <f t="shared" si="127"/>
        <v>-42</v>
      </c>
      <c r="DC40" s="264"/>
      <c r="DD40" s="57">
        <f>IF(ISERROR(GETPIVOTDATA("VALUE",'CRS WK pvt'!$I$2,"DT_FILE",DD$8,"CD_CO",DD$6,"TRIM_CAT",TRIM(B40),"TRIM_LINE",A37))=TRUE,0,GETPIVOTDATA("VALUE",'CRS WK pvt'!$I$2,"DT_FILE",DD$8,"CD_CO",DD$6,"TRIM_CAT",TRIM(B40),"TRIM_LINE",A37))</f>
        <v>2225</v>
      </c>
    </row>
    <row r="41" spans="1:108" s="52" customFormat="1" ht="15">
      <c r="A41" s="139"/>
      <c r="B41" s="53" t="s">
        <v>142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2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>
        <v>606</v>
      </c>
      <c r="BH41" s="292">
        <v>563</v>
      </c>
      <c r="BI41" s="76">
        <f t="shared" si="124"/>
        <v>40</v>
      </c>
      <c r="BJ41" s="77">
        <f t="shared" si="124"/>
        <v>250</v>
      </c>
      <c r="BK41" s="77">
        <f t="shared" si="124"/>
        <v>380</v>
      </c>
      <c r="BL41" s="77">
        <f t="shared" si="124"/>
        <v>498</v>
      </c>
      <c r="BM41" s="77">
        <f t="shared" si="124"/>
        <v>454</v>
      </c>
      <c r="BN41" s="77">
        <f t="shared" si="124"/>
        <v>444</v>
      </c>
      <c r="BO41" s="77">
        <f t="shared" si="124"/>
        <v>397</v>
      </c>
      <c r="BP41" s="77">
        <f t="shared" si="124"/>
        <v>386</v>
      </c>
      <c r="BQ41" s="77">
        <f t="shared" si="124"/>
        <v>359</v>
      </c>
      <c r="BR41" s="386">
        <f t="shared" si="124"/>
        <v>298</v>
      </c>
      <c r="BS41" s="409">
        <f t="shared" si="125"/>
        <v>264</v>
      </c>
      <c r="BT41" s="77">
        <f t="shared" si="125"/>
        <v>275</v>
      </c>
      <c r="BU41" s="77">
        <f t="shared" si="125"/>
        <v>135</v>
      </c>
      <c r="BV41" s="77">
        <f t="shared" si="125"/>
        <v>-66</v>
      </c>
      <c r="BW41" s="77">
        <f t="shared" si="125"/>
        <v>-206</v>
      </c>
      <c r="BX41" s="226">
        <f t="shared" si="125"/>
        <v>-316</v>
      </c>
      <c r="BY41" s="226">
        <f t="shared" si="125"/>
        <v>-329</v>
      </c>
      <c r="BZ41" s="226">
        <f t="shared" si="125"/>
        <v>-245</v>
      </c>
      <c r="CA41" s="226">
        <f t="shared" si="125"/>
        <v>-233</v>
      </c>
      <c r="CB41" s="226">
        <f t="shared" si="125"/>
        <v>-270</v>
      </c>
      <c r="CC41" s="226">
        <f t="shared" si="126"/>
        <v>-163</v>
      </c>
      <c r="CD41" s="366">
        <f t="shared" si="126"/>
        <v>-128</v>
      </c>
      <c r="CE41" s="335">
        <f t="shared" si="126"/>
        <v>-59</v>
      </c>
      <c r="CF41" s="252">
        <f t="shared" si="126"/>
        <v>-113</v>
      </c>
      <c r="CG41" s="252">
        <f t="shared" si="126"/>
        <v>3</v>
      </c>
      <c r="CH41" s="252">
        <f t="shared" si="126"/>
        <v>-35</v>
      </c>
      <c r="CI41" s="252">
        <f t="shared" si="126"/>
        <v>-30</v>
      </c>
      <c r="CJ41" s="252">
        <f t="shared" si="126"/>
        <v>-33</v>
      </c>
      <c r="CK41" s="252">
        <f t="shared" si="126"/>
        <v>48</v>
      </c>
      <c r="CL41" s="252">
        <f t="shared" si="126"/>
        <v>26</v>
      </c>
      <c r="CM41" s="252">
        <f t="shared" si="127"/>
        <v>117</v>
      </c>
      <c r="CN41" s="252">
        <f t="shared" si="127"/>
        <v>110</v>
      </c>
      <c r="CO41" s="252">
        <f t="shared" si="127"/>
        <v>-1</v>
      </c>
      <c r="CP41" s="366">
        <f t="shared" si="127"/>
        <v>-29</v>
      </c>
      <c r="CQ41" s="366">
        <f t="shared" si="127"/>
        <v>-127</v>
      </c>
      <c r="CR41" s="366">
        <f t="shared" si="127"/>
        <v>-84</v>
      </c>
      <c r="CS41" s="366">
        <f t="shared" si="127"/>
        <v>-127</v>
      </c>
      <c r="CT41" s="366">
        <f t="shared" si="127"/>
        <v>-38</v>
      </c>
      <c r="CU41" s="366">
        <f t="shared" si="127"/>
        <v>0</v>
      </c>
      <c r="CV41" s="366">
        <f t="shared" si="127"/>
        <v>-16</v>
      </c>
      <c r="CW41" s="366">
        <f t="shared" si="127"/>
        <v>-103</v>
      </c>
      <c r="CX41" s="366">
        <f t="shared" si="127"/>
        <v>-148</v>
      </c>
      <c r="CY41" s="366">
        <f t="shared" si="127"/>
        <v>-204</v>
      </c>
      <c r="CZ41" s="366">
        <f t="shared" si="127"/>
        <v>-115</v>
      </c>
      <c r="DA41" s="366">
        <f t="shared" si="127"/>
        <v>-65</v>
      </c>
      <c r="DB41" s="366">
        <f t="shared" si="127"/>
        <v>-70</v>
      </c>
      <c r="DC41" s="264"/>
      <c r="DD41" s="57">
        <f>IF(ISERROR(GETPIVOTDATA("VALUE",'CRS WK pvt'!$I$2,"DT_FILE",DD$8,"CD_CO",DD$6,"TRIM_CAT",TRIM(B41),"TRIM_LINE",A37))=TRUE,0,GETPIVOTDATA("VALUE",'CRS WK pvt'!$I$2,"DT_FILE",DD$8,"CD_CO",DD$6,"TRIM_CAT",TRIM(B41),"TRIM_LINE",A37))</f>
        <v>563</v>
      </c>
    </row>
    <row r="42" spans="1:108" s="52" customFormat="1" ht="15">
      <c r="A42" s="139"/>
      <c r="B42" s="53" t="s">
        <v>143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2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>
        <v>465</v>
      </c>
      <c r="BH42" s="292">
        <v>405</v>
      </c>
      <c r="BI42" s="76">
        <f t="shared" si="124"/>
        <v>50</v>
      </c>
      <c r="BJ42" s="77">
        <f t="shared" si="124"/>
        <v>145</v>
      </c>
      <c r="BK42" s="77">
        <f t="shared" si="124"/>
        <v>342</v>
      </c>
      <c r="BL42" s="77">
        <f t="shared" si="124"/>
        <v>388</v>
      </c>
      <c r="BM42" s="77">
        <f t="shared" si="124"/>
        <v>360</v>
      </c>
      <c r="BN42" s="77">
        <f t="shared" si="124"/>
        <v>360</v>
      </c>
      <c r="BO42" s="77">
        <f t="shared" si="124"/>
        <v>300</v>
      </c>
      <c r="BP42" s="77">
        <f t="shared" si="124"/>
        <v>290</v>
      </c>
      <c r="BQ42" s="77">
        <f t="shared" si="124"/>
        <v>246</v>
      </c>
      <c r="BR42" s="386">
        <f t="shared" si="124"/>
        <v>205</v>
      </c>
      <c r="BS42" s="409">
        <f t="shared" si="125"/>
        <v>189</v>
      </c>
      <c r="BT42" s="77">
        <f t="shared" si="125"/>
        <v>154</v>
      </c>
      <c r="BU42" s="77">
        <f t="shared" si="125"/>
        <v>40</v>
      </c>
      <c r="BV42" s="77">
        <f t="shared" si="125"/>
        <v>-83</v>
      </c>
      <c r="BW42" s="77">
        <f t="shared" si="125"/>
        <v>-219</v>
      </c>
      <c r="BX42" s="226">
        <f t="shared" si="125"/>
        <v>-238</v>
      </c>
      <c r="BY42" s="226">
        <f t="shared" si="125"/>
        <v>-322</v>
      </c>
      <c r="BZ42" s="226">
        <f t="shared" si="125"/>
        <v>-214</v>
      </c>
      <c r="CA42" s="226">
        <f t="shared" si="125"/>
        <v>-170</v>
      </c>
      <c r="CB42" s="226">
        <f t="shared" si="125"/>
        <v>-198</v>
      </c>
      <c r="CC42" s="226">
        <f t="shared" si="126"/>
        <v>-169</v>
      </c>
      <c r="CD42" s="366">
        <f t="shared" si="126"/>
        <v>-27</v>
      </c>
      <c r="CE42" s="335">
        <f t="shared" si="126"/>
        <v>41</v>
      </c>
      <c r="CF42" s="252">
        <f t="shared" si="126"/>
        <v>-34</v>
      </c>
      <c r="CG42" s="252">
        <f t="shared" si="126"/>
        <v>78</v>
      </c>
      <c r="CH42" s="252">
        <f t="shared" si="126"/>
        <v>-15</v>
      </c>
      <c r="CI42" s="252">
        <f t="shared" si="126"/>
        <v>-2</v>
      </c>
      <c r="CJ42" s="252">
        <f t="shared" si="126"/>
        <v>-8</v>
      </c>
      <c r="CK42" s="252">
        <f t="shared" si="126"/>
        <v>133</v>
      </c>
      <c r="CL42" s="252">
        <f t="shared" si="126"/>
        <v>131</v>
      </c>
      <c r="CM42" s="252">
        <f t="shared" si="127"/>
        <v>177</v>
      </c>
      <c r="CN42" s="252">
        <f t="shared" si="127"/>
        <v>74</v>
      </c>
      <c r="CO42" s="252">
        <f t="shared" si="127"/>
        <v>-13</v>
      </c>
      <c r="CP42" s="366">
        <f t="shared" si="127"/>
        <v>-110</v>
      </c>
      <c r="CQ42" s="366">
        <f t="shared" si="127"/>
        <v>-169</v>
      </c>
      <c r="CR42" s="366">
        <f t="shared" si="127"/>
        <v>-130</v>
      </c>
      <c r="CS42" s="366">
        <f t="shared" si="127"/>
        <v>-180</v>
      </c>
      <c r="CT42" s="366">
        <f t="shared" si="127"/>
        <v>-83</v>
      </c>
      <c r="CU42" s="366">
        <f t="shared" si="127"/>
        <v>8</v>
      </c>
      <c r="CV42" s="366">
        <f t="shared" si="127"/>
        <v>-149</v>
      </c>
      <c r="CW42" s="366">
        <f t="shared" si="127"/>
        <v>-164</v>
      </c>
      <c r="CX42" s="366">
        <f t="shared" si="127"/>
        <v>-251</v>
      </c>
      <c r="CY42" s="366">
        <f t="shared" si="127"/>
        <v>-269</v>
      </c>
      <c r="CZ42" s="366">
        <f t="shared" si="127"/>
        <v>-123</v>
      </c>
      <c r="DA42" s="366">
        <f t="shared" si="127"/>
        <v>-40</v>
      </c>
      <c r="DB42" s="366">
        <f t="shared" si="127"/>
        <v>-82</v>
      </c>
      <c r="DC42" s="264"/>
      <c r="DD42" s="57">
        <f>IF(ISERROR(GETPIVOTDATA("VALUE",'CRS WK pvt'!$I$2,"DT_FILE",DD$8,"CD_CO",DD$6,"TRIM_CAT",TRIM(B42),"TRIM_LINE",A37))=TRUE,0,GETPIVOTDATA("VALUE",'CRS WK pvt'!$I$2,"DT_FILE",DD$8,"CD_CO",DD$6,"TRIM_CAT",TRIM(B42),"TRIM_LINE",A37))</f>
        <v>405</v>
      </c>
    </row>
    <row r="43" spans="1:108" s="66" customFormat="1" ht="15.75" thickBot="1">
      <c r="A43" s="140"/>
      <c r="B43" s="60" t="s">
        <v>144</v>
      </c>
      <c r="C43" s="61">
        <f t="shared" si="128" ref="C43:V43">SUM(C38:C42)</f>
        <v>60923</v>
      </c>
      <c r="D43" s="62">
        <f t="shared" si="128"/>
        <v>61443</v>
      </c>
      <c r="E43" s="62">
        <f t="shared" si="128"/>
        <v>64991</v>
      </c>
      <c r="F43" s="62">
        <f t="shared" si="128"/>
        <v>68661</v>
      </c>
      <c r="G43" s="62">
        <f t="shared" si="128"/>
        <v>71069</v>
      </c>
      <c r="H43" s="62">
        <f t="shared" si="128"/>
        <v>72253</v>
      </c>
      <c r="I43" s="62">
        <f t="shared" si="128"/>
        <v>70932</v>
      </c>
      <c r="J43" s="62">
        <f t="shared" si="128"/>
        <v>67087</v>
      </c>
      <c r="K43" s="62">
        <f t="shared" si="128"/>
        <v>66232</v>
      </c>
      <c r="L43" s="63">
        <f t="shared" si="128"/>
        <v>65046</v>
      </c>
      <c r="M43" s="62">
        <f t="shared" si="128"/>
        <v>62268</v>
      </c>
      <c r="N43" s="62">
        <f t="shared" si="128"/>
        <v>58216</v>
      </c>
      <c r="O43" s="62">
        <f t="shared" si="128"/>
        <v>62323</v>
      </c>
      <c r="P43" s="62">
        <f t="shared" si="128"/>
        <v>69400</v>
      </c>
      <c r="Q43" s="62">
        <f t="shared" si="128"/>
        <v>78372</v>
      </c>
      <c r="R43" s="62">
        <f t="shared" si="128"/>
        <v>81811</v>
      </c>
      <c r="S43" s="62">
        <f t="shared" si="128"/>
        <v>84474</v>
      </c>
      <c r="T43" s="62">
        <f t="shared" si="128"/>
        <v>85210</v>
      </c>
      <c r="U43" s="62">
        <f t="shared" si="128"/>
        <v>82568</v>
      </c>
      <c r="V43" s="62">
        <f t="shared" si="128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90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>
        <v>70799</v>
      </c>
      <c r="BH43" s="290">
        <v>70983</v>
      </c>
      <c r="BI43" s="64">
        <f t="shared" si="129" ref="BI43:BM43">SUM(BI38:BI42)</f>
        <v>1400</v>
      </c>
      <c r="BJ43" s="65">
        <f t="shared" si="129"/>
        <v>7957</v>
      </c>
      <c r="BK43" s="65">
        <f t="shared" si="129"/>
        <v>13381</v>
      </c>
      <c r="BL43" s="65">
        <f t="shared" si="129"/>
        <v>13150</v>
      </c>
      <c r="BM43" s="65">
        <f t="shared" si="129"/>
        <v>13405</v>
      </c>
      <c r="BN43" s="65">
        <f t="shared" si="130" ref="BN43:BV43">SUM(BN38:BN42)</f>
        <v>12957</v>
      </c>
      <c r="BO43" s="65">
        <f t="shared" si="130"/>
        <v>11636</v>
      </c>
      <c r="BP43" s="65">
        <f t="shared" si="130"/>
        <v>14153</v>
      </c>
      <c r="BQ43" s="65">
        <f t="shared" si="130"/>
        <v>14219</v>
      </c>
      <c r="BR43" s="384">
        <f t="shared" si="130"/>
        <v>14343</v>
      </c>
      <c r="BS43" s="407">
        <f t="shared" si="130"/>
        <v>12529</v>
      </c>
      <c r="BT43" s="65">
        <f t="shared" si="130"/>
        <v>12052</v>
      </c>
      <c r="BU43" s="65">
        <f t="shared" si="130"/>
        <v>5270</v>
      </c>
      <c r="BV43" s="65">
        <f t="shared" si="130"/>
        <v>582</v>
      </c>
      <c r="BW43" s="65">
        <f t="shared" si="131" ref="BW43:BX43">SUM(BW38:BW42)</f>
        <v>-5830</v>
      </c>
      <c r="BX43" s="224">
        <f t="shared" si="131"/>
        <v>-8720</v>
      </c>
      <c r="BY43" s="224">
        <f t="shared" si="132" ref="BY43:BZ43">SUM(BY38:BY42)</f>
        <v>-12988</v>
      </c>
      <c r="BZ43" s="224">
        <f t="shared" si="132"/>
        <v>-14444</v>
      </c>
      <c r="CA43" s="224">
        <f t="shared" si="133" ref="CA43:CB43">SUM(CA38:CA42)</f>
        <v>-13913</v>
      </c>
      <c r="CB43" s="224">
        <f t="shared" si="133"/>
        <v>-12464</v>
      </c>
      <c r="CC43" s="224">
        <f t="shared" si="134" ref="CC43:CE43">SUM(CC38:CC42)</f>
        <v>-13035</v>
      </c>
      <c r="CD43" s="364">
        <f t="shared" si="134"/>
        <v>-14082</v>
      </c>
      <c r="CE43" s="333">
        <f t="shared" si="134"/>
        <v>-11339</v>
      </c>
      <c r="CF43" s="250">
        <f t="shared" si="135" ref="CF43">SUM(CF38:CF42)</f>
        <v>-8917</v>
      </c>
      <c r="CG43" s="250">
        <f t="shared" si="136" ref="CG43">SUM(CG38:CG42)</f>
        <v>-4382</v>
      </c>
      <c r="CH43" s="250">
        <f t="shared" si="137" ref="CH43">SUM(CH38:CH42)</f>
        <v>-2569</v>
      </c>
      <c r="CI43" s="250">
        <f t="shared" si="138" ref="CI43">SUM(CI38:CI42)</f>
        <v>-4087</v>
      </c>
      <c r="CJ43" s="250">
        <f t="shared" si="139" ref="CJ43">SUM(CJ38:CJ42)</f>
        <v>-2666</v>
      </c>
      <c r="CK43" s="250">
        <f t="shared" si="140" ref="CK43">SUM(CK38:CK42)</f>
        <v>412</v>
      </c>
      <c r="CL43" s="250">
        <f t="shared" si="141" ref="CL43">SUM(CL38:CL42)</f>
        <v>981</v>
      </c>
      <c r="CM43" s="250">
        <f t="shared" si="142" ref="CM43">SUM(CM38:CM42)</f>
        <v>3118</v>
      </c>
      <c r="CN43" s="250">
        <f t="shared" si="143" ref="CN43">SUM(CN38:CN42)</f>
        <v>9</v>
      </c>
      <c r="CO43" s="250">
        <f t="shared" si="144" ref="CO43">SUM(CO38:CO42)</f>
        <v>1089</v>
      </c>
      <c r="CP43" s="364">
        <f t="shared" si="145" ref="CP43">SUM(CP38:CP42)</f>
        <v>3161</v>
      </c>
      <c r="CQ43" s="364">
        <f t="shared" si="146" ref="CQ43">SUM(CQ38:CQ42)</f>
        <v>2754</v>
      </c>
      <c r="CR43" s="364">
        <f t="shared" si="147" ref="CR43">SUM(CR38:CR42)</f>
        <v>3749</v>
      </c>
      <c r="CS43" s="364">
        <f t="shared" si="148" ref="CS43">SUM(CS38:CS42)</f>
        <v>3979</v>
      </c>
      <c r="CT43" s="364">
        <f t="shared" si="149" ref="CT43:CU43">SUM(CT38:CT42)</f>
        <v>3618</v>
      </c>
      <c r="CU43" s="364">
        <f t="shared" si="149"/>
        <v>4493</v>
      </c>
      <c r="CV43" s="364">
        <f t="shared" si="150" ref="CV43">SUM(CV38:CV42)</f>
        <v>4290</v>
      </c>
      <c r="CW43" s="364">
        <f t="shared" si="151" ref="CW43">SUM(CW38:CW42)</f>
        <v>4826</v>
      </c>
      <c r="CX43" s="364">
        <f t="shared" si="152" ref="CX43:CY43">SUM(CX38:CX42)</f>
        <v>4218</v>
      </c>
      <c r="CY43" s="364">
        <f t="shared" si="152"/>
        <v>2428</v>
      </c>
      <c r="CZ43" s="364">
        <f t="shared" si="153" ref="CZ43:DA43">SUM(CZ38:CZ42)</f>
        <v>2845</v>
      </c>
      <c r="DA43" s="364">
        <f t="shared" si="153"/>
        <v>2294</v>
      </c>
      <c r="DB43" s="364">
        <f t="shared" si="154" ref="DB43">SUM(DB38:DB42)</f>
        <v>2515</v>
      </c>
      <c r="DC43" s="265"/>
      <c r="DD43" s="64">
        <f>SUM(DD38:DD42)</f>
        <v>70983</v>
      </c>
    </row>
    <row r="44" spans="1:108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55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69"/>
      <c r="DC44" s="330"/>
      <c r="DD44" s="88"/>
    </row>
    <row r="45" spans="1:108" s="31" customFormat="1" ht="15">
      <c r="A45" s="139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6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>
        <v>4137390</v>
      </c>
      <c r="BH45" s="296">
        <v>9303917</v>
      </c>
      <c r="BI45" s="36">
        <f t="shared" si="155" ref="BI45:BR49">O45-C45</f>
        <v>-2747891.9100000001</v>
      </c>
      <c r="BJ45" s="37">
        <f t="shared" si="155"/>
        <v>-5383781.9200000018</v>
      </c>
      <c r="BK45" s="37">
        <f t="shared" si="155"/>
        <v>-425788.55000000075</v>
      </c>
      <c r="BL45" s="37">
        <f t="shared" si="155"/>
        <v>2005408.25</v>
      </c>
      <c r="BM45" s="37">
        <f t="shared" si="155"/>
        <v>-1598731.6600000001</v>
      </c>
      <c r="BN45" s="37">
        <f t="shared" si="155"/>
        <v>-2596.5200000000186</v>
      </c>
      <c r="BO45" s="37">
        <f t="shared" si="155"/>
        <v>-368169.20999999996</v>
      </c>
      <c r="BP45" s="37">
        <f t="shared" si="155"/>
        <v>344111.99000000022</v>
      </c>
      <c r="BQ45" s="37">
        <f t="shared" si="155"/>
        <v>-39121.240000000224</v>
      </c>
      <c r="BR45" s="390">
        <f t="shared" si="155"/>
        <v>-648292.20000000019</v>
      </c>
      <c r="BS45" s="413">
        <f t="shared" si="156" ref="BS45:CB49">Y45-M45</f>
        <v>-929671.61999999918</v>
      </c>
      <c r="BT45" s="37">
        <f t="shared" si="156"/>
        <v>1277415.1899999995</v>
      </c>
      <c r="BU45" s="37">
        <f t="shared" si="156"/>
        <v>604824.35000000149</v>
      </c>
      <c r="BV45" s="37">
        <f t="shared" si="156"/>
        <v>614770</v>
      </c>
      <c r="BW45" s="37">
        <f t="shared" si="156"/>
        <v>-1142065</v>
      </c>
      <c r="BX45" s="230">
        <f t="shared" si="156"/>
        <v>-1932431</v>
      </c>
      <c r="BY45" s="230">
        <f t="shared" si="156"/>
        <v>-1394</v>
      </c>
      <c r="BZ45" s="230">
        <f t="shared" si="156"/>
        <v>-378769</v>
      </c>
      <c r="CA45" s="230">
        <f t="shared" si="156"/>
        <v>-232648</v>
      </c>
      <c r="CB45" s="230">
        <f t="shared" si="156"/>
        <v>-257978</v>
      </c>
      <c r="CC45" s="230">
        <f t="shared" si="157" ref="CC45:CL49">AI45-W45</f>
        <v>-382883</v>
      </c>
      <c r="CD45" s="370">
        <f t="shared" si="157"/>
        <v>-663579</v>
      </c>
      <c r="CE45" s="339">
        <f t="shared" si="157"/>
        <v>2697129</v>
      </c>
      <c r="CF45" s="256">
        <f t="shared" si="157"/>
        <v>1512834</v>
      </c>
      <c r="CG45" s="256">
        <f t="shared" si="157"/>
        <v>3482227</v>
      </c>
      <c r="CH45" s="256">
        <f t="shared" si="157"/>
        <v>3770147</v>
      </c>
      <c r="CI45" s="256">
        <f t="shared" si="157"/>
        <v>3279535</v>
      </c>
      <c r="CJ45" s="256">
        <f t="shared" si="157"/>
        <v>2073125</v>
      </c>
      <c r="CK45" s="256">
        <f t="shared" si="157"/>
        <v>1386922</v>
      </c>
      <c r="CL45" s="256">
        <f t="shared" si="157"/>
        <v>1269730</v>
      </c>
      <c r="CM45" s="256">
        <f t="shared" si="158" ref="CM45:DB49">AS45-AG45</f>
        <v>1307294</v>
      </c>
      <c r="CN45" s="256">
        <f t="shared" si="158"/>
        <v>756221</v>
      </c>
      <c r="CO45" s="256">
        <f t="shared" si="158"/>
        <v>2070544</v>
      </c>
      <c r="CP45" s="370">
        <f t="shared" si="158"/>
        <v>4773253</v>
      </c>
      <c r="CQ45" s="370">
        <f t="shared" si="158"/>
        <v>3012061</v>
      </c>
      <c r="CR45" s="370">
        <f t="shared" si="158"/>
        <v>2884291</v>
      </c>
      <c r="CS45" s="370">
        <f t="shared" si="158"/>
        <v>986575</v>
      </c>
      <c r="CT45" s="370">
        <f t="shared" si="158"/>
        <v>1237621</v>
      </c>
      <c r="CU45" s="370">
        <f t="shared" si="158"/>
        <v>-310263</v>
      </c>
      <c r="CV45" s="370">
        <f t="shared" si="158"/>
        <v>-701717</v>
      </c>
      <c r="CW45" s="370">
        <f t="shared" si="158"/>
        <v>-304021</v>
      </c>
      <c r="CX45" s="370">
        <f t="shared" si="158"/>
        <v>-950256</v>
      </c>
      <c r="CY45" s="370">
        <f t="shared" si="158"/>
        <v>-886865</v>
      </c>
      <c r="CZ45" s="370">
        <f t="shared" si="158"/>
        <v>-578994</v>
      </c>
      <c r="DA45" s="370">
        <f t="shared" si="158"/>
        <v>-1827957</v>
      </c>
      <c r="DB45" s="370">
        <f t="shared" si="158"/>
        <v>-1858158</v>
      </c>
      <c r="DC45" s="330"/>
      <c r="DD45" s="57">
        <f>IF(ISERROR(GETPIVOTDATA("VALUE",'CRS WK pvt'!$I$2,"DT_FILE",DD$8,"CD_CO",DD$6,"TRIM_CAT",TRIM(B45),"TRIM_LINE",A44))=TRUE,0,GETPIVOTDATA("VALUE",'CRS WK pvt'!$I$2,"DT_FILE",DD$8,"CD_CO",DD$6,"TRIM_CAT",TRIM(B45),"TRIM_LINE",A44))</f>
        <v>9303917</v>
      </c>
    </row>
    <row r="46" spans="1:108" s="31" customFormat="1" ht="15">
      <c r="A46" s="139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6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>
        <v>1413757</v>
      </c>
      <c r="BH46" s="296">
        <v>2819397</v>
      </c>
      <c r="BI46" s="36">
        <f t="shared" si="155"/>
        <v>-897667.91000000015</v>
      </c>
      <c r="BJ46" s="37">
        <f t="shared" si="155"/>
        <v>-1151281.7999999998</v>
      </c>
      <c r="BK46" s="37">
        <f t="shared" si="155"/>
        <v>-612822.22999999998</v>
      </c>
      <c r="BL46" s="37">
        <f t="shared" si="155"/>
        <v>-42672.280000000028</v>
      </c>
      <c r="BM46" s="37">
        <f t="shared" si="155"/>
        <v>-458966.68999999994</v>
      </c>
      <c r="BN46" s="37">
        <f t="shared" si="155"/>
        <v>-49942.079999999958</v>
      </c>
      <c r="BO46" s="37">
        <f t="shared" si="155"/>
        <v>-150713.71999999997</v>
      </c>
      <c r="BP46" s="37">
        <f t="shared" si="155"/>
        <v>-45741.75</v>
      </c>
      <c r="BQ46" s="37">
        <f t="shared" si="155"/>
        <v>1964.1300000000047</v>
      </c>
      <c r="BR46" s="390">
        <f t="shared" si="155"/>
        <v>-51947.949999999953</v>
      </c>
      <c r="BS46" s="413">
        <f t="shared" si="156"/>
        <v>-322846.33000000007</v>
      </c>
      <c r="BT46" s="37">
        <f t="shared" si="156"/>
        <v>878522.16000000015</v>
      </c>
      <c r="BU46" s="37">
        <f t="shared" si="156"/>
        <v>1100354.9199999999</v>
      </c>
      <c r="BV46" s="37">
        <f t="shared" si="156"/>
        <v>827537</v>
      </c>
      <c r="BW46" s="37">
        <f t="shared" si="156"/>
        <v>523888</v>
      </c>
      <c r="BX46" s="230">
        <f t="shared" si="156"/>
        <v>428661</v>
      </c>
      <c r="BY46" s="230">
        <f t="shared" si="156"/>
        <v>384128</v>
      </c>
      <c r="BZ46" s="230">
        <f t="shared" si="156"/>
        <v>367026</v>
      </c>
      <c r="CA46" s="230">
        <f t="shared" si="156"/>
        <v>163271</v>
      </c>
      <c r="CB46" s="230">
        <f t="shared" si="156"/>
        <v>122382</v>
      </c>
      <c r="CC46" s="230">
        <f t="shared" si="157"/>
        <v>104303</v>
      </c>
      <c r="CD46" s="370">
        <f t="shared" si="157"/>
        <v>225163</v>
      </c>
      <c r="CE46" s="339">
        <f t="shared" si="157"/>
        <v>1022557</v>
      </c>
      <c r="CF46" s="256">
        <f t="shared" si="157"/>
        <v>543924</v>
      </c>
      <c r="CG46" s="256">
        <f t="shared" si="157"/>
        <v>1279778</v>
      </c>
      <c r="CH46" s="256">
        <f t="shared" si="157"/>
        <v>1279093</v>
      </c>
      <c r="CI46" s="256">
        <f t="shared" si="157"/>
        <v>1012765</v>
      </c>
      <c r="CJ46" s="256">
        <f t="shared" si="157"/>
        <v>729944</v>
      </c>
      <c r="CK46" s="256">
        <f t="shared" si="157"/>
        <v>442248</v>
      </c>
      <c r="CL46" s="256">
        <f t="shared" si="157"/>
        <v>471124</v>
      </c>
      <c r="CM46" s="256">
        <f t="shared" si="158"/>
        <v>631328</v>
      </c>
      <c r="CN46" s="256">
        <f t="shared" si="158"/>
        <v>269294</v>
      </c>
      <c r="CO46" s="256">
        <f t="shared" si="158"/>
        <v>729060</v>
      </c>
      <c r="CP46" s="370">
        <f t="shared" si="158"/>
        <v>1393732</v>
      </c>
      <c r="CQ46" s="370">
        <f t="shared" si="158"/>
        <v>1733651</v>
      </c>
      <c r="CR46" s="370">
        <f t="shared" si="158"/>
        <v>1992717</v>
      </c>
      <c r="CS46" s="370">
        <f t="shared" si="158"/>
        <v>1269975</v>
      </c>
      <c r="CT46" s="370">
        <f t="shared" si="158"/>
        <v>1100033</v>
      </c>
      <c r="CU46" s="370">
        <f t="shared" si="158"/>
        <v>684424</v>
      </c>
      <c r="CV46" s="370">
        <f t="shared" si="158"/>
        <v>382425</v>
      </c>
      <c r="CW46" s="370">
        <f t="shared" si="158"/>
        <v>371572</v>
      </c>
      <c r="CX46" s="370">
        <f t="shared" si="158"/>
        <v>-168225</v>
      </c>
      <c r="CY46" s="370">
        <f t="shared" si="158"/>
        <v>-86233</v>
      </c>
      <c r="CZ46" s="370">
        <f t="shared" si="158"/>
        <v>9549</v>
      </c>
      <c r="DA46" s="370">
        <f t="shared" si="158"/>
        <v>-405540</v>
      </c>
      <c r="DB46" s="370">
        <f t="shared" si="158"/>
        <v>-407320</v>
      </c>
      <c r="DC46" s="330"/>
      <c r="DD46" s="57">
        <f>IF(ISERROR(GETPIVOTDATA("VALUE",'CRS WK pvt'!$I$2,"DT_FILE",DD$8,"CD_CO",DD$6,"TRIM_CAT",TRIM(B46),"TRIM_LINE",A44))=TRUE,0,GETPIVOTDATA("VALUE",'CRS WK pvt'!$I$2,"DT_FILE",DD$8,"CD_CO",DD$6,"TRIM_CAT",TRIM(B46),"TRIM_LINE",A44))</f>
        <v>2819397</v>
      </c>
    </row>
    <row r="47" spans="1:108" s="31" customFormat="1" ht="15">
      <c r="A47" s="139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6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>
        <v>478444</v>
      </c>
      <c r="BH47" s="296">
        <v>1139936</v>
      </c>
      <c r="BI47" s="36">
        <f t="shared" si="155"/>
        <v>-168487.93999999994</v>
      </c>
      <c r="BJ47" s="37">
        <f t="shared" si="155"/>
        <v>-91445.379999999888</v>
      </c>
      <c r="BK47" s="37">
        <f t="shared" si="155"/>
        <v>253421.1399999999</v>
      </c>
      <c r="BL47" s="37">
        <f t="shared" si="155"/>
        <v>219398.51000000001</v>
      </c>
      <c r="BM47" s="37">
        <f t="shared" si="155"/>
        <v>-231772.30000000005</v>
      </c>
      <c r="BN47" s="37">
        <f t="shared" si="155"/>
        <v>14867.080000000016</v>
      </c>
      <c r="BO47" s="37">
        <f t="shared" si="155"/>
        <v>-51054.489999999991</v>
      </c>
      <c r="BP47" s="37">
        <f t="shared" si="155"/>
        <v>34241.219999999972</v>
      </c>
      <c r="BQ47" s="37">
        <f t="shared" si="155"/>
        <v>2984.0899999999674</v>
      </c>
      <c r="BR47" s="390">
        <f t="shared" si="155"/>
        <v>-173654.57999999996</v>
      </c>
      <c r="BS47" s="413">
        <f t="shared" si="156"/>
        <v>163365.91999999993</v>
      </c>
      <c r="BT47" s="37">
        <f t="shared" si="156"/>
        <v>211390.93999999994</v>
      </c>
      <c r="BU47" s="37">
        <f t="shared" si="156"/>
        <v>-140895.33999999985</v>
      </c>
      <c r="BV47" s="37">
        <f t="shared" si="156"/>
        <v>-650382</v>
      </c>
      <c r="BW47" s="37">
        <f t="shared" si="156"/>
        <v>-447146</v>
      </c>
      <c r="BX47" s="230">
        <f t="shared" si="156"/>
        <v>-177119</v>
      </c>
      <c r="BY47" s="230">
        <f t="shared" si="156"/>
        <v>21474</v>
      </c>
      <c r="BZ47" s="230">
        <f t="shared" si="156"/>
        <v>-40023</v>
      </c>
      <c r="CA47" s="230">
        <f t="shared" si="156"/>
        <v>1611</v>
      </c>
      <c r="CB47" s="230">
        <f t="shared" si="156"/>
        <v>85730</v>
      </c>
      <c r="CC47" s="230">
        <f t="shared" si="157"/>
        <v>88160</v>
      </c>
      <c r="CD47" s="370">
        <f t="shared" si="157"/>
        <v>242196</v>
      </c>
      <c r="CE47" s="339">
        <f t="shared" si="157"/>
        <v>1380356</v>
      </c>
      <c r="CF47" s="256">
        <f t="shared" si="157"/>
        <v>1009637</v>
      </c>
      <c r="CG47" s="256">
        <f t="shared" si="157"/>
        <v>1066430</v>
      </c>
      <c r="CH47" s="256">
        <f t="shared" si="157"/>
        <v>693563</v>
      </c>
      <c r="CI47" s="256">
        <f t="shared" si="157"/>
        <v>528876</v>
      </c>
      <c r="CJ47" s="256">
        <f t="shared" si="157"/>
        <v>385091</v>
      </c>
      <c r="CK47" s="256">
        <f t="shared" si="157"/>
        <v>210541</v>
      </c>
      <c r="CL47" s="256">
        <f t="shared" si="157"/>
        <v>232080</v>
      </c>
      <c r="CM47" s="256">
        <f t="shared" si="158"/>
        <v>218364</v>
      </c>
      <c r="CN47" s="256">
        <f t="shared" si="158"/>
        <v>24392</v>
      </c>
      <c r="CO47" s="256">
        <f t="shared" si="158"/>
        <v>190436</v>
      </c>
      <c r="CP47" s="370">
        <f t="shared" si="158"/>
        <v>299280</v>
      </c>
      <c r="CQ47" s="370">
        <f t="shared" si="158"/>
        <v>-767426</v>
      </c>
      <c r="CR47" s="370">
        <f t="shared" si="158"/>
        <v>-543205</v>
      </c>
      <c r="CS47" s="370">
        <f t="shared" si="158"/>
        <v>-498325</v>
      </c>
      <c r="CT47" s="370">
        <f t="shared" si="158"/>
        <v>-171057</v>
      </c>
      <c r="CU47" s="370">
        <f t="shared" si="158"/>
        <v>-81456</v>
      </c>
      <c r="CV47" s="370">
        <f t="shared" si="158"/>
        <v>-162768</v>
      </c>
      <c r="CW47" s="370">
        <f t="shared" si="158"/>
        <v>-93345</v>
      </c>
      <c r="CX47" s="370">
        <f t="shared" si="158"/>
        <v>-193419</v>
      </c>
      <c r="CY47" s="370">
        <f t="shared" si="158"/>
        <v>-124443</v>
      </c>
      <c r="CZ47" s="370">
        <f t="shared" si="158"/>
        <v>-112527</v>
      </c>
      <c r="DA47" s="370">
        <f t="shared" si="158"/>
        <v>-340024</v>
      </c>
      <c r="DB47" s="370">
        <f t="shared" si="158"/>
        <v>-261985</v>
      </c>
      <c r="DC47" s="330"/>
      <c r="DD47" s="57">
        <f>IF(ISERROR(GETPIVOTDATA("VALUE",'CRS WK pvt'!$I$2,"DT_FILE",DD$8,"CD_CO",DD$6,"TRIM_CAT",TRIM(B47),"TRIM_LINE",A44))=TRUE,0,GETPIVOTDATA("VALUE",'CRS WK pvt'!$I$2,"DT_FILE",DD$8,"CD_CO",DD$6,"TRIM_CAT",TRIM(B47),"TRIM_LINE",A44))</f>
        <v>1139936</v>
      </c>
    </row>
    <row r="48" spans="1:108" s="31" customFormat="1" ht="15">
      <c r="A48" s="139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6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>
        <v>529238</v>
      </c>
      <c r="BH48" s="296">
        <v>1050223</v>
      </c>
      <c r="BI48" s="36">
        <f t="shared" si="155"/>
        <v>-283901.06000000006</v>
      </c>
      <c r="BJ48" s="37">
        <f t="shared" si="155"/>
        <v>29059.419999999925</v>
      </c>
      <c r="BK48" s="37">
        <f t="shared" si="155"/>
        <v>250544.59000000008</v>
      </c>
      <c r="BL48" s="37">
        <f t="shared" si="155"/>
        <v>174459.19999999995</v>
      </c>
      <c r="BM48" s="37">
        <f t="shared" si="155"/>
        <v>-155534.96999999997</v>
      </c>
      <c r="BN48" s="37">
        <f t="shared" si="155"/>
        <v>-64585.190000000002</v>
      </c>
      <c r="BO48" s="37">
        <f t="shared" si="155"/>
        <v>-48346</v>
      </c>
      <c r="BP48" s="37">
        <f t="shared" si="155"/>
        <v>-624.77000000001863</v>
      </c>
      <c r="BQ48" s="37">
        <f t="shared" si="155"/>
        <v>24095.549999999988</v>
      </c>
      <c r="BR48" s="390">
        <f t="shared" si="155"/>
        <v>-89474.239999999991</v>
      </c>
      <c r="BS48" s="413">
        <f t="shared" si="156"/>
        <v>597081.62999999989</v>
      </c>
      <c r="BT48" s="37">
        <f t="shared" si="156"/>
        <v>615536.40999999992</v>
      </c>
      <c r="BU48" s="37">
        <f t="shared" si="156"/>
        <v>91207.830000000075</v>
      </c>
      <c r="BV48" s="37">
        <f t="shared" si="156"/>
        <v>-495109</v>
      </c>
      <c r="BW48" s="37">
        <f t="shared" si="156"/>
        <v>-371518</v>
      </c>
      <c r="BX48" s="230">
        <f t="shared" si="156"/>
        <v>-101662</v>
      </c>
      <c r="BY48" s="230">
        <f t="shared" si="156"/>
        <v>8613</v>
      </c>
      <c r="BZ48" s="230">
        <f t="shared" si="156"/>
        <v>27713</v>
      </c>
      <c r="CA48" s="230">
        <f t="shared" si="156"/>
        <v>25174</v>
      </c>
      <c r="CB48" s="230">
        <f t="shared" si="156"/>
        <v>75131</v>
      </c>
      <c r="CC48" s="230">
        <f t="shared" si="157"/>
        <v>234665</v>
      </c>
      <c r="CD48" s="370">
        <f t="shared" si="157"/>
        <v>375904</v>
      </c>
      <c r="CE48" s="339">
        <f t="shared" si="157"/>
        <v>1864064</v>
      </c>
      <c r="CF48" s="256">
        <f t="shared" si="157"/>
        <v>958853</v>
      </c>
      <c r="CG48" s="256">
        <f t="shared" si="157"/>
        <v>1440161</v>
      </c>
      <c r="CH48" s="256">
        <f t="shared" si="157"/>
        <v>578763</v>
      </c>
      <c r="CI48" s="256">
        <f t="shared" si="157"/>
        <v>671872</v>
      </c>
      <c r="CJ48" s="256">
        <f t="shared" si="157"/>
        <v>441334</v>
      </c>
      <c r="CK48" s="256">
        <f t="shared" si="157"/>
        <v>245890</v>
      </c>
      <c r="CL48" s="256">
        <f t="shared" si="157"/>
        <v>153866</v>
      </c>
      <c r="CM48" s="256">
        <f t="shared" si="158"/>
        <v>221118</v>
      </c>
      <c r="CN48" s="256">
        <f t="shared" si="158"/>
        <v>91019</v>
      </c>
      <c r="CO48" s="256">
        <f t="shared" si="158"/>
        <v>112777</v>
      </c>
      <c r="CP48" s="370">
        <f t="shared" si="158"/>
        <v>301075</v>
      </c>
      <c r="CQ48" s="370">
        <f t="shared" si="158"/>
        <v>-1429490</v>
      </c>
      <c r="CR48" s="370">
        <f t="shared" si="158"/>
        <v>-759331</v>
      </c>
      <c r="CS48" s="370">
        <f t="shared" si="158"/>
        <v>-628278</v>
      </c>
      <c r="CT48" s="370">
        <f t="shared" si="158"/>
        <v>-276625</v>
      </c>
      <c r="CU48" s="370">
        <f t="shared" si="158"/>
        <v>-370425</v>
      </c>
      <c r="CV48" s="370">
        <f t="shared" si="158"/>
        <v>-257755</v>
      </c>
      <c r="CW48" s="370">
        <f t="shared" si="158"/>
        <v>-106336</v>
      </c>
      <c r="CX48" s="370">
        <f t="shared" si="158"/>
        <v>-175750</v>
      </c>
      <c r="CY48" s="370">
        <f t="shared" si="158"/>
        <v>-166522</v>
      </c>
      <c r="CZ48" s="370">
        <f t="shared" si="158"/>
        <v>-207004</v>
      </c>
      <c r="DA48" s="370">
        <f t="shared" si="158"/>
        <v>-336723</v>
      </c>
      <c r="DB48" s="370">
        <f t="shared" si="158"/>
        <v>-496398</v>
      </c>
      <c r="DC48" s="330"/>
      <c r="DD48" s="57">
        <f>IF(ISERROR(GETPIVOTDATA("VALUE",'CRS WK pvt'!$I$2,"DT_FILE",DD$8,"CD_CO",DD$6,"TRIM_CAT",TRIM(B48),"TRIM_LINE",A44))=TRUE,0,GETPIVOTDATA("VALUE",'CRS WK pvt'!$I$2,"DT_FILE",DD$8,"CD_CO",DD$6,"TRIM_CAT",TRIM(B48),"TRIM_LINE",A44))</f>
        <v>1050223</v>
      </c>
    </row>
    <row r="49" spans="1:108" s="31" customFormat="1" ht="15">
      <c r="A49" s="139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6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>
        <v>1642076</v>
      </c>
      <c r="BH49" s="296">
        <v>3993203</v>
      </c>
      <c r="BI49" s="36">
        <f t="shared" si="155"/>
        <v>-201214.6099999994</v>
      </c>
      <c r="BJ49" s="37">
        <f t="shared" si="155"/>
        <v>2488867.1600000001</v>
      </c>
      <c r="BK49" s="37">
        <f t="shared" si="155"/>
        <v>372193.76999999955</v>
      </c>
      <c r="BL49" s="37">
        <f t="shared" si="155"/>
        <v>1362593.73</v>
      </c>
      <c r="BM49" s="37">
        <f t="shared" si="155"/>
        <v>-460881.93999999994</v>
      </c>
      <c r="BN49" s="37">
        <f t="shared" si="155"/>
        <v>1125472.77</v>
      </c>
      <c r="BO49" s="37">
        <f t="shared" si="155"/>
        <v>342457.3899999999</v>
      </c>
      <c r="BP49" s="37">
        <f t="shared" si="155"/>
        <v>-263289.3899999999</v>
      </c>
      <c r="BQ49" s="37">
        <f t="shared" si="155"/>
        <v>202654.76000000001</v>
      </c>
      <c r="BR49" s="390">
        <f t="shared" si="155"/>
        <v>-696417.31000000006</v>
      </c>
      <c r="BS49" s="413">
        <f t="shared" si="156"/>
        <v>2578768.79</v>
      </c>
      <c r="BT49" s="37">
        <f t="shared" si="156"/>
        <v>661532.74000000022</v>
      </c>
      <c r="BU49" s="37">
        <f t="shared" si="156"/>
        <v>-242202.3200000003</v>
      </c>
      <c r="BV49" s="37">
        <f t="shared" si="156"/>
        <v>-3887363</v>
      </c>
      <c r="BW49" s="37">
        <f t="shared" si="156"/>
        <v>-1777408</v>
      </c>
      <c r="BX49" s="230">
        <f t="shared" si="156"/>
        <v>-929789</v>
      </c>
      <c r="BY49" s="230">
        <f t="shared" si="156"/>
        <v>-5086</v>
      </c>
      <c r="BZ49" s="230">
        <f t="shared" si="156"/>
        <v>-761777</v>
      </c>
      <c r="CA49" s="230">
        <f t="shared" si="156"/>
        <v>-500304</v>
      </c>
      <c r="CB49" s="230">
        <f t="shared" si="156"/>
        <v>546107</v>
      </c>
      <c r="CC49" s="230">
        <f t="shared" si="157"/>
        <v>408062</v>
      </c>
      <c r="CD49" s="370">
        <f t="shared" si="157"/>
        <v>1988262</v>
      </c>
      <c r="CE49" s="339">
        <f t="shared" si="157"/>
        <v>6666878</v>
      </c>
      <c r="CF49" s="256">
        <f t="shared" si="157"/>
        <v>4308215</v>
      </c>
      <c r="CG49" s="256">
        <f t="shared" si="157"/>
        <v>3797014</v>
      </c>
      <c r="CH49" s="256">
        <f t="shared" si="157"/>
        <v>3778635</v>
      </c>
      <c r="CI49" s="256">
        <f t="shared" si="157"/>
        <v>2431463</v>
      </c>
      <c r="CJ49" s="256">
        <f t="shared" si="157"/>
        <v>1949117</v>
      </c>
      <c r="CK49" s="256">
        <f t="shared" si="157"/>
        <v>815961</v>
      </c>
      <c r="CL49" s="256">
        <f t="shared" si="157"/>
        <v>1060847</v>
      </c>
      <c r="CM49" s="256">
        <f t="shared" si="158"/>
        <v>1561382</v>
      </c>
      <c r="CN49" s="256">
        <f t="shared" si="158"/>
        <v>41322</v>
      </c>
      <c r="CO49" s="256">
        <f t="shared" si="158"/>
        <v>1232066</v>
      </c>
      <c r="CP49" s="370">
        <f t="shared" si="158"/>
        <v>2666450</v>
      </c>
      <c r="CQ49" s="370">
        <f t="shared" si="158"/>
        <v>-5205390</v>
      </c>
      <c r="CR49" s="370">
        <f t="shared" si="158"/>
        <v>-3072486</v>
      </c>
      <c r="CS49" s="370">
        <f t="shared" si="158"/>
        <v>-1823832</v>
      </c>
      <c r="CT49" s="370">
        <f t="shared" si="158"/>
        <v>-1712154</v>
      </c>
      <c r="CU49" s="370">
        <f t="shared" si="158"/>
        <v>-907087</v>
      </c>
      <c r="CV49" s="370">
        <f t="shared" si="158"/>
        <v>-1030427</v>
      </c>
      <c r="CW49" s="370">
        <f t="shared" si="158"/>
        <v>-785373</v>
      </c>
      <c r="CX49" s="370">
        <f t="shared" si="158"/>
        <v>-1058286</v>
      </c>
      <c r="CY49" s="370">
        <f t="shared" si="158"/>
        <v>-759710</v>
      </c>
      <c r="CZ49" s="370">
        <f t="shared" si="158"/>
        <v>-640993</v>
      </c>
      <c r="DA49" s="370">
        <f t="shared" si="158"/>
        <v>-2217918</v>
      </c>
      <c r="DB49" s="370">
        <f t="shared" si="158"/>
        <v>-3554771</v>
      </c>
      <c r="DC49" s="330"/>
      <c r="DD49" s="57">
        <f>IF(ISERROR(GETPIVOTDATA("VALUE",'CRS WK pvt'!$I$2,"DT_FILE",DD$8,"CD_CO",DD$6,"TRIM_CAT",TRIM(B49),"TRIM_LINE",A44))=TRUE,0,GETPIVOTDATA("VALUE",'CRS WK pvt'!$I$2,"DT_FILE",DD$8,"CD_CO",DD$6,"TRIM_CAT",TRIM(B49),"TRIM_LINE",A44))</f>
        <v>3993203</v>
      </c>
    </row>
    <row r="50" spans="1:108" s="123" customFormat="1" ht="15">
      <c r="A50" s="140"/>
      <c r="B50" s="32" t="s">
        <v>144</v>
      </c>
      <c r="C50" s="133">
        <f t="shared" si="159" ref="C50:V50">SUM(C45:C49)</f>
        <v>37561530.989999995</v>
      </c>
      <c r="D50" s="134">
        <f t="shared" si="159"/>
        <v>36784862.519999996</v>
      </c>
      <c r="E50" s="134">
        <f t="shared" si="159"/>
        <v>24690900.280000001</v>
      </c>
      <c r="F50" s="134">
        <f t="shared" si="159"/>
        <v>14930190.59</v>
      </c>
      <c r="G50" s="134">
        <f t="shared" si="159"/>
        <v>11425488.559999999</v>
      </c>
      <c r="H50" s="134">
        <f t="shared" si="159"/>
        <v>6691491.9399999995</v>
      </c>
      <c r="I50" s="134">
        <f t="shared" si="159"/>
        <v>6984664.0300000003</v>
      </c>
      <c r="J50" s="134">
        <f t="shared" si="159"/>
        <v>6709410.7000000002</v>
      </c>
      <c r="K50" s="134">
        <f t="shared" si="159"/>
        <v>8349299.7100000009</v>
      </c>
      <c r="L50" s="135">
        <f t="shared" si="159"/>
        <v>14943358.280000001</v>
      </c>
      <c r="M50" s="134">
        <f t="shared" si="159"/>
        <v>24483763.610000003</v>
      </c>
      <c r="N50" s="134">
        <f t="shared" si="159"/>
        <v>30264855.559999995</v>
      </c>
      <c r="O50" s="134">
        <f t="shared" si="159"/>
        <v>33262367.559999995</v>
      </c>
      <c r="P50" s="134">
        <f t="shared" si="159"/>
        <v>32676280</v>
      </c>
      <c r="Q50" s="134">
        <f t="shared" si="159"/>
        <v>24528449</v>
      </c>
      <c r="R50" s="134">
        <f t="shared" si="159"/>
        <v>18649378</v>
      </c>
      <c r="S50" s="134">
        <f t="shared" si="159"/>
        <v>8519601</v>
      </c>
      <c r="T50" s="134">
        <f t="shared" si="159"/>
        <v>7714708</v>
      </c>
      <c r="U50" s="134">
        <f t="shared" si="159"/>
        <v>6708838</v>
      </c>
      <c r="V50" s="134">
        <f t="shared" si="159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7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>
        <v>8200905</v>
      </c>
      <c r="BH50" s="297">
        <v>18306676</v>
      </c>
      <c r="BI50" s="38">
        <f t="shared" si="160" ref="BI50:BM50">SUM(BI45:BI49)</f>
        <v>-4299163.4299999997</v>
      </c>
      <c r="BJ50" s="136">
        <f t="shared" si="160"/>
        <v>-4108582.5200000014</v>
      </c>
      <c r="BK50" s="136">
        <f t="shared" si="160"/>
        <v>-162451.28000000119</v>
      </c>
      <c r="BL50" s="136">
        <f t="shared" si="160"/>
        <v>3719187.4099999997</v>
      </c>
      <c r="BM50" s="136">
        <f t="shared" si="160"/>
        <v>-2905887.5600000001</v>
      </c>
      <c r="BN50" s="136">
        <f t="shared" si="161" ref="BN50:BV50">SUM(BN45:BN49)</f>
        <v>1023216.0600000001</v>
      </c>
      <c r="BO50" s="136">
        <f t="shared" si="161"/>
        <v>-275826.03000000003</v>
      </c>
      <c r="BP50" s="136">
        <f t="shared" si="161"/>
        <v>68697.300000000279</v>
      </c>
      <c r="BQ50" s="136">
        <f t="shared" si="161"/>
        <v>192577.28999999975</v>
      </c>
      <c r="BR50" s="391">
        <f t="shared" si="161"/>
        <v>-1659786.2800000003</v>
      </c>
      <c r="BS50" s="414">
        <f t="shared" si="161"/>
        <v>2086698.3900000006</v>
      </c>
      <c r="BT50" s="136">
        <f t="shared" si="161"/>
        <v>3644397.4399999995</v>
      </c>
      <c r="BU50" s="136">
        <f t="shared" si="161"/>
        <v>1413289.4400000013</v>
      </c>
      <c r="BV50" s="136">
        <f t="shared" si="161"/>
        <v>-3590547</v>
      </c>
      <c r="BW50" s="136">
        <f t="shared" si="162" ref="BW50:BX50">SUM(BW45:BW49)</f>
        <v>-3214249</v>
      </c>
      <c r="BX50" s="231">
        <f t="shared" si="162"/>
        <v>-2712340</v>
      </c>
      <c r="BY50" s="231">
        <f t="shared" si="163" ref="BY50:BZ50">SUM(BY45:BY49)</f>
        <v>407735</v>
      </c>
      <c r="BZ50" s="231">
        <f t="shared" si="163"/>
        <v>-785830</v>
      </c>
      <c r="CA50" s="231">
        <f t="shared" si="164" ref="CA50:CB50">SUM(CA45:CA49)</f>
        <v>-542896</v>
      </c>
      <c r="CB50" s="231">
        <f t="shared" si="164"/>
        <v>571372</v>
      </c>
      <c r="CC50" s="231">
        <f t="shared" si="165" ref="CC50:CE50">SUM(CC45:CC49)</f>
        <v>452307</v>
      </c>
      <c r="CD50" s="371">
        <f t="shared" si="165"/>
        <v>2167946</v>
      </c>
      <c r="CE50" s="340">
        <f t="shared" si="165"/>
        <v>13630984</v>
      </c>
      <c r="CF50" s="257">
        <f t="shared" si="166" ref="CF50">SUM(CF45:CF49)</f>
        <v>8333463</v>
      </c>
      <c r="CG50" s="257">
        <f t="shared" si="167" ref="CG50">SUM(CG45:CG49)</f>
        <v>11065610</v>
      </c>
      <c r="CH50" s="257">
        <f t="shared" si="168" ref="CH50">SUM(CH45:CH49)</f>
        <v>10100201</v>
      </c>
      <c r="CI50" s="257">
        <f t="shared" si="169" ref="CI50">SUM(CI45:CI49)</f>
        <v>7924511</v>
      </c>
      <c r="CJ50" s="257">
        <f t="shared" si="170" ref="CJ50">SUM(CJ45:CJ49)</f>
        <v>5578611</v>
      </c>
      <c r="CK50" s="257">
        <f t="shared" si="171" ref="CK50">SUM(CK45:CK49)</f>
        <v>3101562</v>
      </c>
      <c r="CL50" s="257">
        <f t="shared" si="172" ref="CL50">SUM(CL45:CL49)</f>
        <v>3187647</v>
      </c>
      <c r="CM50" s="257">
        <f t="shared" si="173" ref="CM50">SUM(CM45:CM49)</f>
        <v>3939486</v>
      </c>
      <c r="CN50" s="257">
        <f t="shared" si="174" ref="CN50">SUM(CN45:CN49)</f>
        <v>1182248</v>
      </c>
      <c r="CO50" s="257">
        <f t="shared" si="175" ref="CO50">SUM(CO45:CO49)</f>
        <v>4334883</v>
      </c>
      <c r="CP50" s="371">
        <f t="shared" si="176" ref="CP50">SUM(CP45:CP49)</f>
        <v>9433790</v>
      </c>
      <c r="CQ50" s="371">
        <f t="shared" si="177" ref="CQ50">SUM(CQ45:CQ49)</f>
        <v>-2656594</v>
      </c>
      <c r="CR50" s="371">
        <f t="shared" si="178" ref="CR50">SUM(CR45:CR49)</f>
        <v>501986</v>
      </c>
      <c r="CS50" s="371">
        <f t="shared" si="179" ref="CS50">SUM(CS45:CS49)</f>
        <v>-693885</v>
      </c>
      <c r="CT50" s="371">
        <f t="shared" si="180" ref="CT50:CU50">SUM(CT45:CT49)</f>
        <v>177818</v>
      </c>
      <c r="CU50" s="371">
        <f t="shared" si="180"/>
        <v>-984807</v>
      </c>
      <c r="CV50" s="371">
        <f t="shared" si="181" ref="CV50">SUM(CV45:CV49)</f>
        <v>-1770242</v>
      </c>
      <c r="CW50" s="371">
        <f t="shared" si="182" ref="CW50">SUM(CW45:CW49)</f>
        <v>-917503</v>
      </c>
      <c r="CX50" s="371">
        <f t="shared" si="183" ref="CX50:CY50">SUM(CX45:CX49)</f>
        <v>-2545936</v>
      </c>
      <c r="CY50" s="371">
        <f t="shared" si="183"/>
        <v>-2023773</v>
      </c>
      <c r="CZ50" s="371">
        <f t="shared" si="184" ref="CZ50:DA50">SUM(CZ45:CZ49)</f>
        <v>-1529969</v>
      </c>
      <c r="DA50" s="371">
        <f t="shared" si="184"/>
        <v>-5128162</v>
      </c>
      <c r="DB50" s="371">
        <f t="shared" si="185" ref="DB50">SUM(DB45:DB49)</f>
        <v>-6578632</v>
      </c>
      <c r="DC50" s="331"/>
      <c r="DD50" s="38">
        <f>SUM(DD45:DD49)</f>
        <v>18306676</v>
      </c>
    </row>
    <row r="51" spans="1:108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32"/>
      <c r="CC51" s="232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72"/>
      <c r="DB51" s="372"/>
      <c r="DC51" s="330"/>
      <c r="DD51" s="43"/>
    </row>
    <row r="52" spans="1:108" s="31" customFormat="1" ht="15">
      <c r="A52" s="139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6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>
        <v>1984792</v>
      </c>
      <c r="BH52" s="296">
        <v>2299139</v>
      </c>
      <c r="BI52" s="36">
        <f t="shared" si="186" ref="BI52:BR56">O52-C52</f>
        <v>-908876.93999999948</v>
      </c>
      <c r="BJ52" s="37">
        <f t="shared" si="186"/>
        <v>-1496458.2799999993</v>
      </c>
      <c r="BK52" s="37">
        <f t="shared" si="186"/>
        <v>-1920838.0600000005</v>
      </c>
      <c r="BL52" s="37">
        <f t="shared" si="186"/>
        <v>523314.55000000075</v>
      </c>
      <c r="BM52" s="37">
        <f t="shared" si="186"/>
        <v>789814.34999999963</v>
      </c>
      <c r="BN52" s="37">
        <f t="shared" si="186"/>
        <v>-424199.68000000017</v>
      </c>
      <c r="BO52" s="37">
        <f t="shared" si="186"/>
        <v>254128.29000000004</v>
      </c>
      <c r="BP52" s="37">
        <f t="shared" si="186"/>
        <v>235435.8600000001</v>
      </c>
      <c r="BQ52" s="37">
        <f t="shared" si="186"/>
        <v>412714.52000000002</v>
      </c>
      <c r="BR52" s="390">
        <f t="shared" si="186"/>
        <v>155701.85000000009</v>
      </c>
      <c r="BS52" s="413">
        <f t="shared" si="187" ref="BS52:CB56">Y52-M52</f>
        <v>-9999.8499999996275</v>
      </c>
      <c r="BT52" s="37">
        <f t="shared" si="187"/>
        <v>-1481786.3399999999</v>
      </c>
      <c r="BU52" s="37">
        <f t="shared" si="187"/>
        <v>171251.24000000022</v>
      </c>
      <c r="BV52" s="37">
        <f t="shared" si="187"/>
        <v>932068</v>
      </c>
      <c r="BW52" s="37">
        <f t="shared" si="187"/>
        <v>329009</v>
      </c>
      <c r="BX52" s="230">
        <f t="shared" si="187"/>
        <v>-1350709</v>
      </c>
      <c r="BY52" s="230">
        <f t="shared" si="187"/>
        <v>-1565720</v>
      </c>
      <c r="BZ52" s="230">
        <f t="shared" si="187"/>
        <v>-385275</v>
      </c>
      <c r="CA52" s="230">
        <f t="shared" si="187"/>
        <v>-389604</v>
      </c>
      <c r="CB52" s="230">
        <f t="shared" si="187"/>
        <v>-369896</v>
      </c>
      <c r="CC52" s="230">
        <f t="shared" si="188" ref="CC52:CL56">AI52-W52</f>
        <v>-466407</v>
      </c>
      <c r="CD52" s="370">
        <f t="shared" si="188"/>
        <v>-637479</v>
      </c>
      <c r="CE52" s="339">
        <f t="shared" si="188"/>
        <v>-900960</v>
      </c>
      <c r="CF52" s="256">
        <f t="shared" si="188"/>
        <v>759163</v>
      </c>
      <c r="CG52" s="256">
        <f t="shared" si="188"/>
        <v>524458</v>
      </c>
      <c r="CH52" s="256">
        <f t="shared" si="188"/>
        <v>1014999</v>
      </c>
      <c r="CI52" s="256">
        <f t="shared" si="188"/>
        <v>1330885</v>
      </c>
      <c r="CJ52" s="256">
        <f t="shared" si="188"/>
        <v>1814501</v>
      </c>
      <c r="CK52" s="256">
        <f t="shared" si="188"/>
        <v>800830</v>
      </c>
      <c r="CL52" s="256">
        <f t="shared" si="188"/>
        <v>585466</v>
      </c>
      <c r="CM52" s="256">
        <f t="shared" si="189" ref="CM52:DB56">AS52-AG52</f>
        <v>796512</v>
      </c>
      <c r="CN52" s="256">
        <f t="shared" si="189"/>
        <v>321020</v>
      </c>
      <c r="CO52" s="256">
        <f t="shared" si="189"/>
        <v>363283</v>
      </c>
      <c r="CP52" s="370">
        <f t="shared" si="189"/>
        <v>1746151</v>
      </c>
      <c r="CQ52" s="370">
        <f t="shared" si="189"/>
        <v>1475685</v>
      </c>
      <c r="CR52" s="370">
        <f t="shared" si="189"/>
        <v>2531072</v>
      </c>
      <c r="CS52" s="370">
        <f t="shared" si="189"/>
        <v>1791960</v>
      </c>
      <c r="CT52" s="370">
        <f t="shared" si="189"/>
        <v>1207312</v>
      </c>
      <c r="CU52" s="370">
        <f t="shared" si="189"/>
        <v>503671</v>
      </c>
      <c r="CV52" s="370">
        <f t="shared" si="189"/>
        <v>82196</v>
      </c>
      <c r="CW52" s="370">
        <f t="shared" si="189"/>
        <v>-107944</v>
      </c>
      <c r="CX52" s="370">
        <f t="shared" si="189"/>
        <v>-104370</v>
      </c>
      <c r="CY52" s="370">
        <f t="shared" si="189"/>
        <v>-598863</v>
      </c>
      <c r="CZ52" s="370">
        <f t="shared" si="189"/>
        <v>-220454</v>
      </c>
      <c r="DA52" s="370">
        <f t="shared" si="189"/>
        <v>-311039</v>
      </c>
      <c r="DB52" s="370">
        <f t="shared" si="189"/>
        <v>-1341132</v>
      </c>
      <c r="DC52" s="330"/>
      <c r="DD52" s="57">
        <f>IF(ISERROR(GETPIVOTDATA("VALUE",'CRS WK pvt'!$I$2,"DT_FILE",DD$8,"CD_CO",DD$6,"TRIM_CAT",TRIM(B52),"TRIM_LINE",A51))=TRUE,0,GETPIVOTDATA("VALUE",'CRS WK pvt'!$I$2,"DT_FILE",DD$8,"CD_CO",DD$6,"TRIM_CAT",TRIM(B52),"TRIM_LINE",A51))</f>
        <v>2299139</v>
      </c>
    </row>
    <row r="53" spans="1:108" s="31" customFormat="1" ht="15">
      <c r="A53" s="139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6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>
        <v>1066439</v>
      </c>
      <c r="BH53" s="296">
        <v>1169482</v>
      </c>
      <c r="BI53" s="36">
        <f t="shared" si="186"/>
        <v>-280296.4299999997</v>
      </c>
      <c r="BJ53" s="37">
        <f t="shared" si="186"/>
        <v>-735009.5</v>
      </c>
      <c r="BK53" s="37">
        <f t="shared" si="186"/>
        <v>-752146.58999999985</v>
      </c>
      <c r="BL53" s="37">
        <f t="shared" si="186"/>
        <v>-372925.29999999981</v>
      </c>
      <c r="BM53" s="37">
        <f t="shared" si="186"/>
        <v>-300197.87000000011</v>
      </c>
      <c r="BN53" s="37">
        <f t="shared" si="186"/>
        <v>-234763.1399999999</v>
      </c>
      <c r="BO53" s="37">
        <f t="shared" si="186"/>
        <v>4086.890000000014</v>
      </c>
      <c r="BP53" s="37">
        <f t="shared" si="186"/>
        <v>-48882.229999999981</v>
      </c>
      <c r="BQ53" s="37">
        <f t="shared" si="186"/>
        <v>88952.920000000042</v>
      </c>
      <c r="BR53" s="390">
        <f t="shared" si="186"/>
        <v>93383.040000000037</v>
      </c>
      <c r="BS53" s="413">
        <f t="shared" si="187"/>
        <v>-91553.169999999925</v>
      </c>
      <c r="BT53" s="37">
        <f t="shared" si="187"/>
        <v>-482591.91999999993</v>
      </c>
      <c r="BU53" s="37">
        <f t="shared" si="187"/>
        <v>573442.37999999989</v>
      </c>
      <c r="BV53" s="37">
        <f t="shared" si="187"/>
        <v>962471</v>
      </c>
      <c r="BW53" s="37">
        <f t="shared" si="187"/>
        <v>721231</v>
      </c>
      <c r="BX53" s="230">
        <f t="shared" si="187"/>
        <v>547529</v>
      </c>
      <c r="BY53" s="230">
        <f t="shared" si="187"/>
        <v>141063</v>
      </c>
      <c r="BZ53" s="230">
        <f t="shared" si="187"/>
        <v>271904</v>
      </c>
      <c r="CA53" s="230">
        <f t="shared" si="187"/>
        <v>287960</v>
      </c>
      <c r="CB53" s="230">
        <f t="shared" si="187"/>
        <v>76060</v>
      </c>
      <c r="CC53" s="230">
        <f t="shared" si="188"/>
        <v>-62440</v>
      </c>
      <c r="CD53" s="370">
        <f t="shared" si="188"/>
        <v>-136652</v>
      </c>
      <c r="CE53" s="339">
        <f t="shared" si="188"/>
        <v>212945</v>
      </c>
      <c r="CF53" s="256">
        <f t="shared" si="188"/>
        <v>923424</v>
      </c>
      <c r="CG53" s="256">
        <f t="shared" si="188"/>
        <v>652909</v>
      </c>
      <c r="CH53" s="256">
        <f t="shared" si="188"/>
        <v>931410</v>
      </c>
      <c r="CI53" s="256">
        <f t="shared" si="188"/>
        <v>1166762</v>
      </c>
      <c r="CJ53" s="256">
        <f t="shared" si="188"/>
        <v>815405</v>
      </c>
      <c r="CK53" s="256">
        <f t="shared" si="188"/>
        <v>582045</v>
      </c>
      <c r="CL53" s="256">
        <f t="shared" si="188"/>
        <v>271193</v>
      </c>
      <c r="CM53" s="256">
        <f t="shared" si="189"/>
        <v>282522</v>
      </c>
      <c r="CN53" s="256">
        <f t="shared" si="189"/>
        <v>315260</v>
      </c>
      <c r="CO53" s="256">
        <f t="shared" si="189"/>
        <v>357608</v>
      </c>
      <c r="CP53" s="370">
        <f t="shared" si="189"/>
        <v>1073949</v>
      </c>
      <c r="CQ53" s="370">
        <f t="shared" si="189"/>
        <v>821770</v>
      </c>
      <c r="CR53" s="370">
        <f t="shared" si="189"/>
        <v>1439713</v>
      </c>
      <c r="CS53" s="370">
        <f t="shared" si="189"/>
        <v>1560994</v>
      </c>
      <c r="CT53" s="370">
        <f t="shared" si="189"/>
        <v>1328032</v>
      </c>
      <c r="CU53" s="370">
        <f t="shared" si="189"/>
        <v>764789</v>
      </c>
      <c r="CV53" s="370">
        <f t="shared" si="189"/>
        <v>680097</v>
      </c>
      <c r="CW53" s="370">
        <f t="shared" si="189"/>
        <v>405521</v>
      </c>
      <c r="CX53" s="370">
        <f t="shared" si="189"/>
        <v>260576</v>
      </c>
      <c r="CY53" s="370">
        <f t="shared" si="189"/>
        <v>-151386</v>
      </c>
      <c r="CZ53" s="370">
        <f t="shared" si="189"/>
        <v>155305</v>
      </c>
      <c r="DA53" s="370">
        <f t="shared" si="189"/>
        <v>-50747</v>
      </c>
      <c r="DB53" s="370">
        <f t="shared" si="189"/>
        <v>-664363</v>
      </c>
      <c r="DC53" s="330"/>
      <c r="DD53" s="57">
        <f>IF(ISERROR(GETPIVOTDATA("VALUE",'CRS WK pvt'!$I$2,"DT_FILE",DD$8,"CD_CO",DD$6,"TRIM_CAT",TRIM(B53),"TRIM_LINE",A51))=TRUE,0,GETPIVOTDATA("VALUE",'CRS WK pvt'!$I$2,"DT_FILE",DD$8,"CD_CO",DD$6,"TRIM_CAT",TRIM(B53),"TRIM_LINE",A51))</f>
        <v>1169482</v>
      </c>
    </row>
    <row r="54" spans="1:108" s="31" customFormat="1" ht="15">
      <c r="A54" s="139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6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>
        <v>243026</v>
      </c>
      <c r="BH54" s="296">
        <v>260285</v>
      </c>
      <c r="BI54" s="36">
        <f t="shared" si="186"/>
        <v>32060.429999999935</v>
      </c>
      <c r="BJ54" s="37">
        <f t="shared" si="186"/>
        <v>377174.88</v>
      </c>
      <c r="BK54" s="37">
        <f t="shared" si="186"/>
        <v>149476.1399999999</v>
      </c>
      <c r="BL54" s="37">
        <f t="shared" si="186"/>
        <v>126905.06999999995</v>
      </c>
      <c r="BM54" s="37">
        <f t="shared" si="186"/>
        <v>46698.119999999995</v>
      </c>
      <c r="BN54" s="37">
        <f t="shared" si="186"/>
        <v>-120008.28999999998</v>
      </c>
      <c r="BO54" s="37">
        <f t="shared" si="186"/>
        <v>43219.309999999998</v>
      </c>
      <c r="BP54" s="37">
        <f t="shared" si="186"/>
        <v>14353.089999999997</v>
      </c>
      <c r="BQ54" s="37">
        <f t="shared" si="186"/>
        <v>36954.579999999987</v>
      </c>
      <c r="BR54" s="390">
        <f t="shared" si="186"/>
        <v>-6309.140000000014</v>
      </c>
      <c r="BS54" s="413">
        <f t="shared" si="187"/>
        <v>25290.840000000026</v>
      </c>
      <c r="BT54" s="37">
        <f t="shared" si="187"/>
        <v>-182055.66000000003</v>
      </c>
      <c r="BU54" s="37">
        <f t="shared" si="187"/>
        <v>-88836.239999999991</v>
      </c>
      <c r="BV54" s="37">
        <f t="shared" si="187"/>
        <v>-338892</v>
      </c>
      <c r="BW54" s="37">
        <f t="shared" si="187"/>
        <v>-278529</v>
      </c>
      <c r="BX54" s="230">
        <f t="shared" si="187"/>
        <v>-177328</v>
      </c>
      <c r="BY54" s="230">
        <f t="shared" si="187"/>
        <v>-101815</v>
      </c>
      <c r="BZ54" s="230">
        <f t="shared" si="187"/>
        <v>-29459</v>
      </c>
      <c r="CA54" s="230">
        <f t="shared" si="187"/>
        <v>-46460</v>
      </c>
      <c r="CB54" s="230">
        <f t="shared" si="187"/>
        <v>-33746</v>
      </c>
      <c r="CC54" s="230">
        <f t="shared" si="188"/>
        <v>-23492</v>
      </c>
      <c r="CD54" s="370">
        <f t="shared" si="188"/>
        <v>-26462</v>
      </c>
      <c r="CE54" s="339">
        <f t="shared" si="188"/>
        <v>188232</v>
      </c>
      <c r="CF54" s="256">
        <f t="shared" si="188"/>
        <v>330865</v>
      </c>
      <c r="CG54" s="256">
        <f t="shared" si="188"/>
        <v>452672</v>
      </c>
      <c r="CH54" s="256">
        <f t="shared" si="188"/>
        <v>225268</v>
      </c>
      <c r="CI54" s="256">
        <f t="shared" si="188"/>
        <v>185439</v>
      </c>
      <c r="CJ54" s="256">
        <f t="shared" si="188"/>
        <v>256341</v>
      </c>
      <c r="CK54" s="256">
        <f t="shared" si="188"/>
        <v>190653</v>
      </c>
      <c r="CL54" s="256">
        <f t="shared" si="188"/>
        <v>77574</v>
      </c>
      <c r="CM54" s="256">
        <f t="shared" si="189"/>
        <v>158005</v>
      </c>
      <c r="CN54" s="256">
        <f t="shared" si="189"/>
        <v>93065</v>
      </c>
      <c r="CO54" s="256">
        <f t="shared" si="189"/>
        <v>60806</v>
      </c>
      <c r="CP54" s="370">
        <f t="shared" si="189"/>
        <v>217756</v>
      </c>
      <c r="CQ54" s="370">
        <f t="shared" si="189"/>
        <v>-28705</v>
      </c>
      <c r="CR54" s="370">
        <f t="shared" si="189"/>
        <v>12175</v>
      </c>
      <c r="CS54" s="370">
        <f t="shared" si="189"/>
        <v>-209496</v>
      </c>
      <c r="CT54" s="370">
        <f t="shared" si="189"/>
        <v>-52456</v>
      </c>
      <c r="CU54" s="370">
        <f t="shared" si="189"/>
        <v>-35001</v>
      </c>
      <c r="CV54" s="370">
        <f t="shared" si="189"/>
        <v>-78199</v>
      </c>
      <c r="CW54" s="370">
        <f t="shared" si="189"/>
        <v>-106265</v>
      </c>
      <c r="CX54" s="370">
        <f t="shared" si="189"/>
        <v>672</v>
      </c>
      <c r="CY54" s="370">
        <f t="shared" si="189"/>
        <v>-95878</v>
      </c>
      <c r="CZ54" s="370">
        <f t="shared" si="189"/>
        <v>-35554</v>
      </c>
      <c r="DA54" s="370">
        <f t="shared" si="189"/>
        <v>-52113</v>
      </c>
      <c r="DB54" s="370">
        <f t="shared" si="189"/>
        <v>-198923</v>
      </c>
      <c r="DC54" s="330"/>
      <c r="DD54" s="57">
        <f>IF(ISERROR(GETPIVOTDATA("VALUE",'CRS WK pvt'!$I$2,"DT_FILE",DD$8,"CD_CO",DD$6,"TRIM_CAT",TRIM(B54),"TRIM_LINE",A51))=TRUE,0,GETPIVOTDATA("VALUE",'CRS WK pvt'!$I$2,"DT_FILE",DD$8,"CD_CO",DD$6,"TRIM_CAT",TRIM(B54),"TRIM_LINE",A51))</f>
        <v>260285</v>
      </c>
    </row>
    <row r="55" spans="1:108" s="31" customFormat="1" ht="15">
      <c r="A55" s="139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6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>
        <v>189686</v>
      </c>
      <c r="BH55" s="296">
        <v>217920</v>
      </c>
      <c r="BI55" s="36">
        <f t="shared" si="186"/>
        <v>-53373.020000000019</v>
      </c>
      <c r="BJ55" s="37">
        <f t="shared" si="186"/>
        <v>139106.05000000005</v>
      </c>
      <c r="BK55" s="37">
        <f t="shared" si="186"/>
        <v>258210.79000000004</v>
      </c>
      <c r="BL55" s="37">
        <f t="shared" si="186"/>
        <v>149066.5</v>
      </c>
      <c r="BM55" s="37">
        <f t="shared" si="186"/>
        <v>24515.179999999993</v>
      </c>
      <c r="BN55" s="37">
        <f t="shared" si="186"/>
        <v>-30508.359999999986</v>
      </c>
      <c r="BO55" s="37">
        <f t="shared" si="186"/>
        <v>-17524.98000000001</v>
      </c>
      <c r="BP55" s="37">
        <f t="shared" si="186"/>
        <v>26873.149999999994</v>
      </c>
      <c r="BQ55" s="37">
        <f t="shared" si="186"/>
        <v>-26277.910000000003</v>
      </c>
      <c r="BR55" s="390">
        <f t="shared" si="186"/>
        <v>15987.5</v>
      </c>
      <c r="BS55" s="413">
        <f t="shared" si="187"/>
        <v>35864.210000000021</v>
      </c>
      <c r="BT55" s="37">
        <f t="shared" si="187"/>
        <v>80304.709999999963</v>
      </c>
      <c r="BU55" s="37">
        <f t="shared" si="187"/>
        <v>35295.680000000051</v>
      </c>
      <c r="BV55" s="37">
        <f t="shared" si="187"/>
        <v>-88718</v>
      </c>
      <c r="BW55" s="37">
        <f t="shared" si="187"/>
        <v>-279667</v>
      </c>
      <c r="BX55" s="230">
        <f t="shared" si="187"/>
        <v>-150030</v>
      </c>
      <c r="BY55" s="230">
        <f t="shared" si="187"/>
        <v>-129383</v>
      </c>
      <c r="BZ55" s="230">
        <f t="shared" si="187"/>
        <v>-63740</v>
      </c>
      <c r="CA55" s="230">
        <f t="shared" si="187"/>
        <v>1015</v>
      </c>
      <c r="CB55" s="230">
        <f t="shared" si="187"/>
        <v>-7199</v>
      </c>
      <c r="CC55" s="230">
        <f t="shared" si="188"/>
        <v>-33063</v>
      </c>
      <c r="CD55" s="370">
        <f t="shared" si="188"/>
        <v>874</v>
      </c>
      <c r="CE55" s="339">
        <f t="shared" si="188"/>
        <v>239556</v>
      </c>
      <c r="CF55" s="256">
        <f t="shared" si="188"/>
        <v>341340</v>
      </c>
      <c r="CG55" s="256">
        <f t="shared" si="188"/>
        <v>388987</v>
      </c>
      <c r="CH55" s="256">
        <f t="shared" si="188"/>
        <v>157640</v>
      </c>
      <c r="CI55" s="256">
        <f t="shared" si="188"/>
        <v>97781</v>
      </c>
      <c r="CJ55" s="256">
        <f t="shared" si="188"/>
        <v>186186</v>
      </c>
      <c r="CK55" s="256">
        <f t="shared" si="188"/>
        <v>189237</v>
      </c>
      <c r="CL55" s="256">
        <f t="shared" si="188"/>
        <v>114674</v>
      </c>
      <c r="CM55" s="256">
        <f t="shared" si="189"/>
        <v>114050</v>
      </c>
      <c r="CN55" s="256">
        <f t="shared" si="189"/>
        <v>53413</v>
      </c>
      <c r="CO55" s="256">
        <f t="shared" si="189"/>
        <v>48415</v>
      </c>
      <c r="CP55" s="370">
        <f t="shared" si="189"/>
        <v>140357</v>
      </c>
      <c r="CQ55" s="370">
        <f t="shared" si="189"/>
        <v>-88256</v>
      </c>
      <c r="CR55" s="370">
        <f t="shared" si="189"/>
        <v>-223083</v>
      </c>
      <c r="CS55" s="370">
        <f t="shared" si="189"/>
        <v>-254421</v>
      </c>
      <c r="CT55" s="370">
        <f t="shared" si="189"/>
        <v>23274</v>
      </c>
      <c r="CU55" s="370">
        <f t="shared" si="189"/>
        <v>33719</v>
      </c>
      <c r="CV55" s="370">
        <f t="shared" si="189"/>
        <v>-47825</v>
      </c>
      <c r="CW55" s="370">
        <f t="shared" si="189"/>
        <v>-90011</v>
      </c>
      <c r="CX55" s="370">
        <f t="shared" si="189"/>
        <v>13422</v>
      </c>
      <c r="CY55" s="370">
        <f t="shared" si="189"/>
        <v>-108395</v>
      </c>
      <c r="CZ55" s="370">
        <f t="shared" si="189"/>
        <v>-28870</v>
      </c>
      <c r="DA55" s="370">
        <f t="shared" si="189"/>
        <v>-49461</v>
      </c>
      <c r="DB55" s="370">
        <f t="shared" si="189"/>
        <v>-165804</v>
      </c>
      <c r="DC55" s="330"/>
      <c r="DD55" s="57">
        <f>IF(ISERROR(GETPIVOTDATA("VALUE",'CRS WK pvt'!$I$2,"DT_FILE",DD$8,"CD_CO",DD$6,"TRIM_CAT",TRIM(B55),"TRIM_LINE",A51))=TRUE,0,GETPIVOTDATA("VALUE",'CRS WK pvt'!$I$2,"DT_FILE",DD$8,"CD_CO",DD$6,"TRIM_CAT",TRIM(B55),"TRIM_LINE",A51))</f>
        <v>217920</v>
      </c>
    </row>
    <row r="56" spans="1:108" s="31" customFormat="1" ht="15">
      <c r="A56" s="139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6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>
        <v>655114</v>
      </c>
      <c r="BH56" s="296">
        <v>751427</v>
      </c>
      <c r="BI56" s="36">
        <f t="shared" si="186"/>
        <v>44906.010000000009</v>
      </c>
      <c r="BJ56" s="37">
        <f t="shared" si="186"/>
        <v>626265.60999999987</v>
      </c>
      <c r="BK56" s="37">
        <f t="shared" si="186"/>
        <v>741255.60000000009</v>
      </c>
      <c r="BL56" s="37">
        <f t="shared" si="186"/>
        <v>246847.39000000013</v>
      </c>
      <c r="BM56" s="37">
        <f t="shared" si="186"/>
        <v>560177.30000000005</v>
      </c>
      <c r="BN56" s="37">
        <f t="shared" si="186"/>
        <v>-410464.70999999996</v>
      </c>
      <c r="BO56" s="37">
        <f t="shared" si="186"/>
        <v>765638.14000000001</v>
      </c>
      <c r="BP56" s="37">
        <f t="shared" si="186"/>
        <v>420494.94999999995</v>
      </c>
      <c r="BQ56" s="37">
        <f t="shared" si="186"/>
        <v>-133775.69999999995</v>
      </c>
      <c r="BR56" s="390">
        <f t="shared" si="186"/>
        <v>232052.51000000001</v>
      </c>
      <c r="BS56" s="413">
        <f t="shared" si="187"/>
        <v>-117808.41999999993</v>
      </c>
      <c r="BT56" s="37">
        <f t="shared" si="187"/>
        <v>567404.27000000002</v>
      </c>
      <c r="BU56" s="37">
        <f t="shared" si="187"/>
        <v>-104720.89999999991</v>
      </c>
      <c r="BV56" s="37">
        <f t="shared" si="187"/>
        <v>-401240</v>
      </c>
      <c r="BW56" s="37">
        <f t="shared" si="187"/>
        <v>-1141263</v>
      </c>
      <c r="BX56" s="230">
        <f t="shared" si="187"/>
        <v>-972121</v>
      </c>
      <c r="BY56" s="230">
        <f t="shared" si="187"/>
        <v>-979158</v>
      </c>
      <c r="BZ56" s="230">
        <f t="shared" si="187"/>
        <v>-17289</v>
      </c>
      <c r="CA56" s="230">
        <f t="shared" si="187"/>
        <v>-493180</v>
      </c>
      <c r="CB56" s="230">
        <f t="shared" si="187"/>
        <v>-386805</v>
      </c>
      <c r="CC56" s="230">
        <f t="shared" si="188"/>
        <v>255941</v>
      </c>
      <c r="CD56" s="370">
        <f t="shared" si="188"/>
        <v>4914</v>
      </c>
      <c r="CE56" s="339">
        <f t="shared" si="188"/>
        <v>1161358</v>
      </c>
      <c r="CF56" s="256">
        <f t="shared" si="188"/>
        <v>2038085</v>
      </c>
      <c r="CG56" s="256">
        <f t="shared" si="188"/>
        <v>1942211</v>
      </c>
      <c r="CH56" s="256">
        <f t="shared" si="188"/>
        <v>-42807</v>
      </c>
      <c r="CI56" s="256">
        <f t="shared" si="188"/>
        <v>800867</v>
      </c>
      <c r="CJ56" s="256">
        <f t="shared" si="188"/>
        <v>721222</v>
      </c>
      <c r="CK56" s="256">
        <f t="shared" si="188"/>
        <v>684580</v>
      </c>
      <c r="CL56" s="256">
        <f t="shared" si="188"/>
        <v>272844</v>
      </c>
      <c r="CM56" s="256">
        <f t="shared" si="189"/>
        <v>536380</v>
      </c>
      <c r="CN56" s="256">
        <f t="shared" si="189"/>
        <v>350330</v>
      </c>
      <c r="CO56" s="256">
        <f t="shared" si="189"/>
        <v>-41613</v>
      </c>
      <c r="CP56" s="370">
        <f t="shared" si="189"/>
        <v>579487</v>
      </c>
      <c r="CQ56" s="370">
        <f t="shared" si="189"/>
        <v>-508553</v>
      </c>
      <c r="CR56" s="370">
        <f t="shared" si="189"/>
        <v>-1752897</v>
      </c>
      <c r="CS56" s="370">
        <f t="shared" si="189"/>
        <v>-1554776</v>
      </c>
      <c r="CT56" s="370">
        <f t="shared" si="189"/>
        <v>363328</v>
      </c>
      <c r="CU56" s="370">
        <f t="shared" si="189"/>
        <v>18998</v>
      </c>
      <c r="CV56" s="370">
        <f t="shared" si="189"/>
        <v>-854396</v>
      </c>
      <c r="CW56" s="370">
        <f t="shared" si="189"/>
        <v>-647830</v>
      </c>
      <c r="CX56" s="370">
        <f t="shared" si="189"/>
        <v>-486714</v>
      </c>
      <c r="CY56" s="370">
        <f t="shared" si="189"/>
        <v>-604295</v>
      </c>
      <c r="CZ56" s="370">
        <f t="shared" si="189"/>
        <v>-12386</v>
      </c>
      <c r="DA56" s="370">
        <f t="shared" si="189"/>
        <v>-295527</v>
      </c>
      <c r="DB56" s="370">
        <f t="shared" si="189"/>
        <v>-727191</v>
      </c>
      <c r="DC56" s="330"/>
      <c r="DD56" s="57">
        <f>IF(ISERROR(GETPIVOTDATA("VALUE",'CRS WK pvt'!$I$2,"DT_FILE",DD$8,"CD_CO",DD$6,"TRIM_CAT",TRIM(B56),"TRIM_LINE",A51))=TRUE,0,GETPIVOTDATA("VALUE",'CRS WK pvt'!$I$2,"DT_FILE",DD$8,"CD_CO",DD$6,"TRIM_CAT",TRIM(B56),"TRIM_LINE",A51))</f>
        <v>751427</v>
      </c>
    </row>
    <row r="57" spans="1:108" s="123" customFormat="1" ht="15">
      <c r="A57" s="140"/>
      <c r="B57" s="32" t="s">
        <v>144</v>
      </c>
      <c r="C57" s="133">
        <f t="shared" si="190" ref="C57:V57">SUM(C52:C56)</f>
        <v>17158995.789999999</v>
      </c>
      <c r="D57" s="134">
        <f t="shared" si="190"/>
        <v>21799000.240000002</v>
      </c>
      <c r="E57" s="134">
        <f t="shared" si="190"/>
        <v>20709964.120000001</v>
      </c>
      <c r="F57" s="134">
        <f t="shared" si="190"/>
        <v>15695488.789999999</v>
      </c>
      <c r="G57" s="134">
        <f t="shared" si="190"/>
        <v>10065126.92</v>
      </c>
      <c r="H57" s="134">
        <f t="shared" si="190"/>
        <v>6902320.1800000006</v>
      </c>
      <c r="I57" s="134">
        <f t="shared" si="190"/>
        <v>3954948.3499999996</v>
      </c>
      <c r="J57" s="134">
        <f t="shared" si="190"/>
        <v>3809661.1800000006</v>
      </c>
      <c r="K57" s="134">
        <f t="shared" si="190"/>
        <v>4060337.5899999999</v>
      </c>
      <c r="L57" s="135">
        <f t="shared" si="190"/>
        <v>4341955.2400000002</v>
      </c>
      <c r="M57" s="134">
        <f t="shared" si="190"/>
        <v>7908454.3899999997</v>
      </c>
      <c r="N57" s="134">
        <f t="shared" si="190"/>
        <v>14739438.940000001</v>
      </c>
      <c r="O57" s="134">
        <f t="shared" si="190"/>
        <v>15993415.84</v>
      </c>
      <c r="P57" s="134">
        <f t="shared" si="190"/>
        <v>20710079</v>
      </c>
      <c r="Q57" s="134">
        <f t="shared" si="190"/>
        <v>19185922</v>
      </c>
      <c r="R57" s="134">
        <f t="shared" si="190"/>
        <v>16368697</v>
      </c>
      <c r="S57" s="134">
        <f t="shared" si="190"/>
        <v>11186134</v>
      </c>
      <c r="T57" s="134">
        <f t="shared" si="190"/>
        <v>5682376</v>
      </c>
      <c r="U57" s="134">
        <f t="shared" si="190"/>
        <v>5004496</v>
      </c>
      <c r="V57" s="134">
        <f t="shared" si="190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7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>
        <v>4139057</v>
      </c>
      <c r="BH57" s="297">
        <v>4698253</v>
      </c>
      <c r="BI57" s="38">
        <f t="shared" si="191" ref="BI57:BM57">SUM(BI52:BI56)</f>
        <v>-1165579.9499999993</v>
      </c>
      <c r="BJ57" s="136">
        <f t="shared" si="191"/>
        <v>-1088921.2399999995</v>
      </c>
      <c r="BK57" s="136">
        <f t="shared" si="191"/>
        <v>-1524042.1200000006</v>
      </c>
      <c r="BL57" s="136">
        <f t="shared" si="191"/>
        <v>673208.21000000101</v>
      </c>
      <c r="BM57" s="136">
        <f t="shared" si="191"/>
        <v>1121007.0799999996</v>
      </c>
      <c r="BN57" s="136">
        <f t="shared" si="192" ref="BN57:BV57">SUM(BN52:BN56)</f>
        <v>-1219944.1800000002</v>
      </c>
      <c r="BO57" s="136">
        <f t="shared" si="192"/>
        <v>1049547.6499999999</v>
      </c>
      <c r="BP57" s="136">
        <f t="shared" si="192"/>
        <v>648274.82000000007</v>
      </c>
      <c r="BQ57" s="136">
        <f t="shared" si="192"/>
        <v>378568.41000000003</v>
      </c>
      <c r="BR57" s="391">
        <f t="shared" si="192"/>
        <v>490815.76000000013</v>
      </c>
      <c r="BS57" s="414">
        <f t="shared" si="192"/>
        <v>-158206.38999999943</v>
      </c>
      <c r="BT57" s="136">
        <f t="shared" si="192"/>
        <v>-1498724.9399999999</v>
      </c>
      <c r="BU57" s="136">
        <f t="shared" si="192"/>
        <v>586432.16000000027</v>
      </c>
      <c r="BV57" s="136">
        <f t="shared" si="192"/>
        <v>1065689</v>
      </c>
      <c r="BW57" s="136">
        <f t="shared" si="193" ref="BW57:BX57">SUM(BW52:BW56)</f>
        <v>-649219</v>
      </c>
      <c r="BX57" s="231">
        <f t="shared" si="193"/>
        <v>-2102659</v>
      </c>
      <c r="BY57" s="231">
        <f t="shared" si="194" ref="BY57:BZ57">SUM(BY52:BY56)</f>
        <v>-2635013</v>
      </c>
      <c r="BZ57" s="231">
        <f t="shared" si="194"/>
        <v>-223859</v>
      </c>
      <c r="CA57" s="231">
        <f t="shared" si="195" ref="CA57:CB57">SUM(CA52:CA56)</f>
        <v>-640269</v>
      </c>
      <c r="CB57" s="231">
        <f t="shared" si="195"/>
        <v>-721586</v>
      </c>
      <c r="CC57" s="231">
        <f t="shared" si="196" ref="CC57:CE57">SUM(CC52:CC56)</f>
        <v>-329461</v>
      </c>
      <c r="CD57" s="371">
        <f t="shared" si="196"/>
        <v>-794805</v>
      </c>
      <c r="CE57" s="340">
        <f t="shared" si="196"/>
        <v>901131</v>
      </c>
      <c r="CF57" s="257">
        <f t="shared" si="197" ref="CF57">SUM(CF52:CF56)</f>
        <v>4392877</v>
      </c>
      <c r="CG57" s="257">
        <f t="shared" si="198" ref="CG57">SUM(CG52:CG56)</f>
        <v>3961237</v>
      </c>
      <c r="CH57" s="257">
        <f t="shared" si="199" ref="CH57">SUM(CH52:CH56)</f>
        <v>2286510</v>
      </c>
      <c r="CI57" s="257">
        <f t="shared" si="200" ref="CI57">SUM(CI52:CI56)</f>
        <v>3581734</v>
      </c>
      <c r="CJ57" s="257">
        <f t="shared" si="201" ref="CJ57">SUM(CJ52:CJ56)</f>
        <v>3793655</v>
      </c>
      <c r="CK57" s="257">
        <f t="shared" si="202" ref="CK57">SUM(CK52:CK56)</f>
        <v>2447345</v>
      </c>
      <c r="CL57" s="257">
        <f t="shared" si="203" ref="CL57">SUM(CL52:CL56)</f>
        <v>1321751</v>
      </c>
      <c r="CM57" s="257">
        <f t="shared" si="204" ref="CM57">SUM(CM52:CM56)</f>
        <v>1887469</v>
      </c>
      <c r="CN57" s="257">
        <f t="shared" si="205" ref="CN57">SUM(CN52:CN56)</f>
        <v>1133088</v>
      </c>
      <c r="CO57" s="257">
        <f t="shared" si="206" ref="CO57">SUM(CO52:CO56)</f>
        <v>788499</v>
      </c>
      <c r="CP57" s="371">
        <f t="shared" si="207" ref="CP57">SUM(CP52:CP56)</f>
        <v>3757700</v>
      </c>
      <c r="CQ57" s="371">
        <f t="shared" si="208" ref="CQ57">SUM(CQ52:CQ56)</f>
        <v>1671941</v>
      </c>
      <c r="CR57" s="371">
        <f t="shared" si="209" ref="CR57">SUM(CR52:CR56)</f>
        <v>2006980</v>
      </c>
      <c r="CS57" s="371">
        <f t="shared" si="210" ref="CS57">SUM(CS52:CS56)</f>
        <v>1334261</v>
      </c>
      <c r="CT57" s="371">
        <f t="shared" si="211" ref="CT57:CU57">SUM(CT52:CT56)</f>
        <v>2869490</v>
      </c>
      <c r="CU57" s="371">
        <f t="shared" si="211"/>
        <v>1286176</v>
      </c>
      <c r="CV57" s="371">
        <f t="shared" si="212" ref="CV57">SUM(CV52:CV56)</f>
        <v>-218127</v>
      </c>
      <c r="CW57" s="371">
        <f t="shared" si="213" ref="CW57">SUM(CW52:CW56)</f>
        <v>-546529</v>
      </c>
      <c r="CX57" s="371">
        <f t="shared" si="214" ref="CX57:CY57">SUM(CX52:CX56)</f>
        <v>-316414</v>
      </c>
      <c r="CY57" s="371">
        <f t="shared" si="214"/>
        <v>-1558817</v>
      </c>
      <c r="CZ57" s="371">
        <f t="shared" si="215" ref="CZ57:DA57">SUM(CZ52:CZ56)</f>
        <v>-141959</v>
      </c>
      <c r="DA57" s="371">
        <f t="shared" si="215"/>
        <v>-758887</v>
      </c>
      <c r="DB57" s="371">
        <f t="shared" si="216" ref="DB57">SUM(DB52:DB56)</f>
        <v>-3097413</v>
      </c>
      <c r="DC57" s="331"/>
      <c r="DD57" s="38">
        <f>SUM(DD52:DD56)</f>
        <v>4698253</v>
      </c>
    </row>
    <row r="58" spans="1:108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32"/>
      <c r="CC58" s="232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72"/>
      <c r="DC58" s="330"/>
      <c r="DD58" s="43"/>
    </row>
    <row r="59" spans="1:108" s="31" customFormat="1" ht="15">
      <c r="A59" s="139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6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>
        <v>48424598</v>
      </c>
      <c r="BH59" s="296">
        <v>47132429</v>
      </c>
      <c r="BI59" s="36">
        <f t="shared" si="217" ref="BI59:BR63">O59-C59</f>
        <v>-844743.38000000268</v>
      </c>
      <c r="BJ59" s="37">
        <f t="shared" si="217"/>
        <v>1084856.8800000027</v>
      </c>
      <c r="BK59" s="37">
        <f t="shared" si="217"/>
        <v>4122406.6700000018</v>
      </c>
      <c r="BL59" s="37">
        <f t="shared" si="217"/>
        <v>5194700.2100000009</v>
      </c>
      <c r="BM59" s="37">
        <f t="shared" si="217"/>
        <v>7902571.2299999967</v>
      </c>
      <c r="BN59" s="37">
        <f t="shared" si="217"/>
        <v>11831808.18</v>
      </c>
      <c r="BO59" s="37">
        <f t="shared" si="217"/>
        <v>13979856.840000004</v>
      </c>
      <c r="BP59" s="37">
        <f t="shared" si="217"/>
        <v>16226394.960000001</v>
      </c>
      <c r="BQ59" s="37">
        <f t="shared" si="217"/>
        <v>16771818.780000001</v>
      </c>
      <c r="BR59" s="390">
        <f t="shared" si="217"/>
        <v>16613352.039999999</v>
      </c>
      <c r="BS59" s="413">
        <f t="shared" si="218" ref="BS59:CB63">Y59-M59</f>
        <v>16099539.770000003</v>
      </c>
      <c r="BT59" s="37">
        <f t="shared" si="218"/>
        <v>15641969.700000003</v>
      </c>
      <c r="BU59" s="37">
        <f t="shared" si="218"/>
        <v>13573280.5</v>
      </c>
      <c r="BV59" s="37">
        <f t="shared" si="218"/>
        <v>14098399</v>
      </c>
      <c r="BW59" s="37">
        <f t="shared" si="218"/>
        <v>11914548</v>
      </c>
      <c r="BX59" s="230">
        <f t="shared" si="218"/>
        <v>10554700</v>
      </c>
      <c r="BY59" s="230">
        <f t="shared" si="218"/>
        <v>5316286</v>
      </c>
      <c r="BZ59" s="230">
        <f t="shared" si="218"/>
        <v>1300065</v>
      </c>
      <c r="CA59" s="230">
        <f t="shared" si="218"/>
        <v>-359007</v>
      </c>
      <c r="CB59" s="230">
        <f t="shared" si="218"/>
        <v>-2602694</v>
      </c>
      <c r="CC59" s="230">
        <f t="shared" si="219" ref="CC59:CL63">AI59-W59</f>
        <v>-3868204</v>
      </c>
      <c r="CD59" s="370">
        <f t="shared" si="219"/>
        <v>-4478071</v>
      </c>
      <c r="CE59" s="339">
        <f t="shared" si="219"/>
        <v>-4321151</v>
      </c>
      <c r="CF59" s="256">
        <f t="shared" si="219"/>
        <v>-4200386</v>
      </c>
      <c r="CG59" s="256">
        <f t="shared" si="219"/>
        <v>-3013631</v>
      </c>
      <c r="CH59" s="256">
        <f t="shared" si="219"/>
        <v>-2895394</v>
      </c>
      <c r="CI59" s="256">
        <f t="shared" si="219"/>
        <v>-6005993</v>
      </c>
      <c r="CJ59" s="256">
        <f t="shared" si="219"/>
        <v>-6031209</v>
      </c>
      <c r="CK59" s="256">
        <f t="shared" si="219"/>
        <v>-2744130</v>
      </c>
      <c r="CL59" s="256">
        <f t="shared" si="219"/>
        <v>-1936610</v>
      </c>
      <c r="CM59" s="256">
        <f t="shared" si="220" ref="CM59:DB63">AS59-AG59</f>
        <v>-708191</v>
      </c>
      <c r="CN59" s="256">
        <f t="shared" si="220"/>
        <v>-2384828</v>
      </c>
      <c r="CO59" s="256">
        <f t="shared" si="220"/>
        <v>-2502457</v>
      </c>
      <c r="CP59" s="370">
        <f t="shared" si="220"/>
        <v>-1789489</v>
      </c>
      <c r="CQ59" s="370">
        <f t="shared" si="220"/>
        <v>-912929</v>
      </c>
      <c r="CR59" s="370">
        <f t="shared" si="220"/>
        <v>216343</v>
      </c>
      <c r="CS59" s="370">
        <f t="shared" si="220"/>
        <v>323825</v>
      </c>
      <c r="CT59" s="370">
        <f t="shared" si="220"/>
        <v>1328925</v>
      </c>
      <c r="CU59" s="370">
        <f t="shared" si="220"/>
        <v>3224524</v>
      </c>
      <c r="CV59" s="370">
        <f t="shared" si="220"/>
        <v>3914481</v>
      </c>
      <c r="CW59" s="370">
        <f t="shared" si="220"/>
        <v>3311617</v>
      </c>
      <c r="CX59" s="370">
        <f t="shared" si="220"/>
        <v>2894319</v>
      </c>
      <c r="CY59" s="370">
        <f t="shared" si="220"/>
        <v>391706</v>
      </c>
      <c r="CZ59" s="370">
        <f t="shared" si="220"/>
        <v>1985626</v>
      </c>
      <c r="DA59" s="370">
        <f t="shared" si="220"/>
        <v>2131900</v>
      </c>
      <c r="DB59" s="370">
        <f t="shared" si="220"/>
        <v>1776734</v>
      </c>
      <c r="DC59" s="330"/>
      <c r="DD59" s="57">
        <f>IF(ISERROR(GETPIVOTDATA("VALUE",'CRS WK pvt'!$I$2,"DT_FILE",DD$8,"CD_CO",DD$6,"TRIM_CAT",TRIM(B59),"TRIM_LINE",A58))=TRUE,0,GETPIVOTDATA("VALUE",'CRS WK pvt'!$I$2,"DT_FILE",DD$8,"CD_CO",DD$6,"TRIM_CAT",TRIM(B59),"TRIM_LINE",A58))</f>
        <v>47132429</v>
      </c>
    </row>
    <row r="60" spans="1:108" s="31" customFormat="1" ht="15">
      <c r="A60" s="139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6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>
        <v>42428566</v>
      </c>
      <c r="BH60" s="296">
        <v>41968522</v>
      </c>
      <c r="BI60" s="36">
        <f t="shared" si="217"/>
        <v>3238755.1900000013</v>
      </c>
      <c r="BJ60" s="37">
        <f t="shared" si="217"/>
        <v>3589117.9800000004</v>
      </c>
      <c r="BK60" s="37">
        <f t="shared" si="217"/>
        <v>4040354.1000000015</v>
      </c>
      <c r="BL60" s="37">
        <f t="shared" si="217"/>
        <v>4192972.1400000006</v>
      </c>
      <c r="BM60" s="37">
        <f t="shared" si="217"/>
        <v>5789420.1600000001</v>
      </c>
      <c r="BN60" s="37">
        <f t="shared" si="217"/>
        <v>6130958.1799999997</v>
      </c>
      <c r="BO60" s="37">
        <f t="shared" si="217"/>
        <v>6713118.1700000018</v>
      </c>
      <c r="BP60" s="37">
        <f t="shared" si="217"/>
        <v>7244499.8599999994</v>
      </c>
      <c r="BQ60" s="37">
        <f t="shared" si="217"/>
        <v>7208294.4499999993</v>
      </c>
      <c r="BR60" s="390">
        <f t="shared" si="217"/>
        <v>7070193.9699999988</v>
      </c>
      <c r="BS60" s="413">
        <f t="shared" si="218"/>
        <v>6844782.4699999988</v>
      </c>
      <c r="BT60" s="37">
        <f t="shared" si="218"/>
        <v>6693406.1000000015</v>
      </c>
      <c r="BU60" s="37">
        <f t="shared" si="218"/>
        <v>6179965.2199999988</v>
      </c>
      <c r="BV60" s="37">
        <f t="shared" si="218"/>
        <v>6849880</v>
      </c>
      <c r="BW60" s="37">
        <f t="shared" si="218"/>
        <v>6845736</v>
      </c>
      <c r="BX60" s="230">
        <f t="shared" si="218"/>
        <v>7161885</v>
      </c>
      <c r="BY60" s="230">
        <f t="shared" si="218"/>
        <v>5016063</v>
      </c>
      <c r="BZ60" s="230">
        <f t="shared" si="218"/>
        <v>3220722</v>
      </c>
      <c r="CA60" s="230">
        <f t="shared" si="218"/>
        <v>1692589</v>
      </c>
      <c r="CB60" s="230">
        <f t="shared" si="218"/>
        <v>634821</v>
      </c>
      <c r="CC60" s="230">
        <f t="shared" si="219"/>
        <v>211363</v>
      </c>
      <c r="CD60" s="370">
        <f t="shared" si="219"/>
        <v>-681070</v>
      </c>
      <c r="CE60" s="339">
        <f t="shared" si="219"/>
        <v>-759474</v>
      </c>
      <c r="CF60" s="256">
        <f t="shared" si="219"/>
        <v>-400872</v>
      </c>
      <c r="CG60" s="256">
        <f t="shared" si="219"/>
        <v>174450</v>
      </c>
      <c r="CH60" s="256">
        <f t="shared" si="219"/>
        <v>816036</v>
      </c>
      <c r="CI60" s="256">
        <f t="shared" si="219"/>
        <v>296513</v>
      </c>
      <c r="CJ60" s="256">
        <f t="shared" si="219"/>
        <v>118259</v>
      </c>
      <c r="CK60" s="256">
        <f t="shared" si="219"/>
        <v>492528</v>
      </c>
      <c r="CL60" s="256">
        <f t="shared" si="219"/>
        <v>2055059</v>
      </c>
      <c r="CM60" s="256">
        <f t="shared" si="220"/>
        <v>2327257</v>
      </c>
      <c r="CN60" s="256">
        <f t="shared" si="220"/>
        <v>1864770</v>
      </c>
      <c r="CO60" s="256">
        <f t="shared" si="220"/>
        <v>2190003</v>
      </c>
      <c r="CP60" s="370">
        <f t="shared" si="220"/>
        <v>3078599</v>
      </c>
      <c r="CQ60" s="370">
        <f t="shared" si="220"/>
        <v>3837108</v>
      </c>
      <c r="CR60" s="370">
        <f t="shared" si="220"/>
        <v>4280933</v>
      </c>
      <c r="CS60" s="370">
        <f t="shared" si="220"/>
        <v>5120899</v>
      </c>
      <c r="CT60" s="370">
        <f t="shared" si="220"/>
        <v>5832540</v>
      </c>
      <c r="CU60" s="370">
        <f t="shared" si="220"/>
        <v>6982408</v>
      </c>
      <c r="CV60" s="370">
        <f t="shared" si="220"/>
        <v>7656460</v>
      </c>
      <c r="CW60" s="370">
        <f t="shared" si="220"/>
        <v>8175727</v>
      </c>
      <c r="CX60" s="370">
        <f t="shared" si="220"/>
        <v>7322176</v>
      </c>
      <c r="CY60" s="370">
        <f t="shared" si="220"/>
        <v>6796274</v>
      </c>
      <c r="CZ60" s="370">
        <f t="shared" si="220"/>
        <v>6638137</v>
      </c>
      <c r="DA60" s="370">
        <f t="shared" si="220"/>
        <v>6151247</v>
      </c>
      <c r="DB60" s="370">
        <f t="shared" si="220"/>
        <v>5670874</v>
      </c>
      <c r="DC60" s="330"/>
      <c r="DD60" s="57">
        <f>IF(ISERROR(GETPIVOTDATA("VALUE",'CRS WK pvt'!$I$2,"DT_FILE",DD$8,"CD_CO",DD$6,"TRIM_CAT",TRIM(B60),"TRIM_LINE",A58))=TRUE,0,GETPIVOTDATA("VALUE",'CRS WK pvt'!$I$2,"DT_FILE",DD$8,"CD_CO",DD$6,"TRIM_CAT",TRIM(B60),"TRIM_LINE",A58))</f>
        <v>41968522</v>
      </c>
    </row>
    <row r="61" spans="1:108" s="31" customFormat="1" ht="15">
      <c r="A61" s="139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6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>
        <v>2427060</v>
      </c>
      <c r="BH61" s="296">
        <v>2302280</v>
      </c>
      <c r="BI61" s="36">
        <f t="shared" si="217"/>
        <v>91339.989999999991</v>
      </c>
      <c r="BJ61" s="37">
        <f t="shared" si="217"/>
        <v>620145.05000000005</v>
      </c>
      <c r="BK61" s="37">
        <f t="shared" si="217"/>
        <v>1275413.98</v>
      </c>
      <c r="BL61" s="37">
        <f t="shared" si="217"/>
        <v>1443758.8</v>
      </c>
      <c r="BM61" s="37">
        <f t="shared" si="217"/>
        <v>1617077.8500000001</v>
      </c>
      <c r="BN61" s="37">
        <f t="shared" si="217"/>
        <v>1759047.21</v>
      </c>
      <c r="BO61" s="37">
        <f t="shared" si="217"/>
        <v>1639413.78</v>
      </c>
      <c r="BP61" s="37">
        <f t="shared" si="217"/>
        <v>1608073.0800000001</v>
      </c>
      <c r="BQ61" s="37">
        <f t="shared" si="217"/>
        <v>1644506.3999999999</v>
      </c>
      <c r="BR61" s="390">
        <f t="shared" si="217"/>
        <v>1583279.51</v>
      </c>
      <c r="BS61" s="413">
        <f t="shared" si="218"/>
        <v>1473577.21</v>
      </c>
      <c r="BT61" s="37">
        <f t="shared" si="218"/>
        <v>1455697.5699999998</v>
      </c>
      <c r="BU61" s="37">
        <f t="shared" si="218"/>
        <v>1189533.78</v>
      </c>
      <c r="BV61" s="37">
        <f t="shared" si="218"/>
        <v>1020658</v>
      </c>
      <c r="BW61" s="37">
        <f t="shared" si="218"/>
        <v>494159</v>
      </c>
      <c r="BX61" s="230">
        <f t="shared" si="218"/>
        <v>426310</v>
      </c>
      <c r="BY61" s="230">
        <f t="shared" si="218"/>
        <v>362929</v>
      </c>
      <c r="BZ61" s="230">
        <f t="shared" si="218"/>
        <v>218741</v>
      </c>
      <c r="CA61" s="230">
        <f t="shared" si="218"/>
        <v>33741</v>
      </c>
      <c r="CB61" s="230">
        <f t="shared" si="218"/>
        <v>-151555</v>
      </c>
      <c r="CC61" s="230">
        <f t="shared" si="219"/>
        <v>-223040</v>
      </c>
      <c r="CD61" s="370">
        <f t="shared" si="219"/>
        <v>-198018</v>
      </c>
      <c r="CE61" s="339">
        <f t="shared" si="219"/>
        <v>-120793</v>
      </c>
      <c r="CF61" s="256">
        <f t="shared" si="219"/>
        <v>-52228</v>
      </c>
      <c r="CG61" s="256">
        <f t="shared" si="219"/>
        <v>86781</v>
      </c>
      <c r="CH61" s="256">
        <f t="shared" si="219"/>
        <v>-257494</v>
      </c>
      <c r="CI61" s="256">
        <f t="shared" si="219"/>
        <v>-580493</v>
      </c>
      <c r="CJ61" s="256">
        <f t="shared" si="219"/>
        <v>-776281</v>
      </c>
      <c r="CK61" s="256">
        <f t="shared" si="219"/>
        <v>-825443</v>
      </c>
      <c r="CL61" s="256">
        <f t="shared" si="219"/>
        <v>-767260</v>
      </c>
      <c r="CM61" s="256">
        <f t="shared" si="220"/>
        <v>-555571</v>
      </c>
      <c r="CN61" s="256">
        <f t="shared" si="220"/>
        <v>-415040</v>
      </c>
      <c r="CO61" s="256">
        <f t="shared" si="220"/>
        <v>-354132</v>
      </c>
      <c r="CP61" s="370">
        <f t="shared" si="220"/>
        <v>-337808</v>
      </c>
      <c r="CQ61" s="370">
        <f t="shared" si="220"/>
        <v>-366478</v>
      </c>
      <c r="CR61" s="370">
        <f t="shared" si="220"/>
        <v>-437199</v>
      </c>
      <c r="CS61" s="370">
        <f t="shared" si="220"/>
        <v>-471792</v>
      </c>
      <c r="CT61" s="370">
        <f t="shared" si="220"/>
        <v>-260850</v>
      </c>
      <c r="CU61" s="370">
        <f t="shared" si="220"/>
        <v>117343</v>
      </c>
      <c r="CV61" s="370">
        <f t="shared" si="220"/>
        <v>211652</v>
      </c>
      <c r="CW61" s="370">
        <f t="shared" si="220"/>
        <v>229291</v>
      </c>
      <c r="CX61" s="370">
        <f t="shared" si="220"/>
        <v>285923</v>
      </c>
      <c r="CY61" s="370">
        <f t="shared" si="220"/>
        <v>210897</v>
      </c>
      <c r="CZ61" s="370">
        <f t="shared" si="220"/>
        <v>249554</v>
      </c>
      <c r="DA61" s="370">
        <f t="shared" si="220"/>
        <v>330162</v>
      </c>
      <c r="DB61" s="370">
        <f t="shared" si="220"/>
        <v>334638</v>
      </c>
      <c r="DC61" s="330"/>
      <c r="DD61" s="57">
        <f>IF(ISERROR(GETPIVOTDATA("VALUE",'CRS WK pvt'!$I$2,"DT_FILE",DD$8,"CD_CO",DD$6,"TRIM_CAT",TRIM(B61),"TRIM_LINE",A58))=TRUE,0,GETPIVOTDATA("VALUE",'CRS WK pvt'!$I$2,"DT_FILE",DD$8,"CD_CO",DD$6,"TRIM_CAT",TRIM(B61),"TRIM_LINE",A58))</f>
        <v>2302280</v>
      </c>
    </row>
    <row r="62" spans="1:108" s="31" customFormat="1" ht="15">
      <c r="A62" s="139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6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>
        <v>1958192</v>
      </c>
      <c r="BH62" s="296">
        <v>1927546</v>
      </c>
      <c r="BI62" s="36">
        <f t="shared" si="217"/>
        <v>75239.189999999944</v>
      </c>
      <c r="BJ62" s="37">
        <f t="shared" si="217"/>
        <v>428279.34999999998</v>
      </c>
      <c r="BK62" s="37">
        <f t="shared" si="217"/>
        <v>711424.62999999989</v>
      </c>
      <c r="BL62" s="37">
        <f t="shared" si="217"/>
        <v>885626.25</v>
      </c>
      <c r="BM62" s="37">
        <f t="shared" si="217"/>
        <v>876875.59000000008</v>
      </c>
      <c r="BN62" s="37">
        <f t="shared" si="217"/>
        <v>1043344.55</v>
      </c>
      <c r="BO62" s="37">
        <f t="shared" si="217"/>
        <v>1304893.27</v>
      </c>
      <c r="BP62" s="37">
        <f t="shared" si="217"/>
        <v>1197297.6699999999</v>
      </c>
      <c r="BQ62" s="37">
        <f t="shared" si="217"/>
        <v>1174219.8799999999</v>
      </c>
      <c r="BR62" s="390">
        <f t="shared" si="217"/>
        <v>1023000.59</v>
      </c>
      <c r="BS62" s="413">
        <f t="shared" si="218"/>
        <v>996464.76000000001</v>
      </c>
      <c r="BT62" s="37">
        <f t="shared" si="218"/>
        <v>1070661.3</v>
      </c>
      <c r="BU62" s="37">
        <f t="shared" si="218"/>
        <v>779644.75</v>
      </c>
      <c r="BV62" s="37">
        <f t="shared" si="218"/>
        <v>671061</v>
      </c>
      <c r="BW62" s="37">
        <f t="shared" si="218"/>
        <v>445427</v>
      </c>
      <c r="BX62" s="230">
        <f t="shared" si="218"/>
        <v>298214</v>
      </c>
      <c r="BY62" s="230">
        <f t="shared" si="218"/>
        <v>25519</v>
      </c>
      <c r="BZ62" s="230">
        <f t="shared" si="218"/>
        <v>-132313</v>
      </c>
      <c r="CA62" s="230">
        <f t="shared" si="218"/>
        <v>-204867</v>
      </c>
      <c r="CB62" s="230">
        <f t="shared" si="218"/>
        <v>-214356</v>
      </c>
      <c r="CC62" s="230">
        <f t="shared" si="219"/>
        <v>-142949</v>
      </c>
      <c r="CD62" s="370">
        <f t="shared" si="219"/>
        <v>-199778</v>
      </c>
      <c r="CE62" s="339">
        <f t="shared" si="219"/>
        <v>-123633</v>
      </c>
      <c r="CF62" s="256">
        <f t="shared" si="219"/>
        <v>-186105</v>
      </c>
      <c r="CG62" s="256">
        <f t="shared" si="219"/>
        <v>-15333</v>
      </c>
      <c r="CH62" s="256">
        <f t="shared" si="219"/>
        <v>-173233</v>
      </c>
      <c r="CI62" s="256">
        <f t="shared" si="219"/>
        <v>-342148</v>
      </c>
      <c r="CJ62" s="256">
        <f t="shared" si="219"/>
        <v>-572788</v>
      </c>
      <c r="CK62" s="256">
        <f t="shared" si="219"/>
        <v>-345889</v>
      </c>
      <c r="CL62" s="256">
        <f t="shared" si="219"/>
        <v>-250384</v>
      </c>
      <c r="CM62" s="256">
        <f t="shared" si="220"/>
        <v>-73106</v>
      </c>
      <c r="CN62" s="256">
        <f t="shared" si="220"/>
        <v>-79483</v>
      </c>
      <c r="CO62" s="256">
        <f t="shared" si="220"/>
        <v>-187476</v>
      </c>
      <c r="CP62" s="370">
        <f t="shared" si="220"/>
        <v>-92374</v>
      </c>
      <c r="CQ62" s="370">
        <f t="shared" si="220"/>
        <v>-142510</v>
      </c>
      <c r="CR62" s="370">
        <f t="shared" si="220"/>
        <v>-104691</v>
      </c>
      <c r="CS62" s="370">
        <f t="shared" si="220"/>
        <v>-139483</v>
      </c>
      <c r="CT62" s="370">
        <f t="shared" si="220"/>
        <v>77940</v>
      </c>
      <c r="CU62" s="370">
        <f t="shared" si="220"/>
        <v>233201</v>
      </c>
      <c r="CV62" s="370">
        <f t="shared" si="220"/>
        <v>381290</v>
      </c>
      <c r="CW62" s="370">
        <f t="shared" si="220"/>
        <v>303731</v>
      </c>
      <c r="CX62" s="370">
        <f t="shared" si="220"/>
        <v>150898</v>
      </c>
      <c r="CY62" s="370">
        <f t="shared" si="220"/>
        <v>76291</v>
      </c>
      <c r="CZ62" s="370">
        <f t="shared" si="220"/>
        <v>260608</v>
      </c>
      <c r="DA62" s="370">
        <f t="shared" si="220"/>
        <v>296808</v>
      </c>
      <c r="DB62" s="370">
        <f t="shared" si="220"/>
        <v>346152</v>
      </c>
      <c r="DC62" s="330"/>
      <c r="DD62" s="57">
        <f>IF(ISERROR(GETPIVOTDATA("VALUE",'CRS WK pvt'!$I$2,"DT_FILE",DD$8,"CD_CO",DD$6,"TRIM_CAT",TRIM(B62),"TRIM_LINE",A58))=TRUE,0,GETPIVOTDATA("VALUE",'CRS WK pvt'!$I$2,"DT_FILE",DD$8,"CD_CO",DD$6,"TRIM_CAT",TRIM(B62),"TRIM_LINE",A58))</f>
        <v>1927546</v>
      </c>
    </row>
    <row r="63" spans="1:108" s="31" customFormat="1" ht="15">
      <c r="A63" s="139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6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>
        <v>5318174</v>
      </c>
      <c r="BH63" s="296">
        <v>5103800</v>
      </c>
      <c r="BI63" s="36">
        <f t="shared" si="217"/>
        <v>410640.2099999995</v>
      </c>
      <c r="BJ63" s="37">
        <f t="shared" si="217"/>
        <v>1636888.3300000001</v>
      </c>
      <c r="BK63" s="37">
        <f t="shared" si="217"/>
        <v>2185174.1399999997</v>
      </c>
      <c r="BL63" s="37">
        <f t="shared" si="217"/>
        <v>2178051.8200000003</v>
      </c>
      <c r="BM63" s="37">
        <f t="shared" si="217"/>
        <v>2866299.8499999996</v>
      </c>
      <c r="BN63" s="37">
        <f t="shared" si="217"/>
        <v>2216519.9100000001</v>
      </c>
      <c r="BO63" s="37">
        <f t="shared" si="217"/>
        <v>4090111.54</v>
      </c>
      <c r="BP63" s="37">
        <f t="shared" si="217"/>
        <v>5990133.6699999999</v>
      </c>
      <c r="BQ63" s="37">
        <f t="shared" si="217"/>
        <v>5733823.9100000001</v>
      </c>
      <c r="BR63" s="390">
        <f t="shared" si="217"/>
        <v>4888478.1799999997</v>
      </c>
      <c r="BS63" s="413">
        <f t="shared" si="218"/>
        <v>4561170.4299999997</v>
      </c>
      <c r="BT63" s="37">
        <f t="shared" si="218"/>
        <v>4318754</v>
      </c>
      <c r="BU63" s="37">
        <f t="shared" si="218"/>
        <v>1660683.1100000003</v>
      </c>
      <c r="BV63" s="37">
        <f t="shared" si="218"/>
        <v>863517</v>
      </c>
      <c r="BW63" s="37">
        <f t="shared" si="218"/>
        <v>-218424</v>
      </c>
      <c r="BX63" s="230">
        <f t="shared" si="218"/>
        <v>-527177</v>
      </c>
      <c r="BY63" s="230">
        <f t="shared" si="218"/>
        <v>-3061898</v>
      </c>
      <c r="BZ63" s="230">
        <f t="shared" si="218"/>
        <v>-3754395</v>
      </c>
      <c r="CA63" s="230">
        <f t="shared" si="218"/>
        <v>-3327129</v>
      </c>
      <c r="CB63" s="230">
        <f t="shared" si="218"/>
        <v>-4115895</v>
      </c>
      <c r="CC63" s="230">
        <f t="shared" si="219"/>
        <v>-4149591</v>
      </c>
      <c r="CD63" s="370">
        <f t="shared" si="219"/>
        <v>-3920356</v>
      </c>
      <c r="CE63" s="339">
        <f t="shared" si="219"/>
        <v>-3486289</v>
      </c>
      <c r="CF63" s="256">
        <f t="shared" si="219"/>
        <v>-3562089</v>
      </c>
      <c r="CG63" s="256">
        <f t="shared" si="219"/>
        <v>-1026116</v>
      </c>
      <c r="CH63" s="256">
        <f t="shared" si="219"/>
        <v>-1148776</v>
      </c>
      <c r="CI63" s="256">
        <f t="shared" si="219"/>
        <v>-1564488</v>
      </c>
      <c r="CJ63" s="256">
        <f t="shared" si="219"/>
        <v>-2086358</v>
      </c>
      <c r="CK63" s="256">
        <f t="shared" si="219"/>
        <v>-196078</v>
      </c>
      <c r="CL63" s="256">
        <f t="shared" si="219"/>
        <v>797927</v>
      </c>
      <c r="CM63" s="256">
        <f t="shared" si="220"/>
        <v>832083</v>
      </c>
      <c r="CN63" s="256">
        <f t="shared" si="220"/>
        <v>58985</v>
      </c>
      <c r="CO63" s="256">
        <f t="shared" si="220"/>
        <v>-55071</v>
      </c>
      <c r="CP63" s="370">
        <f t="shared" si="220"/>
        <v>243367</v>
      </c>
      <c r="CQ63" s="370">
        <f t="shared" si="220"/>
        <v>147998</v>
      </c>
      <c r="CR63" s="370">
        <f t="shared" si="220"/>
        <v>-895174</v>
      </c>
      <c r="CS63" s="370">
        <f t="shared" si="220"/>
        <v>-1254334</v>
      </c>
      <c r="CT63" s="370">
        <f t="shared" si="220"/>
        <v>-1151127</v>
      </c>
      <c r="CU63" s="370">
        <f t="shared" si="220"/>
        <v>-361931</v>
      </c>
      <c r="CV63" s="370">
        <f t="shared" si="220"/>
        <v>-318830</v>
      </c>
      <c r="CW63" s="370">
        <f t="shared" si="220"/>
        <v>-315163</v>
      </c>
      <c r="CX63" s="370">
        <f t="shared" si="220"/>
        <v>-459705</v>
      </c>
      <c r="CY63" s="370">
        <f t="shared" si="220"/>
        <v>-976891</v>
      </c>
      <c r="CZ63" s="370">
        <f t="shared" si="220"/>
        <v>131533</v>
      </c>
      <c r="DA63" s="370">
        <f t="shared" si="220"/>
        <v>563304</v>
      </c>
      <c r="DB63" s="370">
        <f t="shared" si="220"/>
        <v>237509</v>
      </c>
      <c r="DC63" s="330"/>
      <c r="DD63" s="57">
        <f>IF(ISERROR(GETPIVOTDATA("VALUE",'CRS WK pvt'!$I$2,"DT_FILE",DD$8,"CD_CO",DD$6,"TRIM_CAT",TRIM(B63),"TRIM_LINE",A58))=TRUE,0,GETPIVOTDATA("VALUE",'CRS WK pvt'!$I$2,"DT_FILE",DD$8,"CD_CO",DD$6,"TRIM_CAT",TRIM(B63),"TRIM_LINE",A58))</f>
        <v>5103800</v>
      </c>
    </row>
    <row r="64" spans="1:108" s="123" customFormat="1" ht="15">
      <c r="A64" s="140"/>
      <c r="B64" s="32" t="s">
        <v>144</v>
      </c>
      <c r="C64" s="133">
        <f t="shared" si="221" ref="C64:V64">SUM(C59:C63)</f>
        <v>69177222.439999998</v>
      </c>
      <c r="D64" s="134">
        <f t="shared" si="221"/>
        <v>73209192.410000011</v>
      </c>
      <c r="E64" s="134">
        <f t="shared" si="221"/>
        <v>80129591.479999989</v>
      </c>
      <c r="F64" s="134">
        <f t="shared" si="221"/>
        <v>85422903.780000001</v>
      </c>
      <c r="G64" s="134">
        <f t="shared" si="221"/>
        <v>86935041.320000008</v>
      </c>
      <c r="H64" s="134">
        <f t="shared" si="221"/>
        <v>84620861.970000014</v>
      </c>
      <c r="I64" s="134">
        <f t="shared" si="221"/>
        <v>77242351.399999991</v>
      </c>
      <c r="J64" s="134">
        <f t="shared" si="221"/>
        <v>70112075.760000005</v>
      </c>
      <c r="K64" s="134">
        <f t="shared" si="221"/>
        <v>67632059.579999998</v>
      </c>
      <c r="L64" s="135">
        <f t="shared" si="221"/>
        <v>67265363.709999993</v>
      </c>
      <c r="M64" s="134">
        <f t="shared" si="221"/>
        <v>65994892.359999999</v>
      </c>
      <c r="N64" s="134">
        <f t="shared" si="221"/>
        <v>66149496.329999998</v>
      </c>
      <c r="O64" s="134">
        <f t="shared" si="221"/>
        <v>72148453.640000001</v>
      </c>
      <c r="P64" s="134">
        <f t="shared" si="221"/>
        <v>80568480</v>
      </c>
      <c r="Q64" s="134">
        <f t="shared" si="221"/>
        <v>92464365</v>
      </c>
      <c r="R64" s="134">
        <f t="shared" si="221"/>
        <v>99318013</v>
      </c>
      <c r="S64" s="134">
        <f t="shared" si="221"/>
        <v>105987286</v>
      </c>
      <c r="T64" s="134">
        <f t="shared" si="221"/>
        <v>107602540</v>
      </c>
      <c r="U64" s="134">
        <f t="shared" si="221"/>
        <v>104969745</v>
      </c>
      <c r="V64" s="134">
        <f t="shared" si="221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7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>
        <v>100556590</v>
      </c>
      <c r="BH64" s="297">
        <v>98434577</v>
      </c>
      <c r="BI64" s="38">
        <f t="shared" si="222" ref="BI64:BM64">SUM(BI59:BI63)</f>
        <v>2971231.1999999983</v>
      </c>
      <c r="BJ64" s="136">
        <f t="shared" si="222"/>
        <v>7359287.5900000026</v>
      </c>
      <c r="BK64" s="136">
        <f t="shared" si="222"/>
        <v>12334773.520000003</v>
      </c>
      <c r="BL64" s="136">
        <f t="shared" si="222"/>
        <v>13895109.220000003</v>
      </c>
      <c r="BM64" s="136">
        <f t="shared" si="222"/>
        <v>19052244.679999996</v>
      </c>
      <c r="BN64" s="136">
        <f t="shared" si="223" ref="BN64:BV64">SUM(BN59:BN63)</f>
        <v>22981678.030000001</v>
      </c>
      <c r="BO64" s="136">
        <f t="shared" si="223"/>
        <v>27727393.600000005</v>
      </c>
      <c r="BP64" s="136">
        <f t="shared" si="223"/>
        <v>32266399.240000002</v>
      </c>
      <c r="BQ64" s="136">
        <f t="shared" si="223"/>
        <v>32532663.419999998</v>
      </c>
      <c r="BR64" s="391">
        <f t="shared" si="223"/>
        <v>31178304.289999999</v>
      </c>
      <c r="BS64" s="414">
        <f t="shared" si="223"/>
        <v>29975534.640000004</v>
      </c>
      <c r="BT64" s="136">
        <f t="shared" si="223"/>
        <v>29180488.670000006</v>
      </c>
      <c r="BU64" s="136">
        <f t="shared" si="223"/>
        <v>23383107.359999999</v>
      </c>
      <c r="BV64" s="136">
        <f t="shared" si="223"/>
        <v>23503515</v>
      </c>
      <c r="BW64" s="136">
        <f t="shared" si="224" ref="BW64:BX64">SUM(BW59:BW63)</f>
        <v>19481446</v>
      </c>
      <c r="BX64" s="231">
        <f t="shared" si="224"/>
        <v>17913932</v>
      </c>
      <c r="BY64" s="231">
        <f t="shared" si="225" ref="BY64:BZ64">SUM(BY59:BY63)</f>
        <v>7658899</v>
      </c>
      <c r="BZ64" s="231">
        <f t="shared" si="225"/>
        <v>852820</v>
      </c>
      <c r="CA64" s="231">
        <f t="shared" si="226" ref="CA64:CB64">SUM(CA59:CA63)</f>
        <v>-2164673</v>
      </c>
      <c r="CB64" s="231">
        <f t="shared" si="226"/>
        <v>-6449679</v>
      </c>
      <c r="CC64" s="231">
        <f t="shared" si="227" ref="CC64:CE64">SUM(CC59:CC63)</f>
        <v>-8172421</v>
      </c>
      <c r="CD64" s="371">
        <f t="shared" si="227"/>
        <v>-9477293</v>
      </c>
      <c r="CE64" s="340">
        <f t="shared" si="227"/>
        <v>-8811340</v>
      </c>
      <c r="CF64" s="257">
        <f t="shared" si="228" ref="CF64">SUM(CF59:CF63)</f>
        <v>-8401680</v>
      </c>
      <c r="CG64" s="257">
        <f t="shared" si="229" ref="CG64">SUM(CG59:CG63)</f>
        <v>-3793849</v>
      </c>
      <c r="CH64" s="257">
        <f t="shared" si="230" ref="CH64">SUM(CH59:CH63)</f>
        <v>-3658861</v>
      </c>
      <c r="CI64" s="257">
        <f t="shared" si="231" ref="CI64">SUM(CI59:CI63)</f>
        <v>-8196609</v>
      </c>
      <c r="CJ64" s="257">
        <f t="shared" si="232" ref="CJ64">SUM(CJ59:CJ63)</f>
        <v>-9348377</v>
      </c>
      <c r="CK64" s="257">
        <f t="shared" si="233" ref="CK64">SUM(CK59:CK63)</f>
        <v>-3619012</v>
      </c>
      <c r="CL64" s="257">
        <f t="shared" si="234" ref="CL64">SUM(CL59:CL63)</f>
        <v>-101268</v>
      </c>
      <c r="CM64" s="257">
        <f t="shared" si="235" ref="CM64">SUM(CM59:CM63)</f>
        <v>1822472</v>
      </c>
      <c r="CN64" s="257">
        <f t="shared" si="236" ref="CN64">SUM(CN59:CN63)</f>
        <v>-955596</v>
      </c>
      <c r="CO64" s="257">
        <f t="shared" si="237" ref="CO64">SUM(CO59:CO63)</f>
        <v>-909133</v>
      </c>
      <c r="CP64" s="371">
        <f t="shared" si="238" ref="CP64">SUM(CP59:CP63)</f>
        <v>1102295</v>
      </c>
      <c r="CQ64" s="371">
        <f t="shared" si="239" ref="CQ64">SUM(CQ59:CQ63)</f>
        <v>2563189</v>
      </c>
      <c r="CR64" s="371">
        <f t="shared" si="240" ref="CR64">SUM(CR59:CR63)</f>
        <v>3060212</v>
      </c>
      <c r="CS64" s="371">
        <f t="shared" si="241" ref="CS64">SUM(CS59:CS63)</f>
        <v>3579115</v>
      </c>
      <c r="CT64" s="371">
        <f t="shared" si="242" ref="CT64:CU64">SUM(CT59:CT63)</f>
        <v>5827428</v>
      </c>
      <c r="CU64" s="371">
        <f t="shared" si="242"/>
        <v>10195545</v>
      </c>
      <c r="CV64" s="371">
        <f t="shared" si="243" ref="CV64">SUM(CV59:CV63)</f>
        <v>11845053</v>
      </c>
      <c r="CW64" s="371">
        <f t="shared" si="244" ref="CW64">SUM(CW59:CW63)</f>
        <v>11705203</v>
      </c>
      <c r="CX64" s="371">
        <f t="shared" si="245" ref="CX64:CY64">SUM(CX59:CX63)</f>
        <v>10193611</v>
      </c>
      <c r="CY64" s="371">
        <f t="shared" si="245"/>
        <v>6498277</v>
      </c>
      <c r="CZ64" s="371">
        <f t="shared" si="246" ref="CZ64:DA64">SUM(CZ59:CZ63)</f>
        <v>9265458</v>
      </c>
      <c r="DA64" s="371">
        <f t="shared" si="246"/>
        <v>9473421</v>
      </c>
      <c r="DB64" s="371">
        <f t="shared" si="247" ref="DB64">SUM(DB59:DB63)</f>
        <v>8365907</v>
      </c>
      <c r="DC64" s="331"/>
      <c r="DD64" s="38">
        <f>SUM(DD59:DD63)</f>
        <v>98434577</v>
      </c>
    </row>
    <row r="65" spans="1:108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32"/>
      <c r="CC65" s="232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72"/>
      <c r="DC65" s="330"/>
      <c r="DD65" s="43"/>
    </row>
    <row r="66" spans="1:108" s="31" customFormat="1" ht="15">
      <c r="A66" s="139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6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>
        <v>54546782</v>
      </c>
      <c r="BH66" s="296">
        <v>58735485</v>
      </c>
      <c r="BI66" s="36">
        <f t="shared" si="248" ref="BI66:BR70">O66-C66</f>
        <v>-4501512.2300000042</v>
      </c>
      <c r="BJ66" s="37">
        <f t="shared" si="248"/>
        <v>-5795383.3199999928</v>
      </c>
      <c r="BK66" s="37">
        <f t="shared" si="248"/>
        <v>1775780.0600000024</v>
      </c>
      <c r="BL66" s="37">
        <f t="shared" si="248"/>
        <v>7723422.0099999979</v>
      </c>
      <c r="BM66" s="37">
        <f t="shared" si="248"/>
        <v>7093653.9200000018</v>
      </c>
      <c r="BN66" s="37">
        <f t="shared" si="248"/>
        <v>11405010.979999997</v>
      </c>
      <c r="BO66" s="37">
        <f t="shared" si="248"/>
        <v>13865815.920000002</v>
      </c>
      <c r="BP66" s="37">
        <f t="shared" si="248"/>
        <v>16805942.810000002</v>
      </c>
      <c r="BQ66" s="37">
        <f t="shared" si="248"/>
        <v>17145412.060000002</v>
      </c>
      <c r="BR66" s="390">
        <f t="shared" si="248"/>
        <v>16120761.689999998</v>
      </c>
      <c r="BS66" s="413">
        <f t="shared" si="249" ref="BS66:CB70">Y66-M66</f>
        <v>15159867.299999997</v>
      </c>
      <c r="BT66" s="37">
        <f t="shared" si="249"/>
        <v>15437598.549999997</v>
      </c>
      <c r="BU66" s="37">
        <f t="shared" si="249"/>
        <v>14349355.090000004</v>
      </c>
      <c r="BV66" s="37">
        <f t="shared" si="249"/>
        <v>15645237</v>
      </c>
      <c r="BW66" s="37">
        <f t="shared" si="249"/>
        <v>11101492</v>
      </c>
      <c r="BX66" s="230">
        <f t="shared" si="249"/>
        <v>7271561</v>
      </c>
      <c r="BY66" s="230">
        <f t="shared" si="249"/>
        <v>3749172</v>
      </c>
      <c r="BZ66" s="230">
        <f t="shared" si="249"/>
        <v>536023</v>
      </c>
      <c r="CA66" s="230">
        <f t="shared" si="249"/>
        <v>-981257</v>
      </c>
      <c r="CB66" s="230">
        <f t="shared" si="249"/>
        <v>-3230567</v>
      </c>
      <c r="CC66" s="230">
        <f t="shared" si="250" ref="CC66:CL70">AI66-W66</f>
        <v>-4717493</v>
      </c>
      <c r="CD66" s="370">
        <f t="shared" si="250"/>
        <v>-5779128</v>
      </c>
      <c r="CE66" s="339">
        <f t="shared" si="250"/>
        <v>-2524979</v>
      </c>
      <c r="CF66" s="256">
        <f t="shared" si="250"/>
        <v>-1928388</v>
      </c>
      <c r="CG66" s="256">
        <f t="shared" si="250"/>
        <v>993055</v>
      </c>
      <c r="CH66" s="256">
        <f t="shared" si="250"/>
        <v>1889753</v>
      </c>
      <c r="CI66" s="256">
        <f t="shared" si="250"/>
        <v>-1395572</v>
      </c>
      <c r="CJ66" s="256">
        <f t="shared" si="250"/>
        <v>-2143583</v>
      </c>
      <c r="CK66" s="256">
        <f t="shared" si="250"/>
        <v>-556376</v>
      </c>
      <c r="CL66" s="256">
        <f t="shared" si="250"/>
        <v>-81414</v>
      </c>
      <c r="CM66" s="256">
        <f t="shared" si="251" ref="CM66:DB70">AS66-AG66</f>
        <v>1395614</v>
      </c>
      <c r="CN66" s="256">
        <f t="shared" si="251"/>
        <v>-1307588</v>
      </c>
      <c r="CO66" s="256">
        <f t="shared" si="251"/>
        <v>-68630</v>
      </c>
      <c r="CP66" s="370">
        <f t="shared" si="251"/>
        <v>4729915</v>
      </c>
      <c r="CQ66" s="370">
        <f t="shared" si="251"/>
        <v>3574816</v>
      </c>
      <c r="CR66" s="370">
        <f t="shared" si="251"/>
        <v>5631706</v>
      </c>
      <c r="CS66" s="370">
        <f t="shared" si="251"/>
        <v>3102361</v>
      </c>
      <c r="CT66" s="370">
        <f t="shared" si="251"/>
        <v>3773858</v>
      </c>
      <c r="CU66" s="370">
        <f t="shared" si="251"/>
        <v>3417932</v>
      </c>
      <c r="CV66" s="370">
        <f t="shared" si="251"/>
        <v>3294961</v>
      </c>
      <c r="CW66" s="370">
        <f t="shared" si="251"/>
        <v>2899650</v>
      </c>
      <c r="CX66" s="370">
        <f t="shared" si="251"/>
        <v>1839693</v>
      </c>
      <c r="CY66" s="370">
        <f t="shared" si="251"/>
        <v>-1094021</v>
      </c>
      <c r="CZ66" s="370">
        <f t="shared" si="251"/>
        <v>1186180</v>
      </c>
      <c r="DA66" s="370">
        <f t="shared" si="251"/>
        <v>-7095</v>
      </c>
      <c r="DB66" s="370">
        <f t="shared" si="251"/>
        <v>-1422557</v>
      </c>
      <c r="DC66" s="330"/>
      <c r="DD66" s="57">
        <f>IF(ISERROR(GETPIVOTDATA("VALUE",'CRS WK pvt'!$I$2,"DT_FILE",DD$8,"CD_CO",DD$6,"TRIM_CAT",TRIM(B66),"TRIM_LINE",A65))=TRUE,0,GETPIVOTDATA("VALUE",'CRS WK pvt'!$I$2,"DT_FILE",DD$8,"CD_CO",DD$6,"TRIM_CAT",TRIM(B66),"TRIM_LINE",A65))</f>
        <v>58735485</v>
      </c>
    </row>
    <row r="67" spans="1:108" s="31" customFormat="1" ht="15">
      <c r="A67" s="139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6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>
        <v>44908763</v>
      </c>
      <c r="BH67" s="296">
        <v>45957402</v>
      </c>
      <c r="BI67" s="36">
        <f t="shared" si="248"/>
        <v>2060790.8499999978</v>
      </c>
      <c r="BJ67" s="37">
        <f t="shared" si="248"/>
        <v>1702827.6799999997</v>
      </c>
      <c r="BK67" s="37">
        <f t="shared" si="248"/>
        <v>2675385.2800000012</v>
      </c>
      <c r="BL67" s="37">
        <f t="shared" si="248"/>
        <v>3777374.5599999987</v>
      </c>
      <c r="BM67" s="37">
        <f t="shared" si="248"/>
        <v>5030255.6000000015</v>
      </c>
      <c r="BN67" s="37">
        <f t="shared" si="248"/>
        <v>5846252.9600000009</v>
      </c>
      <c r="BO67" s="37">
        <f t="shared" si="248"/>
        <v>6566491.3399999999</v>
      </c>
      <c r="BP67" s="37">
        <f t="shared" si="248"/>
        <v>7149875.879999999</v>
      </c>
      <c r="BQ67" s="37">
        <f t="shared" si="248"/>
        <v>7299211.5</v>
      </c>
      <c r="BR67" s="390">
        <f t="shared" si="248"/>
        <v>7111629.0599999987</v>
      </c>
      <c r="BS67" s="413">
        <f t="shared" si="249"/>
        <v>6430382.9699999988</v>
      </c>
      <c r="BT67" s="37">
        <f t="shared" si="249"/>
        <v>7089337.3399999999</v>
      </c>
      <c r="BU67" s="37">
        <f t="shared" si="249"/>
        <v>7853763.5200000033</v>
      </c>
      <c r="BV67" s="37">
        <f t="shared" si="249"/>
        <v>8639887</v>
      </c>
      <c r="BW67" s="37">
        <f t="shared" si="249"/>
        <v>8090855</v>
      </c>
      <c r="BX67" s="230">
        <f t="shared" si="249"/>
        <v>8138075</v>
      </c>
      <c r="BY67" s="230">
        <f t="shared" si="249"/>
        <v>5541254</v>
      </c>
      <c r="BZ67" s="230">
        <f t="shared" si="249"/>
        <v>3859652</v>
      </c>
      <c r="CA67" s="230">
        <f t="shared" si="249"/>
        <v>2143821</v>
      </c>
      <c r="CB67" s="230">
        <f t="shared" si="249"/>
        <v>833265</v>
      </c>
      <c r="CC67" s="230">
        <f t="shared" si="250"/>
        <v>253227</v>
      </c>
      <c r="CD67" s="370">
        <f t="shared" si="250"/>
        <v>-592558</v>
      </c>
      <c r="CE67" s="339">
        <f t="shared" si="250"/>
        <v>476030</v>
      </c>
      <c r="CF67" s="256">
        <f t="shared" si="250"/>
        <v>1066477</v>
      </c>
      <c r="CG67" s="256">
        <f t="shared" si="250"/>
        <v>2107137</v>
      </c>
      <c r="CH67" s="256">
        <f t="shared" si="250"/>
        <v>3026540</v>
      </c>
      <c r="CI67" s="256">
        <f t="shared" si="250"/>
        <v>2476041</v>
      </c>
      <c r="CJ67" s="256">
        <f t="shared" si="250"/>
        <v>1663608</v>
      </c>
      <c r="CK67" s="256">
        <f t="shared" si="250"/>
        <v>1516823</v>
      </c>
      <c r="CL67" s="256">
        <f t="shared" si="250"/>
        <v>2797377</v>
      </c>
      <c r="CM67" s="256">
        <f t="shared" si="251"/>
        <v>3241106</v>
      </c>
      <c r="CN67" s="256">
        <f t="shared" si="251"/>
        <v>2449324</v>
      </c>
      <c r="CO67" s="256">
        <f t="shared" si="251"/>
        <v>3276670</v>
      </c>
      <c r="CP67" s="370">
        <f t="shared" si="251"/>
        <v>5546280</v>
      </c>
      <c r="CQ67" s="370">
        <f t="shared" si="251"/>
        <v>6392527</v>
      </c>
      <c r="CR67" s="370">
        <f t="shared" si="251"/>
        <v>7713362</v>
      </c>
      <c r="CS67" s="370">
        <f t="shared" si="251"/>
        <v>7951867</v>
      </c>
      <c r="CT67" s="370">
        <f t="shared" si="251"/>
        <v>8260604</v>
      </c>
      <c r="CU67" s="370">
        <f t="shared" si="251"/>
        <v>8431622</v>
      </c>
      <c r="CV67" s="370">
        <f t="shared" si="251"/>
        <v>8718982</v>
      </c>
      <c r="CW67" s="370">
        <f t="shared" si="251"/>
        <v>8952819</v>
      </c>
      <c r="CX67" s="370">
        <f t="shared" si="251"/>
        <v>7414527</v>
      </c>
      <c r="CY67" s="370">
        <f t="shared" si="251"/>
        <v>6558656</v>
      </c>
      <c r="CZ67" s="370">
        <f t="shared" si="251"/>
        <v>6802990</v>
      </c>
      <c r="DA67" s="370">
        <f t="shared" si="251"/>
        <v>5694961</v>
      </c>
      <c r="DB67" s="370">
        <f t="shared" si="251"/>
        <v>4599191</v>
      </c>
      <c r="DC67" s="330"/>
      <c r="DD67" s="57">
        <f>IF(ISERROR(GETPIVOTDATA("VALUE",'CRS WK pvt'!$I$2,"DT_FILE",DD$8,"CD_CO",DD$6,"TRIM_CAT",TRIM(B67),"TRIM_LINE",A65))=TRUE,0,GETPIVOTDATA("VALUE",'CRS WK pvt'!$I$2,"DT_FILE",DD$8,"CD_CO",DD$6,"TRIM_CAT",TRIM(B67),"TRIM_LINE",A65))</f>
        <v>45957402</v>
      </c>
    </row>
    <row r="68" spans="1:108" s="31" customFormat="1" ht="15">
      <c r="A68" s="139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6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>
        <v>3148530</v>
      </c>
      <c r="BH68" s="296">
        <v>3702501</v>
      </c>
      <c r="BI68" s="36">
        <f t="shared" si="248"/>
        <v>-45087.520000000484</v>
      </c>
      <c r="BJ68" s="37">
        <f t="shared" si="248"/>
        <v>905875.54999999981</v>
      </c>
      <c r="BK68" s="37">
        <f t="shared" si="248"/>
        <v>1678311.2599999998</v>
      </c>
      <c r="BL68" s="37">
        <f t="shared" si="248"/>
        <v>1790061.3799999999</v>
      </c>
      <c r="BM68" s="37">
        <f t="shared" si="248"/>
        <v>1432003.6699999999</v>
      </c>
      <c r="BN68" s="37">
        <f t="shared" si="248"/>
        <v>1653906</v>
      </c>
      <c r="BO68" s="37">
        <f t="shared" si="248"/>
        <v>1631578.6000000001</v>
      </c>
      <c r="BP68" s="37">
        <f t="shared" si="248"/>
        <v>1656667.3899999999</v>
      </c>
      <c r="BQ68" s="37">
        <f t="shared" si="248"/>
        <v>1684444.0700000001</v>
      </c>
      <c r="BR68" s="390">
        <f t="shared" si="248"/>
        <v>1403314.79</v>
      </c>
      <c r="BS68" s="413">
        <f t="shared" si="249"/>
        <v>1662234.9700000002</v>
      </c>
      <c r="BT68" s="37">
        <f t="shared" si="249"/>
        <v>1485032.8500000001</v>
      </c>
      <c r="BU68" s="37">
        <f t="shared" si="249"/>
        <v>959801.20000000019</v>
      </c>
      <c r="BV68" s="37">
        <f t="shared" si="249"/>
        <v>31383</v>
      </c>
      <c r="BW68" s="37">
        <f t="shared" si="249"/>
        <v>-231516</v>
      </c>
      <c r="BX68" s="230">
        <f t="shared" si="249"/>
        <v>71864</v>
      </c>
      <c r="BY68" s="230">
        <f t="shared" si="249"/>
        <v>282588</v>
      </c>
      <c r="BZ68" s="230">
        <f t="shared" si="249"/>
        <v>149260</v>
      </c>
      <c r="CA68" s="230">
        <f t="shared" si="249"/>
        <v>-11107</v>
      </c>
      <c r="CB68" s="230">
        <f t="shared" si="249"/>
        <v>-99571</v>
      </c>
      <c r="CC68" s="230">
        <f t="shared" si="250"/>
        <v>-158371</v>
      </c>
      <c r="CD68" s="370">
        <f t="shared" si="250"/>
        <v>17718</v>
      </c>
      <c r="CE68" s="339">
        <f t="shared" si="250"/>
        <v>1447796</v>
      </c>
      <c r="CF68" s="256">
        <f t="shared" si="250"/>
        <v>1288275</v>
      </c>
      <c r="CG68" s="256">
        <f t="shared" si="250"/>
        <v>1605885</v>
      </c>
      <c r="CH68" s="256">
        <f t="shared" si="250"/>
        <v>661339</v>
      </c>
      <c r="CI68" s="256">
        <f t="shared" si="250"/>
        <v>133824</v>
      </c>
      <c r="CJ68" s="256">
        <f t="shared" si="250"/>
        <v>-134848</v>
      </c>
      <c r="CK68" s="256">
        <f t="shared" si="250"/>
        <v>-424248</v>
      </c>
      <c r="CL68" s="256">
        <f t="shared" si="250"/>
        <v>-457606</v>
      </c>
      <c r="CM68" s="256">
        <f t="shared" si="251"/>
        <v>-179203</v>
      </c>
      <c r="CN68" s="256">
        <f t="shared" si="251"/>
        <v>-297583</v>
      </c>
      <c r="CO68" s="256">
        <f t="shared" si="251"/>
        <v>-102889</v>
      </c>
      <c r="CP68" s="370">
        <f t="shared" si="251"/>
        <v>179228</v>
      </c>
      <c r="CQ68" s="370">
        <f t="shared" si="251"/>
        <v>-1162610</v>
      </c>
      <c r="CR68" s="370">
        <f t="shared" si="251"/>
        <v>-968229</v>
      </c>
      <c r="CS68" s="370">
        <f t="shared" si="251"/>
        <v>-1179614</v>
      </c>
      <c r="CT68" s="370">
        <f t="shared" si="251"/>
        <v>-484363</v>
      </c>
      <c r="CU68" s="370">
        <f t="shared" si="251"/>
        <v>885</v>
      </c>
      <c r="CV68" s="370">
        <f t="shared" si="251"/>
        <v>-29315</v>
      </c>
      <c r="CW68" s="370">
        <f t="shared" si="251"/>
        <v>29681</v>
      </c>
      <c r="CX68" s="370">
        <f t="shared" si="251"/>
        <v>93176</v>
      </c>
      <c r="CY68" s="370">
        <f t="shared" si="251"/>
        <v>-9423</v>
      </c>
      <c r="CZ68" s="370">
        <f t="shared" si="251"/>
        <v>101474</v>
      </c>
      <c r="DA68" s="370">
        <f t="shared" si="251"/>
        <v>-61976</v>
      </c>
      <c r="DB68" s="370">
        <f t="shared" si="251"/>
        <v>-126271</v>
      </c>
      <c r="DC68" s="330"/>
      <c r="DD68" s="57">
        <f>IF(ISERROR(GETPIVOTDATA("VALUE",'CRS WK pvt'!$I$2,"DT_FILE",DD$8,"CD_CO",DD$6,"TRIM_CAT",TRIM(B68),"TRIM_LINE",A65))=TRUE,0,GETPIVOTDATA("VALUE",'CRS WK pvt'!$I$2,"DT_FILE",DD$8,"CD_CO",DD$6,"TRIM_CAT",TRIM(B68),"TRIM_LINE",A65))</f>
        <v>3702501</v>
      </c>
    </row>
    <row r="69" spans="1:108" s="31" customFormat="1" ht="15">
      <c r="A69" s="139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6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>
        <v>2677118</v>
      </c>
      <c r="BH69" s="296">
        <v>3195690</v>
      </c>
      <c r="BI69" s="36">
        <f t="shared" si="248"/>
        <v>-262034.88999999966</v>
      </c>
      <c r="BJ69" s="37">
        <f t="shared" si="248"/>
        <v>596446.81999999983</v>
      </c>
      <c r="BK69" s="37">
        <f t="shared" si="248"/>
        <v>1220179.0099999998</v>
      </c>
      <c r="BL69" s="37">
        <f t="shared" si="248"/>
        <v>1209151.9500000002</v>
      </c>
      <c r="BM69" s="37">
        <f t="shared" si="248"/>
        <v>745855.79999999981</v>
      </c>
      <c r="BN69" s="37">
        <f t="shared" si="248"/>
        <v>948252</v>
      </c>
      <c r="BO69" s="37">
        <f t="shared" si="248"/>
        <v>1239021.29</v>
      </c>
      <c r="BP69" s="37">
        <f t="shared" si="248"/>
        <v>1223546.05</v>
      </c>
      <c r="BQ69" s="37">
        <f t="shared" si="248"/>
        <v>1172037.52</v>
      </c>
      <c r="BR69" s="390">
        <f t="shared" si="248"/>
        <v>949513.85000000009</v>
      </c>
      <c r="BS69" s="413">
        <f t="shared" si="249"/>
        <v>1629410.6000000001</v>
      </c>
      <c r="BT69" s="37">
        <f t="shared" si="249"/>
        <v>1766501.4199999999</v>
      </c>
      <c r="BU69" s="37">
        <f t="shared" si="249"/>
        <v>906148.25999999978</v>
      </c>
      <c r="BV69" s="37">
        <f t="shared" si="249"/>
        <v>87233</v>
      </c>
      <c r="BW69" s="37">
        <f t="shared" si="249"/>
        <v>-205756</v>
      </c>
      <c r="BX69" s="230">
        <f t="shared" si="249"/>
        <v>46522</v>
      </c>
      <c r="BY69" s="230">
        <f t="shared" si="249"/>
        <v>-95251</v>
      </c>
      <c r="BZ69" s="230">
        <f t="shared" si="249"/>
        <v>-168341</v>
      </c>
      <c r="CA69" s="230">
        <f t="shared" si="249"/>
        <v>-178676</v>
      </c>
      <c r="CB69" s="230">
        <f t="shared" si="249"/>
        <v>-146424</v>
      </c>
      <c r="CC69" s="230">
        <f t="shared" si="250"/>
        <v>58654</v>
      </c>
      <c r="CD69" s="370">
        <f t="shared" si="250"/>
        <v>177001</v>
      </c>
      <c r="CE69" s="339">
        <f t="shared" si="250"/>
        <v>1979988</v>
      </c>
      <c r="CF69" s="256">
        <f t="shared" si="250"/>
        <v>1114090</v>
      </c>
      <c r="CG69" s="256">
        <f t="shared" si="250"/>
        <v>1813815</v>
      </c>
      <c r="CH69" s="256">
        <f t="shared" si="250"/>
        <v>563170</v>
      </c>
      <c r="CI69" s="256">
        <f t="shared" si="250"/>
        <v>427505</v>
      </c>
      <c r="CJ69" s="256">
        <f t="shared" si="250"/>
        <v>54733</v>
      </c>
      <c r="CK69" s="256">
        <f t="shared" si="250"/>
        <v>89238</v>
      </c>
      <c r="CL69" s="256">
        <f t="shared" si="250"/>
        <v>18157</v>
      </c>
      <c r="CM69" s="256">
        <f t="shared" si="251"/>
        <v>262062</v>
      </c>
      <c r="CN69" s="256">
        <f t="shared" si="251"/>
        <v>64950</v>
      </c>
      <c r="CO69" s="256">
        <f t="shared" si="251"/>
        <v>-26285</v>
      </c>
      <c r="CP69" s="370">
        <f t="shared" si="251"/>
        <v>349058</v>
      </c>
      <c r="CQ69" s="370">
        <f t="shared" si="251"/>
        <v>-1660255</v>
      </c>
      <c r="CR69" s="370">
        <f t="shared" si="251"/>
        <v>-1087105</v>
      </c>
      <c r="CS69" s="370">
        <f t="shared" si="251"/>
        <v>-1022181</v>
      </c>
      <c r="CT69" s="370">
        <f t="shared" si="251"/>
        <v>-175411</v>
      </c>
      <c r="CU69" s="370">
        <f t="shared" si="251"/>
        <v>-103505</v>
      </c>
      <c r="CV69" s="370">
        <f t="shared" si="251"/>
        <v>75709</v>
      </c>
      <c r="CW69" s="370">
        <f t="shared" si="251"/>
        <v>107385</v>
      </c>
      <c r="CX69" s="370">
        <f t="shared" si="251"/>
        <v>-11430</v>
      </c>
      <c r="CY69" s="370">
        <f t="shared" si="251"/>
        <v>-198625</v>
      </c>
      <c r="CZ69" s="370">
        <f t="shared" si="251"/>
        <v>24734</v>
      </c>
      <c r="DA69" s="370">
        <f t="shared" si="251"/>
        <v>-89374</v>
      </c>
      <c r="DB69" s="370">
        <f t="shared" si="251"/>
        <v>-316050</v>
      </c>
      <c r="DC69" s="330"/>
      <c r="DD69" s="57">
        <f>IF(ISERROR(GETPIVOTDATA("VALUE",'CRS WK pvt'!$I$2,"DT_FILE",DD$8,"CD_CO",DD$6,"TRIM_CAT",TRIM(B69),"TRIM_LINE",A65))=TRUE,0,GETPIVOTDATA("VALUE",'CRS WK pvt'!$I$2,"DT_FILE",DD$8,"CD_CO",DD$6,"TRIM_CAT",TRIM(B69),"TRIM_LINE",A65))</f>
        <v>3195690</v>
      </c>
    </row>
    <row r="70" spans="1:108" s="31" customFormat="1" ht="15">
      <c r="A70" s="139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6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>
        <v>7615365</v>
      </c>
      <c r="BH70" s="296">
        <v>9848431</v>
      </c>
      <c r="BI70" s="36">
        <f t="shared" si="248"/>
        <v>254331.6099999994</v>
      </c>
      <c r="BJ70" s="37">
        <f t="shared" si="248"/>
        <v>4752022.0999999996</v>
      </c>
      <c r="BK70" s="37">
        <f t="shared" si="248"/>
        <v>3298623.5099999998</v>
      </c>
      <c r="BL70" s="37">
        <f t="shared" si="248"/>
        <v>3787492.9399999995</v>
      </c>
      <c r="BM70" s="37">
        <f t="shared" si="248"/>
        <v>2965595.2100000009</v>
      </c>
      <c r="BN70" s="37">
        <f t="shared" si="248"/>
        <v>2931528.9700000007</v>
      </c>
      <c r="BO70" s="37">
        <f t="shared" si="248"/>
        <v>5198207.0700000003</v>
      </c>
      <c r="BP70" s="37">
        <f t="shared" si="248"/>
        <v>6147339.2300000004</v>
      </c>
      <c r="BQ70" s="37">
        <f t="shared" si="248"/>
        <v>5802701.9699999997</v>
      </c>
      <c r="BR70" s="390">
        <f t="shared" si="248"/>
        <v>4424113.3799999999</v>
      </c>
      <c r="BS70" s="413">
        <f t="shared" si="249"/>
        <v>7022131.8000000007</v>
      </c>
      <c r="BT70" s="37">
        <f t="shared" si="249"/>
        <v>5547690.0099999998</v>
      </c>
      <c r="BU70" s="37">
        <f t="shared" si="249"/>
        <v>1313760.8900000006</v>
      </c>
      <c r="BV70" s="37">
        <f t="shared" si="249"/>
        <v>-3425087</v>
      </c>
      <c r="BW70" s="37">
        <f t="shared" si="249"/>
        <v>-3137094</v>
      </c>
      <c r="BX70" s="230">
        <f t="shared" si="249"/>
        <v>-2429087</v>
      </c>
      <c r="BY70" s="230">
        <f t="shared" si="249"/>
        <v>-4046142</v>
      </c>
      <c r="BZ70" s="230">
        <f t="shared" si="249"/>
        <v>-4533461</v>
      </c>
      <c r="CA70" s="230">
        <f t="shared" si="249"/>
        <v>-4320612</v>
      </c>
      <c r="CB70" s="230">
        <f t="shared" si="249"/>
        <v>-3956593</v>
      </c>
      <c r="CC70" s="230">
        <f t="shared" si="250"/>
        <v>-3485586</v>
      </c>
      <c r="CD70" s="370">
        <f t="shared" si="250"/>
        <v>-1927180</v>
      </c>
      <c r="CE70" s="339">
        <f t="shared" si="250"/>
        <v>4341947</v>
      </c>
      <c r="CF70" s="256">
        <f t="shared" si="250"/>
        <v>2784214</v>
      </c>
      <c r="CG70" s="256">
        <f t="shared" si="250"/>
        <v>4713109</v>
      </c>
      <c r="CH70" s="256">
        <f t="shared" si="250"/>
        <v>2587053</v>
      </c>
      <c r="CI70" s="256">
        <f t="shared" si="250"/>
        <v>1667842</v>
      </c>
      <c r="CJ70" s="256">
        <f t="shared" si="250"/>
        <v>583982</v>
      </c>
      <c r="CK70" s="256">
        <f t="shared" si="250"/>
        <v>1304464</v>
      </c>
      <c r="CL70" s="256">
        <f t="shared" si="250"/>
        <v>2131618</v>
      </c>
      <c r="CM70" s="256">
        <f t="shared" si="251"/>
        <v>2929846</v>
      </c>
      <c r="CN70" s="256">
        <f t="shared" si="251"/>
        <v>450637</v>
      </c>
      <c r="CO70" s="256">
        <f t="shared" si="251"/>
        <v>1135382</v>
      </c>
      <c r="CP70" s="370">
        <f t="shared" si="251"/>
        <v>3489306</v>
      </c>
      <c r="CQ70" s="370">
        <f t="shared" si="251"/>
        <v>-5565945</v>
      </c>
      <c r="CR70" s="370">
        <f t="shared" si="251"/>
        <v>-5720557</v>
      </c>
      <c r="CS70" s="370">
        <f t="shared" si="251"/>
        <v>-4632943</v>
      </c>
      <c r="CT70" s="370">
        <f t="shared" si="251"/>
        <v>-2499953</v>
      </c>
      <c r="CU70" s="370">
        <f t="shared" si="251"/>
        <v>-1250021</v>
      </c>
      <c r="CV70" s="370">
        <f t="shared" si="251"/>
        <v>-2203653</v>
      </c>
      <c r="CW70" s="370">
        <f t="shared" si="251"/>
        <v>-1748366</v>
      </c>
      <c r="CX70" s="370">
        <f t="shared" si="251"/>
        <v>-2004705</v>
      </c>
      <c r="CY70" s="370">
        <f t="shared" si="251"/>
        <v>-2340897</v>
      </c>
      <c r="CZ70" s="370">
        <f t="shared" si="251"/>
        <v>-521845</v>
      </c>
      <c r="DA70" s="370">
        <f t="shared" si="251"/>
        <v>-1950141</v>
      </c>
      <c r="DB70" s="370">
        <f t="shared" si="251"/>
        <v>-4044454</v>
      </c>
      <c r="DC70" s="330"/>
      <c r="DD70" s="57">
        <f>IF(ISERROR(GETPIVOTDATA("VALUE",'CRS WK pvt'!$I$2,"DT_FILE",DD$8,"CD_CO",DD$6,"TRIM_CAT",TRIM(B70),"TRIM_LINE",A65))=TRUE,0,GETPIVOTDATA("VALUE",'CRS WK pvt'!$I$2,"DT_FILE",DD$8,"CD_CO",DD$6,"TRIM_CAT",TRIM(B70),"TRIM_LINE",A65))</f>
        <v>9848431</v>
      </c>
    </row>
    <row r="71" spans="1:108" s="123" customFormat="1" ht="15.75" thickBot="1">
      <c r="A71" s="140"/>
      <c r="B71" s="45" t="s">
        <v>144</v>
      </c>
      <c r="C71" s="119">
        <f t="shared" si="252" ref="C71:V71">SUM(C66:C70)</f>
        <v>123897749.22</v>
      </c>
      <c r="D71" s="120">
        <f t="shared" si="252"/>
        <v>131793055.17</v>
      </c>
      <c r="E71" s="120">
        <f t="shared" si="252"/>
        <v>125530455.87999998</v>
      </c>
      <c r="F71" s="120">
        <f t="shared" si="252"/>
        <v>116048583.16000001</v>
      </c>
      <c r="G71" s="120">
        <f t="shared" si="252"/>
        <v>108425656.79999998</v>
      </c>
      <c r="H71" s="120">
        <f t="shared" si="252"/>
        <v>98214674.090000004</v>
      </c>
      <c r="I71" s="120">
        <f t="shared" si="252"/>
        <v>88181963.780000001</v>
      </c>
      <c r="J71" s="120">
        <f t="shared" si="252"/>
        <v>80631147.640000001</v>
      </c>
      <c r="K71" s="120">
        <f t="shared" si="252"/>
        <v>80041696.88000001</v>
      </c>
      <c r="L71" s="121">
        <f t="shared" si="252"/>
        <v>86550677.230000004</v>
      </c>
      <c r="M71" s="120">
        <f t="shared" si="252"/>
        <v>98387110.360000014</v>
      </c>
      <c r="N71" s="120">
        <f t="shared" si="252"/>
        <v>111153790.83</v>
      </c>
      <c r="O71" s="120">
        <f t="shared" si="252"/>
        <v>121404237.03999998</v>
      </c>
      <c r="P71" s="120">
        <f t="shared" si="252"/>
        <v>133954844</v>
      </c>
      <c r="Q71" s="120">
        <f t="shared" si="252"/>
        <v>136178735</v>
      </c>
      <c r="R71" s="120">
        <f t="shared" si="252"/>
        <v>134336086</v>
      </c>
      <c r="S71" s="120">
        <f t="shared" si="252"/>
        <v>125693021</v>
      </c>
      <c r="T71" s="120">
        <f t="shared" si="252"/>
        <v>120999625</v>
      </c>
      <c r="U71" s="120">
        <f t="shared" si="252"/>
        <v>116683078</v>
      </c>
      <c r="V71" s="120">
        <f t="shared" si="252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9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>
        <v>112896558</v>
      </c>
      <c r="BH71" s="299">
        <v>121439509</v>
      </c>
      <c r="BI71" s="29">
        <f t="shared" si="253" ref="BI71:BM71">SUM(BI66:BI70)</f>
        <v>-2493512.1800000072</v>
      </c>
      <c r="BJ71" s="122">
        <f t="shared" si="253"/>
        <v>2161788.8300000061</v>
      </c>
      <c r="BK71" s="122">
        <f t="shared" si="253"/>
        <v>10648279.120000003</v>
      </c>
      <c r="BL71" s="122">
        <f t="shared" si="253"/>
        <v>18287502.839999996</v>
      </c>
      <c r="BM71" s="122">
        <f t="shared" si="253"/>
        <v>17267364.200000003</v>
      </c>
      <c r="BN71" s="122">
        <f t="shared" si="254" ref="BN71:BV71">SUM(BN66:BN70)</f>
        <v>22784950.909999996</v>
      </c>
      <c r="BO71" s="122">
        <f t="shared" si="254"/>
        <v>28501114.220000003</v>
      </c>
      <c r="BP71" s="122">
        <f t="shared" si="254"/>
        <v>32983371.360000003</v>
      </c>
      <c r="BQ71" s="122">
        <f t="shared" si="254"/>
        <v>33103807.120000001</v>
      </c>
      <c r="BR71" s="393">
        <f t="shared" si="254"/>
        <v>30009332.769999996</v>
      </c>
      <c r="BS71" s="416">
        <f t="shared" si="254"/>
        <v>31904027.639999997</v>
      </c>
      <c r="BT71" s="122">
        <f t="shared" si="254"/>
        <v>31326160.169999994</v>
      </c>
      <c r="BU71" s="122">
        <f t="shared" si="254"/>
        <v>25382828.960000008</v>
      </c>
      <c r="BV71" s="122">
        <f t="shared" si="254"/>
        <v>20978653</v>
      </c>
      <c r="BW71" s="122">
        <f t="shared" si="255" ref="BW71:BX71">SUM(BW66:BW70)</f>
        <v>15617981</v>
      </c>
      <c r="BX71" s="233">
        <f t="shared" si="255"/>
        <v>13098935</v>
      </c>
      <c r="BY71" s="233">
        <f t="shared" si="256" ref="BY71:BZ71">SUM(BY66:BY70)</f>
        <v>5431621</v>
      </c>
      <c r="BZ71" s="233">
        <f t="shared" si="256"/>
        <v>-156867</v>
      </c>
      <c r="CA71" s="233">
        <f t="shared" si="257" ref="CA71:CB71">SUM(CA66:CA70)</f>
        <v>-3347831</v>
      </c>
      <c r="CB71" s="233">
        <f t="shared" si="257"/>
        <v>-6599890</v>
      </c>
      <c r="CC71" s="233">
        <f t="shared" si="258" ref="CC71:CE71">SUM(CC66:CC70)</f>
        <v>-8049569</v>
      </c>
      <c r="CD71" s="373">
        <f t="shared" si="258"/>
        <v>-8104147</v>
      </c>
      <c r="CE71" s="342">
        <f t="shared" si="258"/>
        <v>5720782</v>
      </c>
      <c r="CF71" s="259">
        <f t="shared" si="259" ref="CF71">SUM(CF66:CF70)</f>
        <v>4324668</v>
      </c>
      <c r="CG71" s="259">
        <f t="shared" si="260" ref="CG71">SUM(CG66:CG70)</f>
        <v>11233001</v>
      </c>
      <c r="CH71" s="259">
        <f t="shared" si="261" ref="CH71">SUM(CH66:CH70)</f>
        <v>8727855</v>
      </c>
      <c r="CI71" s="259">
        <f t="shared" si="262" ref="CI71">SUM(CI66:CI70)</f>
        <v>3309640</v>
      </c>
      <c r="CJ71" s="259">
        <f t="shared" si="263" ref="CJ71">SUM(CJ66:CJ70)</f>
        <v>23892</v>
      </c>
      <c r="CK71" s="259">
        <f t="shared" si="264" ref="CK71">SUM(CK66:CK70)</f>
        <v>1929901</v>
      </c>
      <c r="CL71" s="259">
        <f t="shared" si="265" ref="CL71">SUM(CL66:CL70)</f>
        <v>4408132</v>
      </c>
      <c r="CM71" s="259">
        <f t="shared" si="266" ref="CM71">SUM(CM66:CM70)</f>
        <v>7649425</v>
      </c>
      <c r="CN71" s="259">
        <f t="shared" si="267" ref="CN71">SUM(CN66:CN70)</f>
        <v>1359740</v>
      </c>
      <c r="CO71" s="259">
        <f t="shared" si="268" ref="CO71">SUM(CO66:CO70)</f>
        <v>4214248</v>
      </c>
      <c r="CP71" s="373">
        <f t="shared" si="269" ref="CP71">SUM(CP66:CP70)</f>
        <v>14293787</v>
      </c>
      <c r="CQ71" s="373">
        <f t="shared" si="270" ref="CQ71">SUM(CQ66:CQ70)</f>
        <v>1578533</v>
      </c>
      <c r="CR71" s="373">
        <f t="shared" si="271" ref="CR71">SUM(CR66:CR70)</f>
        <v>5569177</v>
      </c>
      <c r="CS71" s="373">
        <f t="shared" si="272" ref="CS71">SUM(CS66:CS70)</f>
        <v>4219490</v>
      </c>
      <c r="CT71" s="373">
        <f t="shared" si="273" ref="CT71:CU71">SUM(CT66:CT70)</f>
        <v>8874735</v>
      </c>
      <c r="CU71" s="373">
        <f t="shared" si="273"/>
        <v>10496913</v>
      </c>
      <c r="CV71" s="373">
        <f t="shared" si="274" ref="CV71">SUM(CV66:CV70)</f>
        <v>9856684</v>
      </c>
      <c r="CW71" s="373">
        <f t="shared" si="275" ref="CW71">SUM(CW66:CW70)</f>
        <v>10241169</v>
      </c>
      <c r="CX71" s="373">
        <f t="shared" si="276" ref="CX71:CY71">SUM(CX66:CX70)</f>
        <v>7331261</v>
      </c>
      <c r="CY71" s="373">
        <f t="shared" si="276"/>
        <v>2915690</v>
      </c>
      <c r="CZ71" s="373">
        <f t="shared" si="277" ref="CZ71:DA71">SUM(CZ66:CZ70)</f>
        <v>7593533</v>
      </c>
      <c r="DA71" s="373">
        <f t="shared" si="277"/>
        <v>3586375</v>
      </c>
      <c r="DB71" s="373">
        <f t="shared" si="278" ref="DB71">SUM(DB66:DB70)</f>
        <v>-1310141</v>
      </c>
      <c r="DC71" s="331"/>
      <c r="DD71" s="29">
        <f>SUM(DD66:DD70)</f>
        <v>121439509</v>
      </c>
    </row>
    <row r="72" spans="1:108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25"/>
      <c r="CC72" s="225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264"/>
      <c r="DD72" s="71"/>
    </row>
    <row r="73" spans="1:108" s="52" customFormat="1" ht="15">
      <c r="A73" s="139"/>
      <c r="B73" s="53" t="s">
        <v>139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2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>
        <v>30615362</v>
      </c>
      <c r="BH73" s="292">
        <v>58789781</v>
      </c>
      <c r="BI73" s="76">
        <f t="shared" si="279" ref="BI73:BR77">O73-C73</f>
        <v>-9097569</v>
      </c>
      <c r="BJ73" s="77">
        <f t="shared" si="279"/>
        <v>4979584</v>
      </c>
      <c r="BK73" s="77">
        <f t="shared" si="279"/>
        <v>9959640</v>
      </c>
      <c r="BL73" s="77">
        <f t="shared" si="279"/>
        <v>1177378</v>
      </c>
      <c r="BM73" s="77">
        <f t="shared" si="279"/>
        <v>1712656</v>
      </c>
      <c r="BN73" s="77">
        <f t="shared" si="279"/>
        <v>131743</v>
      </c>
      <c r="BO73" s="77">
        <f t="shared" si="279"/>
        <v>1765430</v>
      </c>
      <c r="BP73" s="77">
        <f t="shared" si="279"/>
        <v>-1224380</v>
      </c>
      <c r="BQ73" s="77">
        <f t="shared" si="279"/>
        <v>-857340</v>
      </c>
      <c r="BR73" s="386">
        <f t="shared" si="279"/>
        <v>-13326602</v>
      </c>
      <c r="BS73" s="409">
        <f t="shared" si="280" ref="BS73:CB77">Y73-M73</f>
        <v>-3869374</v>
      </c>
      <c r="BT73" s="77">
        <f t="shared" si="280"/>
        <v>11989171</v>
      </c>
      <c r="BU73" s="77">
        <f t="shared" si="280"/>
        <v>14211642</v>
      </c>
      <c r="BV73" s="77">
        <f t="shared" si="280"/>
        <v>-3468114</v>
      </c>
      <c r="BW73" s="77">
        <f t="shared" si="280"/>
        <v>-12745643</v>
      </c>
      <c r="BX73" s="226">
        <f t="shared" si="280"/>
        <v>-417356</v>
      </c>
      <c r="BY73" s="226">
        <f t="shared" si="280"/>
        <v>-947390</v>
      </c>
      <c r="BZ73" s="226">
        <f t="shared" si="280"/>
        <v>567432</v>
      </c>
      <c r="CA73" s="226">
        <f t="shared" si="280"/>
        <v>-986983</v>
      </c>
      <c r="CB73" s="226">
        <f t="shared" si="280"/>
        <v>-3619653</v>
      </c>
      <c r="CC73" s="226">
        <f t="shared" si="281" ref="CC73:CL77">AI73-W73</f>
        <v>-2224908</v>
      </c>
      <c r="CD73" s="366">
        <f t="shared" si="281"/>
        <v>129780</v>
      </c>
      <c r="CE73" s="335">
        <f t="shared" si="281"/>
        <v>3064976</v>
      </c>
      <c r="CF73" s="252">
        <f t="shared" si="281"/>
        <v>-1753406</v>
      </c>
      <c r="CG73" s="252">
        <f t="shared" si="281"/>
        <v>-1176828</v>
      </c>
      <c r="CH73" s="252">
        <f t="shared" si="281"/>
        <v>-2419252</v>
      </c>
      <c r="CI73" s="252">
        <f t="shared" si="281"/>
        <v>1516528</v>
      </c>
      <c r="CJ73" s="252">
        <f t="shared" si="281"/>
        <v>-1712395</v>
      </c>
      <c r="CK73" s="252">
        <f t="shared" si="281"/>
        <v>-566773</v>
      </c>
      <c r="CL73" s="252">
        <f t="shared" si="281"/>
        <v>-619321</v>
      </c>
      <c r="CM73" s="252">
        <f t="shared" si="282" ref="CM73:DB77">AS73-AG73</f>
        <v>-110261</v>
      </c>
      <c r="CN73" s="252">
        <f t="shared" si="282"/>
        <v>2197238</v>
      </c>
      <c r="CO73" s="252">
        <f t="shared" si="282"/>
        <v>-5372110</v>
      </c>
      <c r="CP73" s="366">
        <f t="shared" si="282"/>
        <v>-1675610</v>
      </c>
      <c r="CQ73" s="366">
        <f t="shared" si="282"/>
        <v>-12061771</v>
      </c>
      <c r="CR73" s="366">
        <f t="shared" si="282"/>
        <v>-14894699</v>
      </c>
      <c r="CS73" s="366">
        <f t="shared" si="282"/>
        <v>-7226161</v>
      </c>
      <c r="CT73" s="366">
        <f t="shared" si="282"/>
        <v>-5393864</v>
      </c>
      <c r="CU73" s="366">
        <f t="shared" si="282"/>
        <v>-219562</v>
      </c>
      <c r="CV73" s="366">
        <f t="shared" si="282"/>
        <v>1061216</v>
      </c>
      <c r="CW73" s="366">
        <f t="shared" si="282"/>
        <v>-855599</v>
      </c>
      <c r="CX73" s="366">
        <f t="shared" si="282"/>
        <v>609523</v>
      </c>
      <c r="CY73" s="366">
        <f t="shared" si="282"/>
        <v>-34549</v>
      </c>
      <c r="CZ73" s="366">
        <f t="shared" si="282"/>
        <v>-708230</v>
      </c>
      <c r="DA73" s="366">
        <f t="shared" si="282"/>
        <v>6642968</v>
      </c>
      <c r="DB73" s="366">
        <f t="shared" si="282"/>
        <v>-2401035</v>
      </c>
      <c r="DC73" s="264"/>
      <c r="DD73" s="76">
        <f>IF(ISERROR(GETPIVOTDATA("VALUE",'CRS WK pvt'!$I$2,"DT_FILE",DD$8,"CD_CO",DD$6,"TRIM_CAT",TRIM(B73),"TRIM_LINE",A72))=TRUE,0,GETPIVOTDATA("VALUE",'CRS WK pvt'!$I$2,"DT_FILE",DD$8,"CD_CO",DD$6,"TRIM_CAT",TRIM(B73),"TRIM_LINE",A72))</f>
        <v>58789781</v>
      </c>
    </row>
    <row r="74" spans="1:108" s="52" customFormat="1" ht="15">
      <c r="A74" s="139"/>
      <c r="B74" s="53" t="s">
        <v>140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2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>
        <v>3702791</v>
      </c>
      <c r="BH74" s="292">
        <v>7592281</v>
      </c>
      <c r="BI74" s="76">
        <f t="shared" si="279"/>
        <v>-1388164</v>
      </c>
      <c r="BJ74" s="77">
        <f t="shared" si="279"/>
        <v>-104901</v>
      </c>
      <c r="BK74" s="77">
        <f t="shared" si="279"/>
        <v>83266</v>
      </c>
      <c r="BL74" s="77">
        <f t="shared" si="279"/>
        <v>89633</v>
      </c>
      <c r="BM74" s="77">
        <f t="shared" si="279"/>
        <v>314484</v>
      </c>
      <c r="BN74" s="77">
        <f t="shared" si="279"/>
        <v>-11448</v>
      </c>
      <c r="BO74" s="77">
        <f t="shared" si="279"/>
        <v>171544</v>
      </c>
      <c r="BP74" s="77">
        <f t="shared" si="279"/>
        <v>-102326</v>
      </c>
      <c r="BQ74" s="77">
        <f t="shared" si="279"/>
        <v>220022</v>
      </c>
      <c r="BR74" s="386">
        <f t="shared" si="279"/>
        <v>-719154</v>
      </c>
      <c r="BS74" s="409">
        <f t="shared" si="280"/>
        <v>1160146</v>
      </c>
      <c r="BT74" s="77">
        <f t="shared" si="280"/>
        <v>1741407</v>
      </c>
      <c r="BU74" s="77">
        <f t="shared" si="280"/>
        <v>2238951</v>
      </c>
      <c r="BV74" s="77">
        <f t="shared" si="280"/>
        <v>921328</v>
      </c>
      <c r="BW74" s="77">
        <f t="shared" si="280"/>
        <v>-328822</v>
      </c>
      <c r="BX74" s="226">
        <f t="shared" si="280"/>
        <v>516375</v>
      </c>
      <c r="BY74" s="226">
        <f t="shared" si="280"/>
        <v>429810</v>
      </c>
      <c r="BZ74" s="226">
        <f t="shared" si="280"/>
        <v>248329</v>
      </c>
      <c r="CA74" s="226">
        <f t="shared" si="280"/>
        <v>57359</v>
      </c>
      <c r="CB74" s="226">
        <f t="shared" si="280"/>
        <v>-111635</v>
      </c>
      <c r="CC74" s="226">
        <f t="shared" si="281"/>
        <v>65835</v>
      </c>
      <c r="CD74" s="366">
        <f t="shared" si="281"/>
        <v>1004041</v>
      </c>
      <c r="CE74" s="335">
        <f t="shared" si="281"/>
        <v>297856</v>
      </c>
      <c r="CF74" s="252">
        <f t="shared" si="281"/>
        <v>872789</v>
      </c>
      <c r="CG74" s="252">
        <f t="shared" si="281"/>
        <v>855216</v>
      </c>
      <c r="CH74" s="252">
        <f t="shared" si="281"/>
        <v>94147</v>
      </c>
      <c r="CI74" s="252">
        <f t="shared" si="281"/>
        <v>886598</v>
      </c>
      <c r="CJ74" s="252">
        <f t="shared" si="281"/>
        <v>74917</v>
      </c>
      <c r="CK74" s="252">
        <f t="shared" si="281"/>
        <v>-187521</v>
      </c>
      <c r="CL74" s="252">
        <f t="shared" si="281"/>
        <v>27132</v>
      </c>
      <c r="CM74" s="252">
        <f t="shared" si="282"/>
        <v>54141</v>
      </c>
      <c r="CN74" s="252">
        <f t="shared" si="282"/>
        <v>366085</v>
      </c>
      <c r="CO74" s="252">
        <f t="shared" si="282"/>
        <v>60572</v>
      </c>
      <c r="CP74" s="366">
        <f t="shared" si="282"/>
        <v>810361</v>
      </c>
      <c r="CQ74" s="366">
        <f t="shared" si="282"/>
        <v>-71139</v>
      </c>
      <c r="CR74" s="366">
        <f t="shared" si="282"/>
        <v>-607273</v>
      </c>
      <c r="CS74" s="366">
        <f t="shared" si="282"/>
        <v>-26168</v>
      </c>
      <c r="CT74" s="366">
        <f t="shared" si="282"/>
        <v>174582</v>
      </c>
      <c r="CU74" s="366">
        <f t="shared" si="282"/>
        <v>498961</v>
      </c>
      <c r="CV74" s="366">
        <f t="shared" si="282"/>
        <v>560178</v>
      </c>
      <c r="CW74" s="366">
        <f t="shared" si="282"/>
        <v>-168795</v>
      </c>
      <c r="CX74" s="366">
        <f t="shared" si="282"/>
        <v>325947</v>
      </c>
      <c r="CY74" s="366">
        <f t="shared" si="282"/>
        <v>155628</v>
      </c>
      <c r="CZ74" s="366">
        <f t="shared" si="282"/>
        <v>50994</v>
      </c>
      <c r="DA74" s="366">
        <f t="shared" si="282"/>
        <v>640553</v>
      </c>
      <c r="DB74" s="366">
        <f t="shared" si="282"/>
        <v>106150</v>
      </c>
      <c r="DC74" s="264"/>
      <c r="DD74" s="76">
        <f>IF(ISERROR(GETPIVOTDATA("VALUE",'CRS WK pvt'!$I$2,"DT_FILE",DD$8,"CD_CO",DD$6,"TRIM_CAT",TRIM(B74),"TRIM_LINE",A72))=TRUE,0,GETPIVOTDATA("VALUE",'CRS WK pvt'!$I$2,"DT_FILE",DD$8,"CD_CO",DD$6,"TRIM_CAT",TRIM(B74),"TRIM_LINE",A72))</f>
        <v>7592281</v>
      </c>
    </row>
    <row r="75" spans="1:108" s="52" customFormat="1" ht="15">
      <c r="A75" s="139"/>
      <c r="B75" s="53" t="s">
        <v>141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2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>
        <v>4388576</v>
      </c>
      <c r="BH75" s="292">
        <v>8193912</v>
      </c>
      <c r="BI75" s="76">
        <f t="shared" si="279"/>
        <v>-1798403</v>
      </c>
      <c r="BJ75" s="77">
        <f t="shared" si="279"/>
        <v>-875204</v>
      </c>
      <c r="BK75" s="77">
        <f t="shared" si="279"/>
        <v>-7948</v>
      </c>
      <c r="BL75" s="77">
        <f t="shared" si="279"/>
        <v>-562059</v>
      </c>
      <c r="BM75" s="77">
        <f t="shared" si="279"/>
        <v>-125664</v>
      </c>
      <c r="BN75" s="77">
        <f t="shared" si="279"/>
        <v>-276326</v>
      </c>
      <c r="BO75" s="77">
        <f t="shared" si="279"/>
        <v>4614</v>
      </c>
      <c r="BP75" s="77">
        <f t="shared" si="279"/>
        <v>-237595</v>
      </c>
      <c r="BQ75" s="77">
        <f t="shared" si="279"/>
        <v>-203044</v>
      </c>
      <c r="BR75" s="386">
        <f t="shared" si="279"/>
        <v>-1541847</v>
      </c>
      <c r="BS75" s="409">
        <f t="shared" si="280"/>
        <v>-791066</v>
      </c>
      <c r="BT75" s="77">
        <f t="shared" si="280"/>
        <v>1351407</v>
      </c>
      <c r="BU75" s="77">
        <f t="shared" si="280"/>
        <v>2421203</v>
      </c>
      <c r="BV75" s="77">
        <f t="shared" si="280"/>
        <v>437709</v>
      </c>
      <c r="BW75" s="77">
        <f t="shared" si="280"/>
        <v>-669803</v>
      </c>
      <c r="BX75" s="226">
        <f t="shared" si="280"/>
        <v>430247</v>
      </c>
      <c r="BY75" s="226">
        <f t="shared" si="280"/>
        <v>64955</v>
      </c>
      <c r="BZ75" s="226">
        <f t="shared" si="280"/>
        <v>206871</v>
      </c>
      <c r="CA75" s="226">
        <f t="shared" si="280"/>
        <v>59729</v>
      </c>
      <c r="CB75" s="226">
        <f t="shared" si="280"/>
        <v>-370935</v>
      </c>
      <c r="CC75" s="226">
        <f t="shared" si="281"/>
        <v>-39684</v>
      </c>
      <c r="CD75" s="366">
        <f t="shared" si="281"/>
        <v>-388684</v>
      </c>
      <c r="CE75" s="335">
        <f t="shared" si="281"/>
        <v>587477</v>
      </c>
      <c r="CF75" s="252">
        <f t="shared" si="281"/>
        <v>561636</v>
      </c>
      <c r="CG75" s="252">
        <f t="shared" si="281"/>
        <v>-458467</v>
      </c>
      <c r="CH75" s="252">
        <f t="shared" si="281"/>
        <v>-163287</v>
      </c>
      <c r="CI75" s="252">
        <f t="shared" si="281"/>
        <v>154868</v>
      </c>
      <c r="CJ75" s="252">
        <f t="shared" si="281"/>
        <v>-156763</v>
      </c>
      <c r="CK75" s="252">
        <f t="shared" si="281"/>
        <v>-1331</v>
      </c>
      <c r="CL75" s="252">
        <f t="shared" si="281"/>
        <v>45539</v>
      </c>
      <c r="CM75" s="252">
        <f t="shared" si="282"/>
        <v>13222</v>
      </c>
      <c r="CN75" s="252">
        <f t="shared" si="282"/>
        <v>205150</v>
      </c>
      <c r="CO75" s="252">
        <f t="shared" si="282"/>
        <v>-479467</v>
      </c>
      <c r="CP75" s="366">
        <f t="shared" si="282"/>
        <v>47646</v>
      </c>
      <c r="CQ75" s="366">
        <f t="shared" si="282"/>
        <v>-1473143</v>
      </c>
      <c r="CR75" s="366">
        <f t="shared" si="282"/>
        <v>-1908812</v>
      </c>
      <c r="CS75" s="366">
        <f t="shared" si="282"/>
        <v>-843315</v>
      </c>
      <c r="CT75" s="366">
        <f t="shared" si="282"/>
        <v>-620681</v>
      </c>
      <c r="CU75" s="366">
        <f t="shared" si="282"/>
        <v>364256</v>
      </c>
      <c r="CV75" s="366">
        <f t="shared" si="282"/>
        <v>163869</v>
      </c>
      <c r="CW75" s="366">
        <f t="shared" si="282"/>
        <v>-175225</v>
      </c>
      <c r="CX75" s="366">
        <f t="shared" si="282"/>
        <v>151428</v>
      </c>
      <c r="CY75" s="366">
        <f t="shared" si="282"/>
        <v>-41123</v>
      </c>
      <c r="CZ75" s="366">
        <f t="shared" si="282"/>
        <v>165493</v>
      </c>
      <c r="DA75" s="366">
        <f t="shared" si="282"/>
        <v>761178</v>
      </c>
      <c r="DB75" s="366">
        <f t="shared" si="282"/>
        <v>-152822</v>
      </c>
      <c r="DC75" s="264"/>
      <c r="DD75" s="76">
        <f>IF(ISERROR(GETPIVOTDATA("VALUE",'CRS WK pvt'!$I$2,"DT_FILE",DD$8,"CD_CO",DD$6,"TRIM_CAT",TRIM(B75),"TRIM_LINE",A72))=TRUE,0,GETPIVOTDATA("VALUE",'CRS WK pvt'!$I$2,"DT_FILE",DD$8,"CD_CO",DD$6,"TRIM_CAT",TRIM(B75),"TRIM_LINE",A72))</f>
        <v>8193912</v>
      </c>
    </row>
    <row r="76" spans="1:108" s="52" customFormat="1" ht="15">
      <c r="A76" s="139"/>
      <c r="B76" s="53" t="s">
        <v>142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2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>
        <v>5505595</v>
      </c>
      <c r="BH76" s="292">
        <v>9887779</v>
      </c>
      <c r="BI76" s="76">
        <f t="shared" si="279"/>
        <v>-2290283</v>
      </c>
      <c r="BJ76" s="77">
        <f t="shared" si="279"/>
        <v>-1518276</v>
      </c>
      <c r="BK76" s="77">
        <f t="shared" si="279"/>
        <v>-340587</v>
      </c>
      <c r="BL76" s="77">
        <f t="shared" si="279"/>
        <v>-616672</v>
      </c>
      <c r="BM76" s="77">
        <f t="shared" si="279"/>
        <v>-543864</v>
      </c>
      <c r="BN76" s="77">
        <f t="shared" si="279"/>
        <v>-453997</v>
      </c>
      <c r="BO76" s="77">
        <f t="shared" si="279"/>
        <v>-87174</v>
      </c>
      <c r="BP76" s="77">
        <f t="shared" si="279"/>
        <v>-419414</v>
      </c>
      <c r="BQ76" s="77">
        <f t="shared" si="279"/>
        <v>-888867</v>
      </c>
      <c r="BR76" s="386">
        <f t="shared" si="279"/>
        <v>-1550926</v>
      </c>
      <c r="BS76" s="409">
        <f t="shared" si="280"/>
        <v>-598807</v>
      </c>
      <c r="BT76" s="77">
        <f t="shared" si="280"/>
        <v>1776520</v>
      </c>
      <c r="BU76" s="77">
        <f t="shared" si="280"/>
        <v>2566586</v>
      </c>
      <c r="BV76" s="77">
        <f t="shared" si="280"/>
        <v>626368</v>
      </c>
      <c r="BW76" s="77">
        <f t="shared" si="280"/>
        <v>-952822</v>
      </c>
      <c r="BX76" s="226">
        <f t="shared" si="280"/>
        <v>248743</v>
      </c>
      <c r="BY76" s="226">
        <f t="shared" si="280"/>
        <v>69740</v>
      </c>
      <c r="BZ76" s="226">
        <f t="shared" si="280"/>
        <v>480559</v>
      </c>
      <c r="CA76" s="226">
        <f t="shared" si="280"/>
        <v>37159</v>
      </c>
      <c r="CB76" s="226">
        <f t="shared" si="280"/>
        <v>-475776</v>
      </c>
      <c r="CC76" s="226">
        <f t="shared" si="281"/>
        <v>108493</v>
      </c>
      <c r="CD76" s="366">
        <f t="shared" si="281"/>
        <v>-505376</v>
      </c>
      <c r="CE76" s="335">
        <f t="shared" si="281"/>
        <v>7850</v>
      </c>
      <c r="CF76" s="252">
        <f t="shared" si="281"/>
        <v>109334</v>
      </c>
      <c r="CG76" s="252">
        <f t="shared" si="281"/>
        <v>-705202</v>
      </c>
      <c r="CH76" s="252">
        <f t="shared" si="281"/>
        <v>-235094</v>
      </c>
      <c r="CI76" s="252">
        <f t="shared" si="281"/>
        <v>376712</v>
      </c>
      <c r="CJ76" s="252">
        <f t="shared" si="281"/>
        <v>139632</v>
      </c>
      <c r="CK76" s="252">
        <f t="shared" si="281"/>
        <v>72140</v>
      </c>
      <c r="CL76" s="252">
        <f t="shared" si="281"/>
        <v>-325020</v>
      </c>
      <c r="CM76" s="252">
        <f t="shared" si="282"/>
        <v>58730</v>
      </c>
      <c r="CN76" s="252">
        <f t="shared" si="282"/>
        <v>222542</v>
      </c>
      <c r="CO76" s="252">
        <f t="shared" si="282"/>
        <v>-474882</v>
      </c>
      <c r="CP76" s="366">
        <f t="shared" si="282"/>
        <v>53359</v>
      </c>
      <c r="CQ76" s="366">
        <f t="shared" si="282"/>
        <v>-1014206</v>
      </c>
      <c r="CR76" s="366">
        <f t="shared" si="282"/>
        <v>-2044926</v>
      </c>
      <c r="CS76" s="366">
        <f t="shared" si="282"/>
        <v>-890014</v>
      </c>
      <c r="CT76" s="366">
        <f t="shared" si="282"/>
        <v>-360158</v>
      </c>
      <c r="CU76" s="366">
        <f t="shared" si="282"/>
        <v>199364</v>
      </c>
      <c r="CV76" s="366">
        <f t="shared" si="282"/>
        <v>-34384</v>
      </c>
      <c r="CW76" s="366">
        <f t="shared" si="282"/>
        <v>-325178</v>
      </c>
      <c r="CX76" s="366">
        <f t="shared" si="282"/>
        <v>72422</v>
      </c>
      <c r="CY76" s="366">
        <f t="shared" si="282"/>
        <v>-63644</v>
      </c>
      <c r="CZ76" s="366">
        <f t="shared" si="282"/>
        <v>102559</v>
      </c>
      <c r="DA76" s="366">
        <f t="shared" si="282"/>
        <v>667359</v>
      </c>
      <c r="DB76" s="366">
        <f t="shared" si="282"/>
        <v>-24393</v>
      </c>
      <c r="DC76" s="264"/>
      <c r="DD76" s="76">
        <f>IF(ISERROR(GETPIVOTDATA("VALUE",'CRS WK pvt'!$I$2,"DT_FILE",DD$8,"CD_CO",DD$6,"TRIM_CAT",TRIM(B76),"TRIM_LINE",A72))=TRUE,0,GETPIVOTDATA("VALUE",'CRS WK pvt'!$I$2,"DT_FILE",DD$8,"CD_CO",DD$6,"TRIM_CAT",TRIM(B76),"TRIM_LINE",A72))</f>
        <v>9887779</v>
      </c>
    </row>
    <row r="77" spans="1:108" s="52" customFormat="1" ht="15">
      <c r="A77" s="139"/>
      <c r="B77" s="53" t="s">
        <v>143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2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>
        <v>26347901</v>
      </c>
      <c r="BH77" s="292">
        <v>52980144</v>
      </c>
      <c r="BI77" s="76">
        <f t="shared" si="279"/>
        <v>-5791203</v>
      </c>
      <c r="BJ77" s="77">
        <f t="shared" si="279"/>
        <v>-12587884</v>
      </c>
      <c r="BK77" s="77">
        <f t="shared" si="279"/>
        <v>-4542176</v>
      </c>
      <c r="BL77" s="77">
        <f t="shared" si="279"/>
        <v>-3408874</v>
      </c>
      <c r="BM77" s="77">
        <f t="shared" si="279"/>
        <v>-1101579</v>
      </c>
      <c r="BN77" s="77">
        <f t="shared" si="279"/>
        <v>-1529690</v>
      </c>
      <c r="BO77" s="77">
        <f t="shared" si="279"/>
        <v>-6730435</v>
      </c>
      <c r="BP77" s="77">
        <f t="shared" si="279"/>
        <v>-4198993</v>
      </c>
      <c r="BQ77" s="77">
        <f t="shared" si="279"/>
        <v>-1414684</v>
      </c>
      <c r="BR77" s="386">
        <f t="shared" si="279"/>
        <v>-9663669</v>
      </c>
      <c r="BS77" s="409">
        <f t="shared" si="280"/>
        <v>435696</v>
      </c>
      <c r="BT77" s="77">
        <f t="shared" si="280"/>
        <v>8330188</v>
      </c>
      <c r="BU77" s="77">
        <f t="shared" si="280"/>
        <v>4449710</v>
      </c>
      <c r="BV77" s="77">
        <f t="shared" si="280"/>
        <v>-1454542</v>
      </c>
      <c r="BW77" s="77">
        <f t="shared" si="280"/>
        <v>-1209376</v>
      </c>
      <c r="BX77" s="226">
        <f t="shared" si="280"/>
        <v>35562493</v>
      </c>
      <c r="BY77" s="226">
        <f t="shared" si="280"/>
        <v>-801928</v>
      </c>
      <c r="BZ77" s="226">
        <f t="shared" si="280"/>
        <v>4513641</v>
      </c>
      <c r="CA77" s="226">
        <f t="shared" si="280"/>
        <v>1692984</v>
      </c>
      <c r="CB77" s="226">
        <f t="shared" si="280"/>
        <v>27717768</v>
      </c>
      <c r="CC77" s="226">
        <f t="shared" si="281"/>
        <v>51671</v>
      </c>
      <c r="CD77" s="366">
        <f t="shared" si="281"/>
        <v>2282860</v>
      </c>
      <c r="CE77" s="335">
        <f t="shared" si="281"/>
        <v>-3762548</v>
      </c>
      <c r="CF77" s="252">
        <f t="shared" si="281"/>
        <v>-3779193</v>
      </c>
      <c r="CG77" s="252">
        <f t="shared" si="281"/>
        <v>-2259511</v>
      </c>
      <c r="CH77" s="252">
        <f t="shared" si="281"/>
        <v>-1453722</v>
      </c>
      <c r="CI77" s="252">
        <f t="shared" si="281"/>
        <v>-1185124</v>
      </c>
      <c r="CJ77" s="252">
        <f t="shared" si="281"/>
        <v>-35372787</v>
      </c>
      <c r="CK77" s="252">
        <f t="shared" si="281"/>
        <v>1077532</v>
      </c>
      <c r="CL77" s="252">
        <f t="shared" si="281"/>
        <v>-9797145</v>
      </c>
      <c r="CM77" s="252">
        <f t="shared" si="282"/>
        <v>-1747840</v>
      </c>
      <c r="CN77" s="252">
        <f t="shared" si="282"/>
        <v>-28899787</v>
      </c>
      <c r="CO77" s="252">
        <f t="shared" si="282"/>
        <v>-1384888</v>
      </c>
      <c r="CP77" s="366">
        <f t="shared" si="282"/>
        <v>-1414305</v>
      </c>
      <c r="CQ77" s="366">
        <f t="shared" si="282"/>
        <v>-5840693</v>
      </c>
      <c r="CR77" s="366">
        <f t="shared" si="282"/>
        <v>-3768729</v>
      </c>
      <c r="CS77" s="366">
        <f t="shared" si="282"/>
        <v>-3516986</v>
      </c>
      <c r="CT77" s="366">
        <f t="shared" si="282"/>
        <v>-5095641</v>
      </c>
      <c r="CU77" s="366">
        <f t="shared" si="282"/>
        <v>-2712341</v>
      </c>
      <c r="CV77" s="366">
        <f t="shared" si="282"/>
        <v>61044</v>
      </c>
      <c r="CW77" s="366">
        <f t="shared" si="282"/>
        <v>-2637171</v>
      </c>
      <c r="CX77" s="366">
        <f t="shared" si="282"/>
        <v>4522507</v>
      </c>
      <c r="CY77" s="366">
        <f t="shared" si="282"/>
        <v>-267184</v>
      </c>
      <c r="CZ77" s="366">
        <f t="shared" si="282"/>
        <v>-1195752</v>
      </c>
      <c r="DA77" s="366">
        <f t="shared" si="282"/>
        <v>-1360078</v>
      </c>
      <c r="DB77" s="366">
        <f t="shared" si="282"/>
        <v>8573435</v>
      </c>
      <c r="DC77" s="264"/>
      <c r="DD77" s="76">
        <f>IF(ISERROR(GETPIVOTDATA("VALUE",'CRS WK pvt'!$I$2,"DT_FILE",DD$8,"CD_CO",DD$6,"TRIM_CAT",TRIM(B77),"TRIM_LINE",A72))=TRUE,0,GETPIVOTDATA("VALUE",'CRS WK pvt'!$I$2,"DT_FILE",DD$8,"CD_CO",DD$6,"TRIM_CAT",TRIM(B77),"TRIM_LINE",A72))</f>
        <v>52980144</v>
      </c>
    </row>
    <row r="78" spans="1:108" s="66" customFormat="1" ht="15">
      <c r="A78" s="140"/>
      <c r="B78" s="53" t="s">
        <v>144</v>
      </c>
      <c r="C78" s="129">
        <f>SUM(C73:C77)</f>
        <v>163351498</v>
      </c>
      <c r="D78" s="130">
        <f t="shared" si="283" ref="D78:AF78">SUM(D73:D77)</f>
        <v>124651563</v>
      </c>
      <c r="E78" s="130">
        <f t="shared" si="283"/>
        <v>80908111</v>
      </c>
      <c r="F78" s="130">
        <f t="shared" si="283"/>
        <v>50000486</v>
      </c>
      <c r="G78" s="130">
        <f t="shared" si="283"/>
        <v>35302791</v>
      </c>
      <c r="H78" s="130">
        <f t="shared" si="283"/>
        <v>37498441</v>
      </c>
      <c r="I78" s="130">
        <f t="shared" si="283"/>
        <v>38643498</v>
      </c>
      <c r="J78" s="130">
        <f t="shared" si="283"/>
        <v>50611245</v>
      </c>
      <c r="K78" s="130">
        <f t="shared" si="283"/>
        <v>76041526</v>
      </c>
      <c r="L78" s="131">
        <f t="shared" si="283"/>
        <v>157800688</v>
      </c>
      <c r="M78" s="130">
        <f t="shared" si="283"/>
        <v>171897196</v>
      </c>
      <c r="N78" s="130">
        <f t="shared" si="283"/>
        <v>153091965</v>
      </c>
      <c r="O78" s="130">
        <f t="shared" si="283"/>
        <v>142985876</v>
      </c>
      <c r="P78" s="130">
        <f t="shared" si="283"/>
        <v>114544882</v>
      </c>
      <c r="Q78" s="130">
        <f t="shared" si="283"/>
        <v>86060306</v>
      </c>
      <c r="R78" s="130">
        <f t="shared" si="283"/>
        <v>46679892</v>
      </c>
      <c r="S78" s="130">
        <f t="shared" si="283"/>
        <v>35558824</v>
      </c>
      <c r="T78" s="130">
        <f t="shared" si="283"/>
        <v>35358723</v>
      </c>
      <c r="U78" s="130">
        <f t="shared" si="283"/>
        <v>33767477</v>
      </c>
      <c r="V78" s="130">
        <f t="shared" si="283"/>
        <v>44428537</v>
      </c>
      <c r="W78" s="130">
        <f t="shared" si="283"/>
        <v>72897613</v>
      </c>
      <c r="X78" s="131">
        <f t="shared" si="283"/>
        <v>130998490</v>
      </c>
      <c r="Y78" s="130">
        <f t="shared" si="283"/>
        <v>168233791</v>
      </c>
      <c r="Z78" s="130">
        <f t="shared" si="283"/>
        <v>178280658</v>
      </c>
      <c r="AA78" s="130">
        <f t="shared" si="283"/>
        <v>168873968</v>
      </c>
      <c r="AB78" s="130">
        <f t="shared" si="283"/>
        <v>111607631</v>
      </c>
      <c r="AC78" s="130">
        <f t="shared" si="283"/>
        <v>70153840</v>
      </c>
      <c r="AD78" s="130">
        <f t="shared" si="283"/>
        <v>83020394</v>
      </c>
      <c r="AE78" s="130">
        <f t="shared" si="283"/>
        <v>34374011</v>
      </c>
      <c r="AF78" s="130">
        <f t="shared" si="283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3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>
        <v>70560225</v>
      </c>
      <c r="BH78" s="293">
        <v>137443897</v>
      </c>
      <c r="BI78" s="78">
        <f t="shared" si="284" ref="BI78:BI85">SUM(BI73:BI77)</f>
        <v>-20365622</v>
      </c>
      <c r="BJ78" s="132">
        <f t="shared" si="285" ref="BJ78:BK78">SUM(BJ73:BJ77)</f>
        <v>-10106681</v>
      </c>
      <c r="BK78" s="132">
        <f t="shared" si="285"/>
        <v>5152195</v>
      </c>
      <c r="BL78" s="132">
        <f t="shared" si="286" ref="BL78:BM78">SUM(BL73:BL77)</f>
        <v>-3320594</v>
      </c>
      <c r="BM78" s="132">
        <f t="shared" si="286"/>
        <v>256033</v>
      </c>
      <c r="BN78" s="132">
        <f t="shared" si="287" ref="BN78:BV78">SUM(BN73:BN77)</f>
        <v>-2139718</v>
      </c>
      <c r="BO78" s="132">
        <f t="shared" si="287"/>
        <v>-4876021</v>
      </c>
      <c r="BP78" s="132">
        <f t="shared" si="287"/>
        <v>-6182708</v>
      </c>
      <c r="BQ78" s="132">
        <f t="shared" si="287"/>
        <v>-3143913</v>
      </c>
      <c r="BR78" s="387">
        <f t="shared" si="287"/>
        <v>-26802198</v>
      </c>
      <c r="BS78" s="410">
        <f t="shared" si="287"/>
        <v>-3663405</v>
      </c>
      <c r="BT78" s="132">
        <f t="shared" si="287"/>
        <v>25188693</v>
      </c>
      <c r="BU78" s="132">
        <f t="shared" si="287"/>
        <v>25888092</v>
      </c>
      <c r="BV78" s="132">
        <f t="shared" si="287"/>
        <v>-2937251</v>
      </c>
      <c r="BW78" s="132">
        <f t="shared" si="288" ref="BW78:BX78">SUM(BW73:BW77)</f>
        <v>-15906466</v>
      </c>
      <c r="BX78" s="227">
        <f t="shared" si="288"/>
        <v>36340502</v>
      </c>
      <c r="BY78" s="227">
        <f t="shared" si="289" ref="BY78:BZ78">SUM(BY73:BY77)</f>
        <v>-1184813</v>
      </c>
      <c r="BZ78" s="227">
        <f t="shared" si="289"/>
        <v>6016832</v>
      </c>
      <c r="CA78" s="227">
        <f t="shared" si="290" ref="CA78:CB78">SUM(CA73:CA77)</f>
        <v>860248</v>
      </c>
      <c r="CB78" s="227">
        <f t="shared" si="290"/>
        <v>23139769</v>
      </c>
      <c r="CC78" s="227">
        <f t="shared" si="291" ref="CC78:CE78">SUM(CC73:CC77)</f>
        <v>-2038593</v>
      </c>
      <c r="CD78" s="367">
        <f t="shared" si="291"/>
        <v>2522621</v>
      </c>
      <c r="CE78" s="336">
        <f t="shared" si="291"/>
        <v>195611</v>
      </c>
      <c r="CF78" s="253">
        <f t="shared" si="292" ref="CF78">SUM(CF73:CF77)</f>
        <v>-3988840</v>
      </c>
      <c r="CG78" s="253">
        <f t="shared" si="293" ref="CG78">SUM(CG73:CG77)</f>
        <v>-3744792</v>
      </c>
      <c r="CH78" s="253">
        <f t="shared" si="294" ref="CH78">SUM(CH73:CH77)</f>
        <v>-4177208</v>
      </c>
      <c r="CI78" s="253">
        <f t="shared" si="295" ref="CI78">SUM(CI73:CI77)</f>
        <v>1749582</v>
      </c>
      <c r="CJ78" s="253">
        <f t="shared" si="296" ref="CJ78">SUM(CJ73:CJ77)</f>
        <v>-37027396</v>
      </c>
      <c r="CK78" s="253">
        <f t="shared" si="297" ref="CK78">SUM(CK73:CK77)</f>
        <v>394047</v>
      </c>
      <c r="CL78" s="253">
        <f t="shared" si="298" ref="CL78">SUM(CL73:CL77)</f>
        <v>-10668815</v>
      </c>
      <c r="CM78" s="253">
        <f t="shared" si="299" ref="CM78">SUM(CM73:CM77)</f>
        <v>-1732008</v>
      </c>
      <c r="CN78" s="253">
        <f t="shared" si="300" ref="CN78">SUM(CN73:CN77)</f>
        <v>-25908772</v>
      </c>
      <c r="CO78" s="253">
        <f t="shared" si="301" ref="CO78">SUM(CO73:CO77)</f>
        <v>-7650775</v>
      </c>
      <c r="CP78" s="367">
        <f t="shared" si="302" ref="CP78">SUM(CP73:CP77)</f>
        <v>-2178549</v>
      </c>
      <c r="CQ78" s="367">
        <f t="shared" si="303" ref="CQ78">SUM(CQ73:CQ77)</f>
        <v>-20460952</v>
      </c>
      <c r="CR78" s="367">
        <f t="shared" si="304" ref="CR78">SUM(CR73:CR77)</f>
        <v>-23224439</v>
      </c>
      <c r="CS78" s="367">
        <f t="shared" si="305" ref="CS78">SUM(CS73:CS77)</f>
        <v>-12502644</v>
      </c>
      <c r="CT78" s="367">
        <f t="shared" si="306" ref="CT78:CU78">SUM(CT73:CT77)</f>
        <v>-11295762</v>
      </c>
      <c r="CU78" s="367">
        <f t="shared" si="306"/>
        <v>-1869322</v>
      </c>
      <c r="CV78" s="367">
        <f t="shared" si="307" ref="CV78">SUM(CV73:CV77)</f>
        <v>1811923</v>
      </c>
      <c r="CW78" s="367">
        <f t="shared" si="308" ref="CW78">SUM(CW73:CW77)</f>
        <v>-4161968</v>
      </c>
      <c r="CX78" s="367">
        <f t="shared" si="309" ref="CX78:CY78">SUM(CX73:CX77)</f>
        <v>5681827</v>
      </c>
      <c r="CY78" s="367">
        <f t="shared" si="309"/>
        <v>-250872</v>
      </c>
      <c r="CZ78" s="367">
        <f t="shared" si="310" ref="CZ78:DA78">SUM(CZ73:CZ77)</f>
        <v>-1584936</v>
      </c>
      <c r="DA78" s="367">
        <f t="shared" si="310"/>
        <v>7351980</v>
      </c>
      <c r="DB78" s="367">
        <f t="shared" si="311" ref="DB78">SUM(DB73:DB77)</f>
        <v>6101335</v>
      </c>
      <c r="DC78" s="265"/>
      <c r="DD78" s="78">
        <f t="shared" si="312" ref="DD78">SUM(DD73:DD77)</f>
        <v>137443897</v>
      </c>
    </row>
    <row r="79" spans="1:108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32"/>
      <c r="CC79" s="232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72"/>
      <c r="DC79" s="330"/>
      <c r="DD79" s="43"/>
    </row>
    <row r="80" spans="1:108" s="31" customFormat="1" ht="15">
      <c r="A80" s="139"/>
      <c r="B80" s="32" t="s">
        <v>139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300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>
        <v>64996873</v>
      </c>
      <c r="BH80" s="300">
        <v>138568776</v>
      </c>
      <c r="BI80" s="28">
        <f t="shared" si="313" ref="BI80:BR84">O80-C80</f>
        <v>-19671755.13000001</v>
      </c>
      <c r="BJ80" s="93">
        <f t="shared" si="313"/>
        <v>2847286.9400000125</v>
      </c>
      <c r="BK80" s="93">
        <f t="shared" si="313"/>
        <v>10297466.109999999</v>
      </c>
      <c r="BL80" s="93">
        <f t="shared" si="313"/>
        <v>-100894.91000000015</v>
      </c>
      <c r="BM80" s="93">
        <f t="shared" si="313"/>
        <v>1634488.7999999989</v>
      </c>
      <c r="BN80" s="93">
        <f t="shared" si="313"/>
        <v>-951094.69999999925</v>
      </c>
      <c r="BO80" s="93">
        <f t="shared" si="313"/>
        <v>1358083.1799999997</v>
      </c>
      <c r="BP80" s="93">
        <f t="shared" si="313"/>
        <v>-3445180.75</v>
      </c>
      <c r="BQ80" s="93">
        <f t="shared" si="313"/>
        <v>-1296979.0700000003</v>
      </c>
      <c r="BR80" s="394">
        <f t="shared" si="313"/>
        <v>-11565377.289999992</v>
      </c>
      <c r="BS80" s="417">
        <f t="shared" si="314" ref="BS80:CB84">Y80-M80</f>
        <v>2554037.3799999952</v>
      </c>
      <c r="BT80" s="93">
        <f t="shared" si="314"/>
        <v>25712798.280000001</v>
      </c>
      <c r="BU80" s="93">
        <f t="shared" si="314"/>
        <v>28359687.100000009</v>
      </c>
      <c r="BV80" s="93">
        <f t="shared" si="314"/>
        <v>785758.75999999046</v>
      </c>
      <c r="BW80" s="93">
        <f t="shared" si="314"/>
        <v>-13428313.130000003</v>
      </c>
      <c r="BX80" s="234">
        <f t="shared" si="314"/>
        <v>2319058.5800000019</v>
      </c>
      <c r="BY80" s="234">
        <f t="shared" si="314"/>
        <v>278921.3900000006</v>
      </c>
      <c r="BZ80" s="234">
        <f t="shared" si="314"/>
        <v>2602018.0500000007</v>
      </c>
      <c r="CA80" s="234">
        <f t="shared" si="314"/>
        <v>1482692.1500000004</v>
      </c>
      <c r="CB80" s="234">
        <f t="shared" si="314"/>
        <v>161669</v>
      </c>
      <c r="CC80" s="234">
        <f t="shared" si="315" ref="CC80:CL84">AI80-W80</f>
        <v>6915902.1300000027</v>
      </c>
      <c r="CD80" s="374">
        <f t="shared" si="315"/>
        <v>21127152.939999998</v>
      </c>
      <c r="CE80" s="343">
        <f t="shared" si="315"/>
        <v>31535066</v>
      </c>
      <c r="CF80" s="247">
        <f t="shared" si="315"/>
        <v>21422517</v>
      </c>
      <c r="CG80" s="247">
        <f t="shared" si="315"/>
        <v>28809896.379999995</v>
      </c>
      <c r="CH80" s="247">
        <f t="shared" si="315"/>
        <v>18294442.840000004</v>
      </c>
      <c r="CI80" s="247">
        <f t="shared" si="315"/>
        <v>15935829</v>
      </c>
      <c r="CJ80" s="247">
        <f t="shared" si="315"/>
        <v>6737872.4699999988</v>
      </c>
      <c r="CK80" s="247">
        <f t="shared" si="315"/>
        <v>6691569</v>
      </c>
      <c r="CL80" s="247">
        <f t="shared" si="315"/>
        <v>4799003.2899999991</v>
      </c>
      <c r="CM80" s="247">
        <f t="shared" si="316" ref="CM80:DB84">AS80-AG80</f>
        <v>5201656</v>
      </c>
      <c r="CN80" s="247">
        <f t="shared" si="316"/>
        <v>12543753</v>
      </c>
      <c r="CO80" s="247">
        <f t="shared" si="316"/>
        <v>5730846</v>
      </c>
      <c r="CP80" s="374">
        <f t="shared" si="316"/>
        <v>24071159</v>
      </c>
      <c r="CQ80" s="374">
        <f t="shared" si="316"/>
        <v>6563290</v>
      </c>
      <c r="CR80" s="374">
        <f t="shared" si="316"/>
        <v>1232097</v>
      </c>
      <c r="CS80" s="374">
        <f t="shared" si="316"/>
        <v>-1781977</v>
      </c>
      <c r="CT80" s="374">
        <f t="shared" si="316"/>
        <v>-12834293</v>
      </c>
      <c r="CU80" s="374">
        <f t="shared" si="316"/>
        <v>-759211</v>
      </c>
      <c r="CV80" s="374">
        <f t="shared" si="316"/>
        <v>-2450048</v>
      </c>
      <c r="CW80" s="374">
        <f t="shared" si="316"/>
        <v>-6928368</v>
      </c>
      <c r="CX80" s="374">
        <f t="shared" si="316"/>
        <v>-2422131</v>
      </c>
      <c r="CY80" s="374">
        <f t="shared" si="316"/>
        <v>-4244119</v>
      </c>
      <c r="CZ80" s="374">
        <f t="shared" si="316"/>
        <v>-9874200</v>
      </c>
      <c r="DA80" s="374">
        <f t="shared" si="316"/>
        <v>8298623</v>
      </c>
      <c r="DB80" s="374">
        <f t="shared" si="316"/>
        <v>-7556406</v>
      </c>
      <c r="DC80" s="330"/>
      <c r="DD80" s="28">
        <f>IF(ISERROR(GETPIVOTDATA("VALUE",'CRS WK pvt'!$I$2,"DT_FILE",DD$8,"CD_CO",DD$6,"TRIM_CAT",TRIM(B80),"TRIM_LINE",A79))=TRUE,0,GETPIVOTDATA("VALUE",'CRS WK pvt'!$I$2,"DT_FILE",DD$8,"CD_CO",DD$6,"TRIM_CAT",TRIM(B80),"TRIM_LINE",A79))</f>
        <v>138568776</v>
      </c>
    </row>
    <row r="81" spans="1:108" s="31" customFormat="1" ht="15">
      <c r="A81" s="139"/>
      <c r="B81" s="32" t="s">
        <v>140</v>
      </c>
      <c r="C81" s="90">
        <v>11097916.74</v>
      </c>
      <c r="D81" s="91">
        <v>7823120.6100000003</v>
      </c>
      <c r="E81" s="91">
        <v>4949333.2599999998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3755317.6499999999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1933053.8600000001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3363296.3700000001</v>
      </c>
      <c r="AE81" s="217">
        <v>2828446</v>
      </c>
      <c r="AF81" s="217">
        <v>1908778.6399999999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300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>
        <v>7773065</v>
      </c>
      <c r="BH81" s="300">
        <v>17874733</v>
      </c>
      <c r="BI81" s="28">
        <f t="shared" si="313"/>
        <v>-2569156.2000000011</v>
      </c>
      <c r="BJ81" s="93">
        <f t="shared" si="313"/>
        <v>-607698.91999999993</v>
      </c>
      <c r="BK81" s="93">
        <f t="shared" si="313"/>
        <v>-278850.79999999981</v>
      </c>
      <c r="BL81" s="93">
        <f t="shared" si="313"/>
        <v>-58469.419999999925</v>
      </c>
      <c r="BM81" s="93">
        <f t="shared" si="313"/>
        <v>361974.8600000001</v>
      </c>
      <c r="BN81" s="93">
        <f t="shared" si="313"/>
        <v>-119174.60999999987</v>
      </c>
      <c r="BO81" s="93">
        <f t="shared" si="313"/>
        <v>134567.44999999995</v>
      </c>
      <c r="BP81" s="93">
        <f t="shared" si="313"/>
        <v>-267625.01000000001</v>
      </c>
      <c r="BQ81" s="93">
        <f t="shared" si="313"/>
        <v>327623.39000000013</v>
      </c>
      <c r="BR81" s="394">
        <f t="shared" si="313"/>
        <v>-231052.30000000075</v>
      </c>
      <c r="BS81" s="417">
        <f t="shared" si="314"/>
        <v>2586840.6699999999</v>
      </c>
      <c r="BT81" s="93">
        <f t="shared" si="314"/>
        <v>3392579.9700000007</v>
      </c>
      <c r="BU81" s="93">
        <f t="shared" si="314"/>
        <v>4086571.5500000007</v>
      </c>
      <c r="BV81" s="93">
        <f t="shared" si="314"/>
        <v>2119230.5799999991</v>
      </c>
      <c r="BW81" s="93">
        <f t="shared" si="314"/>
        <v>19878.290000000037</v>
      </c>
      <c r="BX81" s="234">
        <f t="shared" si="314"/>
        <v>1093607.8300000001</v>
      </c>
      <c r="BY81" s="234">
        <f t="shared" si="314"/>
        <v>895392.1399999999</v>
      </c>
      <c r="BZ81" s="234">
        <f t="shared" si="314"/>
        <v>572912.7899999998</v>
      </c>
      <c r="CA81" s="234">
        <f t="shared" si="314"/>
        <v>410058.02000000002</v>
      </c>
      <c r="CB81" s="234">
        <f t="shared" si="314"/>
        <v>346860</v>
      </c>
      <c r="CC81" s="234">
        <f t="shared" si="315"/>
        <v>1101248.96</v>
      </c>
      <c r="CD81" s="374">
        <f t="shared" si="315"/>
        <v>3796069.3900000006</v>
      </c>
      <c r="CE81" s="343">
        <f t="shared" si="315"/>
        <v>3230389</v>
      </c>
      <c r="CF81" s="247">
        <f t="shared" si="315"/>
        <v>3994301</v>
      </c>
      <c r="CG81" s="247">
        <f t="shared" si="315"/>
        <v>4782843.9100000001</v>
      </c>
      <c r="CH81" s="247">
        <f t="shared" si="315"/>
        <v>2888015.7300000004</v>
      </c>
      <c r="CI81" s="247">
        <f t="shared" si="315"/>
        <v>3270746.25</v>
      </c>
      <c r="CJ81" s="247">
        <f t="shared" si="315"/>
        <v>1445904.6299999999</v>
      </c>
      <c r="CK81" s="247">
        <f t="shared" si="315"/>
        <v>766631</v>
      </c>
      <c r="CL81" s="247">
        <f t="shared" si="315"/>
        <v>777815.3600000001</v>
      </c>
      <c r="CM81" s="247">
        <f t="shared" si="316"/>
        <v>715345</v>
      </c>
      <c r="CN81" s="247">
        <f t="shared" si="316"/>
        <v>1669735</v>
      </c>
      <c r="CO81" s="247">
        <f t="shared" si="316"/>
        <v>2036853</v>
      </c>
      <c r="CP81" s="374">
        <f t="shared" si="316"/>
        <v>4963196</v>
      </c>
      <c r="CQ81" s="374">
        <f t="shared" si="316"/>
        <v>3408062</v>
      </c>
      <c r="CR81" s="374">
        <f t="shared" si="316"/>
        <v>2454433</v>
      </c>
      <c r="CS81" s="374">
        <f t="shared" si="316"/>
        <v>1705014</v>
      </c>
      <c r="CT81" s="374">
        <f t="shared" si="316"/>
        <v>574064</v>
      </c>
      <c r="CU81" s="374">
        <f t="shared" si="316"/>
        <v>1216769</v>
      </c>
      <c r="CV81" s="374">
        <f t="shared" si="316"/>
        <v>718881</v>
      </c>
      <c r="CW81" s="374">
        <f t="shared" si="316"/>
        <v>-923134</v>
      </c>
      <c r="CX81" s="374">
        <f t="shared" si="316"/>
        <v>222308</v>
      </c>
      <c r="CY81" s="374">
        <f t="shared" si="316"/>
        <v>-185870</v>
      </c>
      <c r="CZ81" s="374">
        <f t="shared" si="316"/>
        <v>-941062</v>
      </c>
      <c r="DA81" s="374">
        <f t="shared" si="316"/>
        <v>552022</v>
      </c>
      <c r="DB81" s="374">
        <f t="shared" si="316"/>
        <v>10869</v>
      </c>
      <c r="DC81" s="330"/>
      <c r="DD81" s="28">
        <f>IF(ISERROR(GETPIVOTDATA("VALUE",'CRS WK pvt'!$I$2,"DT_FILE",DD$8,"CD_CO",DD$6,"TRIM_CAT",TRIM(B81),"TRIM_LINE",A79))=TRUE,0,GETPIVOTDATA("VALUE",'CRS WK pvt'!$I$2,"DT_FILE",DD$8,"CD_CO",DD$6,"TRIM_CAT",TRIM(B81),"TRIM_LINE",A79))</f>
        <v>17874733</v>
      </c>
    </row>
    <row r="82" spans="1:108" s="31" customFormat="1" ht="15">
      <c r="A82" s="139"/>
      <c r="B82" s="32" t="s">
        <v>141</v>
      </c>
      <c r="C82" s="90">
        <v>13221252.77</v>
      </c>
      <c r="D82" s="91">
        <v>8844338.2799999993</v>
      </c>
      <c r="E82" s="91">
        <v>5502635.4199999999</v>
      </c>
      <c r="F82" s="91">
        <v>3420801.0899999999</v>
      </c>
      <c r="G82" s="91">
        <v>2566367.5</v>
      </c>
      <c r="H82" s="91">
        <v>2533389.6899999999</v>
      </c>
      <c r="I82" s="91">
        <v>2363428.25</v>
      </c>
      <c r="J82" s="91">
        <v>3321963.6800000002</v>
      </c>
      <c r="K82" s="91">
        <v>5055755.6699999999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5149789.3799999999</v>
      </c>
      <c r="R82" s="91">
        <v>2716339.8500000001</v>
      </c>
      <c r="S82" s="91">
        <v>2371840.8799999999</v>
      </c>
      <c r="T82" s="91">
        <v>2088505.6000000001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4517754.0899999999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300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>
        <v>6997675</v>
      </c>
      <c r="BH82" s="300">
        <v>14410277</v>
      </c>
      <c r="BI82" s="28">
        <f t="shared" si="313"/>
        <v>-2901003.0700000003</v>
      </c>
      <c r="BJ82" s="93">
        <f t="shared" si="313"/>
        <v>-1460074.2899999991</v>
      </c>
      <c r="BK82" s="93">
        <f t="shared" si="313"/>
        <v>-352846.04000000004</v>
      </c>
      <c r="BL82" s="93">
        <f t="shared" si="313"/>
        <v>-704461.23999999976</v>
      </c>
      <c r="BM82" s="93">
        <f t="shared" si="313"/>
        <v>-194526.62000000011</v>
      </c>
      <c r="BN82" s="93">
        <f t="shared" si="313"/>
        <v>-444884.08999999985</v>
      </c>
      <c r="BO82" s="93">
        <f t="shared" si="313"/>
        <v>-67498.180000000168</v>
      </c>
      <c r="BP82" s="93">
        <f t="shared" si="313"/>
        <v>-530771.68000000017</v>
      </c>
      <c r="BQ82" s="93">
        <f t="shared" si="313"/>
        <v>-323342.43999999948</v>
      </c>
      <c r="BR82" s="394">
        <f t="shared" si="313"/>
        <v>-1594171.629999999</v>
      </c>
      <c r="BS82" s="417">
        <f t="shared" si="314"/>
        <v>-508593.16999999993</v>
      </c>
      <c r="BT82" s="93">
        <f t="shared" si="314"/>
        <v>1858062.2799999993</v>
      </c>
      <c r="BU82" s="93">
        <f t="shared" si="314"/>
        <v>3017405.8800000008</v>
      </c>
      <c r="BV82" s="93">
        <f t="shared" si="314"/>
        <v>746974.29000000004</v>
      </c>
      <c r="BW82" s="93">
        <f t="shared" si="314"/>
        <v>-632035.29000000004</v>
      </c>
      <c r="BX82" s="234">
        <f t="shared" si="314"/>
        <v>531432.89999999991</v>
      </c>
      <c r="BY82" s="234">
        <f t="shared" si="314"/>
        <v>110524.12000000011</v>
      </c>
      <c r="BZ82" s="234">
        <f t="shared" si="314"/>
        <v>365027.14999999991</v>
      </c>
      <c r="CA82" s="234">
        <f t="shared" si="314"/>
        <v>301493.93000000017</v>
      </c>
      <c r="CB82" s="234">
        <f t="shared" si="314"/>
        <v>30741</v>
      </c>
      <c r="CC82" s="234">
        <f t="shared" si="315"/>
        <v>879937.76999999955</v>
      </c>
      <c r="CD82" s="374">
        <f t="shared" si="315"/>
        <v>2005433.7599999998</v>
      </c>
      <c r="CE82" s="343">
        <f t="shared" si="315"/>
        <v>3644126</v>
      </c>
      <c r="CF82" s="247">
        <f t="shared" si="315"/>
        <v>3460817</v>
      </c>
      <c r="CG82" s="247">
        <f t="shared" si="315"/>
        <v>3030929.4199999999</v>
      </c>
      <c r="CH82" s="247">
        <f t="shared" si="315"/>
        <v>2250608.7199999997</v>
      </c>
      <c r="CI82" s="247">
        <f t="shared" si="315"/>
        <v>1699715.9100000001</v>
      </c>
      <c r="CJ82" s="247">
        <f t="shared" si="315"/>
        <v>932085.25</v>
      </c>
      <c r="CK82" s="247">
        <f t="shared" si="315"/>
        <v>955837</v>
      </c>
      <c r="CL82" s="247">
        <f t="shared" si="315"/>
        <v>804408.25</v>
      </c>
      <c r="CM82" s="247">
        <f t="shared" si="316"/>
        <v>673560</v>
      </c>
      <c r="CN82" s="247">
        <f t="shared" si="316"/>
        <v>1385380</v>
      </c>
      <c r="CO82" s="247">
        <f t="shared" si="316"/>
        <v>1157901</v>
      </c>
      <c r="CP82" s="374">
        <f t="shared" si="316"/>
        <v>2940114</v>
      </c>
      <c r="CQ82" s="374">
        <f t="shared" si="316"/>
        <v>1013859</v>
      </c>
      <c r="CR82" s="374">
        <f t="shared" si="316"/>
        <v>378468</v>
      </c>
      <c r="CS82" s="374">
        <f t="shared" si="316"/>
        <v>-281477</v>
      </c>
      <c r="CT82" s="374">
        <f t="shared" si="316"/>
        <v>-1376305</v>
      </c>
      <c r="CU82" s="374">
        <f t="shared" si="316"/>
        <v>188471</v>
      </c>
      <c r="CV82" s="374">
        <f t="shared" si="316"/>
        <v>-444396</v>
      </c>
      <c r="CW82" s="374">
        <f t="shared" si="316"/>
        <v>-1053995</v>
      </c>
      <c r="CX82" s="374">
        <f t="shared" si="316"/>
        <v>-448624</v>
      </c>
      <c r="CY82" s="374">
        <f t="shared" si="316"/>
        <v>-733456</v>
      </c>
      <c r="CZ82" s="374">
        <f t="shared" si="316"/>
        <v>-993796</v>
      </c>
      <c r="DA82" s="374">
        <f t="shared" si="316"/>
        <v>227423</v>
      </c>
      <c r="DB82" s="374">
        <f t="shared" si="316"/>
        <v>-784419</v>
      </c>
      <c r="DC82" s="330"/>
      <c r="DD82" s="28">
        <f>IF(ISERROR(GETPIVOTDATA("VALUE",'CRS WK pvt'!$I$2,"DT_FILE",DD$8,"CD_CO",DD$6,"TRIM_CAT",TRIM(B82),"TRIM_LINE",A79))=TRUE,0,GETPIVOTDATA("VALUE",'CRS WK pvt'!$I$2,"DT_FILE",DD$8,"CD_CO",DD$6,"TRIM_CAT",TRIM(B82),"TRIM_LINE",A79))</f>
        <v>14410277</v>
      </c>
    </row>
    <row r="83" spans="1:108" s="31" customFormat="1" ht="15">
      <c r="A83" s="139"/>
      <c r="B83" s="32" t="s">
        <v>142</v>
      </c>
      <c r="C83" s="90">
        <v>13827585.93</v>
      </c>
      <c r="D83" s="91">
        <v>9668819.2100000009</v>
      </c>
      <c r="E83" s="91">
        <v>6560802.8200000003</v>
      </c>
      <c r="F83" s="91">
        <v>3794273.1699999999</v>
      </c>
      <c r="G83" s="91">
        <v>3102570.73</v>
      </c>
      <c r="H83" s="91">
        <v>2841422.1800000002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3065860.6699999999</v>
      </c>
      <c r="S83" s="91">
        <v>2465107.2400000002</v>
      </c>
      <c r="T83" s="91">
        <v>2155892.8599999999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3398055.1899999999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300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>
        <v>7156062</v>
      </c>
      <c r="BH83" s="300">
        <v>14901912</v>
      </c>
      <c r="BI83" s="28">
        <f t="shared" si="313"/>
        <v>-3292308.6600000001</v>
      </c>
      <c r="BJ83" s="93">
        <f t="shared" si="313"/>
        <v>-1942931.2000000011</v>
      </c>
      <c r="BK83" s="93">
        <f t="shared" si="313"/>
        <v>-672657.56000000052</v>
      </c>
      <c r="BL83" s="93">
        <f t="shared" si="313"/>
        <v>-728412.5</v>
      </c>
      <c r="BM83" s="93">
        <f t="shared" si="313"/>
        <v>-637463.48999999976</v>
      </c>
      <c r="BN83" s="93">
        <f t="shared" si="313"/>
        <v>-685529.3200000003</v>
      </c>
      <c r="BO83" s="93">
        <f t="shared" si="313"/>
        <v>-282884.29999999981</v>
      </c>
      <c r="BP83" s="93">
        <f t="shared" si="313"/>
        <v>-667590.29000000004</v>
      </c>
      <c r="BQ83" s="93">
        <f t="shared" si="313"/>
        <v>-1140617.7299999995</v>
      </c>
      <c r="BR83" s="394">
        <f t="shared" si="313"/>
        <v>-1424248.3500000015</v>
      </c>
      <c r="BS83" s="417">
        <f t="shared" si="314"/>
        <v>-317284.1400000006</v>
      </c>
      <c r="BT83" s="93">
        <f t="shared" si="314"/>
        <v>2039621.7699999996</v>
      </c>
      <c r="BU83" s="93">
        <f t="shared" si="314"/>
        <v>2805965.2699999996</v>
      </c>
      <c r="BV83" s="93">
        <f t="shared" si="314"/>
        <v>969502.95000000112</v>
      </c>
      <c r="BW83" s="93">
        <f t="shared" si="314"/>
        <v>-787325.8599999994</v>
      </c>
      <c r="BX83" s="234">
        <f t="shared" si="314"/>
        <v>332194.52000000002</v>
      </c>
      <c r="BY83" s="234">
        <f t="shared" si="314"/>
        <v>235677.75999999978</v>
      </c>
      <c r="BZ83" s="234">
        <f t="shared" si="314"/>
        <v>690057.18000000017</v>
      </c>
      <c r="CA83" s="234">
        <f t="shared" si="314"/>
        <v>308124.06999999983</v>
      </c>
      <c r="CB83" s="234">
        <f t="shared" si="314"/>
        <v>92146</v>
      </c>
      <c r="CC83" s="234">
        <f t="shared" si="315"/>
        <v>1014847.5199999996</v>
      </c>
      <c r="CD83" s="374">
        <f t="shared" si="315"/>
        <v>1893624.2100000009</v>
      </c>
      <c r="CE83" s="343">
        <f t="shared" si="315"/>
        <v>3122886</v>
      </c>
      <c r="CF83" s="247">
        <f t="shared" si="315"/>
        <v>2916426</v>
      </c>
      <c r="CG83" s="247">
        <f t="shared" si="315"/>
        <v>2774087.4600000009</v>
      </c>
      <c r="CH83" s="247">
        <f t="shared" si="315"/>
        <v>2259378.0399999991</v>
      </c>
      <c r="CI83" s="247">
        <f t="shared" si="315"/>
        <v>2079188.5999999996</v>
      </c>
      <c r="CJ83" s="247">
        <f t="shared" si="315"/>
        <v>1436923.8100000001</v>
      </c>
      <c r="CK83" s="247">
        <f t="shared" si="315"/>
        <v>1424666</v>
      </c>
      <c r="CL83" s="247">
        <f t="shared" si="315"/>
        <v>583559.95999999996</v>
      </c>
      <c r="CM83" s="247">
        <f t="shared" si="316"/>
        <v>832671</v>
      </c>
      <c r="CN83" s="247">
        <f t="shared" si="316"/>
        <v>1645667</v>
      </c>
      <c r="CO83" s="247">
        <f t="shared" si="316"/>
        <v>1485704</v>
      </c>
      <c r="CP83" s="374">
        <f t="shared" si="316"/>
        <v>2928336</v>
      </c>
      <c r="CQ83" s="374">
        <f t="shared" si="316"/>
        <v>1765690</v>
      </c>
      <c r="CR83" s="374">
        <f t="shared" si="316"/>
        <v>439920</v>
      </c>
      <c r="CS83" s="374">
        <f t="shared" si="316"/>
        <v>28676</v>
      </c>
      <c r="CT83" s="374">
        <f t="shared" si="316"/>
        <v>-698242</v>
      </c>
      <c r="CU83" s="374">
        <f t="shared" si="316"/>
        <v>-41605</v>
      </c>
      <c r="CV83" s="374">
        <f t="shared" si="316"/>
        <v>-725030</v>
      </c>
      <c r="CW83" s="374">
        <f t="shared" si="316"/>
        <v>-1422587</v>
      </c>
      <c r="CX83" s="374">
        <f t="shared" si="316"/>
        <v>-528717</v>
      </c>
      <c r="CY83" s="374">
        <f t="shared" si="316"/>
        <v>-646301</v>
      </c>
      <c r="CZ83" s="374">
        <f t="shared" si="316"/>
        <v>-1235798</v>
      </c>
      <c r="DA83" s="374">
        <f t="shared" si="316"/>
        <v>-147691</v>
      </c>
      <c r="DB83" s="374">
        <f t="shared" si="316"/>
        <v>-306535</v>
      </c>
      <c r="DC83" s="330"/>
      <c r="DD83" s="28">
        <f>IF(ISERROR(GETPIVOTDATA("VALUE",'CRS WK pvt'!$I$2,"DT_FILE",DD$8,"CD_CO",DD$6,"TRIM_CAT",TRIM(B83),"TRIM_LINE",A79))=TRUE,0,GETPIVOTDATA("VALUE",'CRS WK pvt'!$I$2,"DT_FILE",DD$8,"CD_CO",DD$6,"TRIM_CAT",TRIM(B83),"TRIM_LINE",A79))</f>
        <v>14901912</v>
      </c>
    </row>
    <row r="84" spans="1:108" s="31" customFormat="1" ht="15">
      <c r="A84" s="139"/>
      <c r="B84" s="32" t="s">
        <v>143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300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>
        <v>22381139</v>
      </c>
      <c r="BH84" s="300">
        <v>48800279</v>
      </c>
      <c r="BI84" s="28">
        <f t="shared" si="313"/>
        <v>-7484443.3999999985</v>
      </c>
      <c r="BJ84" s="93">
        <f t="shared" si="313"/>
        <v>-15166014.619999997</v>
      </c>
      <c r="BK84" s="93">
        <f t="shared" si="313"/>
        <v>-3077382.1799999997</v>
      </c>
      <c r="BL84" s="93">
        <f t="shared" si="313"/>
        <v>-2495201.9399999995</v>
      </c>
      <c r="BM84" s="93">
        <f t="shared" si="313"/>
        <v>-293489.4299999997</v>
      </c>
      <c r="BN84" s="93">
        <f t="shared" si="313"/>
        <v>-1294601.4399999995</v>
      </c>
      <c r="BO84" s="93">
        <f t="shared" si="313"/>
        <v>-3292636.4499999993</v>
      </c>
      <c r="BP84" s="93">
        <f t="shared" si="313"/>
        <v>-3898804.0800000001</v>
      </c>
      <c r="BQ84" s="93">
        <f t="shared" si="313"/>
        <v>-1161997.3299999982</v>
      </c>
      <c r="BR84" s="394">
        <f t="shared" si="313"/>
        <v>-5665846.200000003</v>
      </c>
      <c r="BS84" s="417">
        <f t="shared" si="314"/>
        <v>-855959.8200000003</v>
      </c>
      <c r="BT84" s="93">
        <f t="shared" si="314"/>
        <v>5065222.8299999982</v>
      </c>
      <c r="BU84" s="93">
        <f t="shared" si="314"/>
        <v>2837052.7100000009</v>
      </c>
      <c r="BV84" s="93">
        <f t="shared" si="314"/>
        <v>95497.339999999851</v>
      </c>
      <c r="BW84" s="93">
        <f t="shared" si="314"/>
        <v>-2931107.7600000016</v>
      </c>
      <c r="BX84" s="234">
        <f t="shared" si="314"/>
        <v>15866149.220000001</v>
      </c>
      <c r="BY84" s="234">
        <f t="shared" si="314"/>
        <v>-486736.41000000015</v>
      </c>
      <c r="BZ84" s="234">
        <f t="shared" si="314"/>
        <v>2304181.1400000006</v>
      </c>
      <c r="CA84" s="234">
        <f t="shared" si="314"/>
        <v>2250248.2599999998</v>
      </c>
      <c r="CB84" s="234">
        <f t="shared" si="314"/>
        <v>6738637</v>
      </c>
      <c r="CC84" s="234">
        <f t="shared" si="315"/>
        <v>1998878</v>
      </c>
      <c r="CD84" s="374">
        <f t="shared" si="315"/>
        <v>7576133.3599999994</v>
      </c>
      <c r="CE84" s="343">
        <f t="shared" si="315"/>
        <v>8484336</v>
      </c>
      <c r="CF84" s="247">
        <f t="shared" si="315"/>
        <v>4606870</v>
      </c>
      <c r="CG84" s="247">
        <f t="shared" si="315"/>
        <v>9439751.6400000006</v>
      </c>
      <c r="CH84" s="247">
        <f t="shared" si="315"/>
        <v>6933932.870000001</v>
      </c>
      <c r="CI84" s="247">
        <f t="shared" si="315"/>
        <v>6019196.8200000003</v>
      </c>
      <c r="CJ84" s="247">
        <f t="shared" si="315"/>
        <v>-11833056.460000001</v>
      </c>
      <c r="CK84" s="247">
        <f t="shared" si="315"/>
        <v>4097019</v>
      </c>
      <c r="CL84" s="247">
        <f t="shared" si="315"/>
        <v>-1324897.8800000008</v>
      </c>
      <c r="CM84" s="247">
        <f t="shared" si="316"/>
        <v>1346582</v>
      </c>
      <c r="CN84" s="247">
        <f t="shared" si="316"/>
        <v>-2427286</v>
      </c>
      <c r="CO84" s="247">
        <f t="shared" si="316"/>
        <v>6101003</v>
      </c>
      <c r="CP84" s="374">
        <f t="shared" si="316"/>
        <v>8855001</v>
      </c>
      <c r="CQ84" s="374">
        <f t="shared" si="316"/>
        <v>4602727</v>
      </c>
      <c r="CR84" s="374">
        <f t="shared" si="316"/>
        <v>6160003</v>
      </c>
      <c r="CS84" s="374">
        <f t="shared" si="316"/>
        <v>3307983</v>
      </c>
      <c r="CT84" s="374">
        <f t="shared" si="316"/>
        <v>-1115444</v>
      </c>
      <c r="CU84" s="374">
        <f t="shared" si="316"/>
        <v>770072</v>
      </c>
      <c r="CV84" s="374">
        <f t="shared" si="316"/>
        <v>971113</v>
      </c>
      <c r="CW84" s="374">
        <f t="shared" si="316"/>
        <v>-2792495</v>
      </c>
      <c r="CX84" s="374">
        <f t="shared" si="316"/>
        <v>1038064</v>
      </c>
      <c r="CY84" s="374">
        <f t="shared" si="316"/>
        <v>-1292317</v>
      </c>
      <c r="CZ84" s="374">
        <f t="shared" si="316"/>
        <v>-2848753</v>
      </c>
      <c r="DA84" s="374">
        <f t="shared" si="316"/>
        <v>-1376032</v>
      </c>
      <c r="DB84" s="374">
        <f t="shared" si="316"/>
        <v>1715121</v>
      </c>
      <c r="DC84" s="330"/>
      <c r="DD84" s="28">
        <f>IF(ISERROR(GETPIVOTDATA("VALUE",'CRS WK pvt'!$I$2,"DT_FILE",DD$8,"CD_CO",DD$6,"TRIM_CAT",TRIM(B84),"TRIM_LINE",A79))=TRUE,0,GETPIVOTDATA("VALUE",'CRS WK pvt'!$I$2,"DT_FILE",DD$8,"CD_CO",DD$6,"TRIM_CAT",TRIM(B84),"TRIM_LINE",A79))</f>
        <v>48800279</v>
      </c>
    </row>
    <row r="85" spans="1:108" s="123" customFormat="1" ht="15">
      <c r="A85" s="140"/>
      <c r="B85" s="32" t="s">
        <v>144</v>
      </c>
      <c r="C85" s="124">
        <f>SUM(C80:C84)</f>
        <v>197023612.13999999</v>
      </c>
      <c r="D85" s="125">
        <f t="shared" si="317" ref="D85:DD92">SUM(D80:D84)</f>
        <v>145905938.97</v>
      </c>
      <c r="E85" s="125">
        <f t="shared" si="317"/>
        <v>86326392.640000001</v>
      </c>
      <c r="F85" s="125">
        <f t="shared" si="317"/>
        <v>46376852.259999998</v>
      </c>
      <c r="G85" s="125">
        <f t="shared" si="317"/>
        <v>33738288.880000003</v>
      </c>
      <c r="H85" s="125">
        <f t="shared" si="317"/>
        <v>34565149.870000005</v>
      </c>
      <c r="I85" s="125">
        <f t="shared" si="317"/>
        <v>33164286.869999997</v>
      </c>
      <c r="J85" s="125">
        <f t="shared" si="317"/>
        <v>47392016.810000002</v>
      </c>
      <c r="K85" s="125">
        <f t="shared" si="317"/>
        <v>76922660.799999997</v>
      </c>
      <c r="L85" s="127">
        <f t="shared" si="317"/>
        <v>181801823.10999998</v>
      </c>
      <c r="M85" s="125">
        <f t="shared" si="317"/>
        <v>195418013.07999998</v>
      </c>
      <c r="N85" s="134">
        <f t="shared" si="317"/>
        <v>172806956.87</v>
      </c>
      <c r="O85" s="134">
        <f t="shared" si="317"/>
        <v>161104945.68000001</v>
      </c>
      <c r="P85" s="134">
        <f t="shared" si="317"/>
        <v>129576506.88</v>
      </c>
      <c r="Q85" s="134">
        <f t="shared" si="317"/>
        <v>92242122.170000002</v>
      </c>
      <c r="R85" s="134">
        <f t="shared" si="317"/>
        <v>42289412.25</v>
      </c>
      <c r="S85" s="134">
        <f t="shared" si="317"/>
        <v>34609273</v>
      </c>
      <c r="T85" s="134">
        <f t="shared" si="317"/>
        <v>31069865.710000001</v>
      </c>
      <c r="U85" s="134">
        <f t="shared" si="317"/>
        <v>31013918.57</v>
      </c>
      <c r="V85" s="134">
        <f t="shared" si="317"/>
        <v>38582045</v>
      </c>
      <c r="W85" s="134">
        <f t="shared" si="317"/>
        <v>73327347.620000005</v>
      </c>
      <c r="X85" s="127">
        <f t="shared" si="317"/>
        <v>161321127.33999997</v>
      </c>
      <c r="Y85" s="134">
        <f t="shared" si="317"/>
        <v>198877054</v>
      </c>
      <c r="Z85" s="134">
        <f t="shared" si="317"/>
        <v>210875242</v>
      </c>
      <c r="AA85" s="134">
        <f t="shared" si="317"/>
        <v>202211628.19</v>
      </c>
      <c r="AB85" s="134">
        <f t="shared" si="317"/>
        <v>134293470.79999998</v>
      </c>
      <c r="AC85" s="134">
        <f t="shared" si="317"/>
        <v>74483218.420000002</v>
      </c>
      <c r="AD85" s="134">
        <f t="shared" si="317"/>
        <v>62431855.300000004</v>
      </c>
      <c r="AE85" s="134">
        <f t="shared" si="317"/>
        <v>35643052</v>
      </c>
      <c r="AF85" s="134">
        <f t="shared" si="317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1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>
        <v>109304814</v>
      </c>
      <c r="BH85" s="301">
        <v>234555977</v>
      </c>
      <c r="BI85" s="126">
        <f t="shared" si="284"/>
        <v>-35918666.460000008</v>
      </c>
      <c r="BJ85" s="128">
        <f t="shared" si="318" ref="BJ85:BK85">SUM(BJ80:BJ84)</f>
        <v>-16329432.089999985</v>
      </c>
      <c r="BK85" s="128">
        <f t="shared" si="318"/>
        <v>5915729.5299999993</v>
      </c>
      <c r="BL85" s="128">
        <f t="shared" si="319" ref="BL85:BM85">SUM(BL80:BL84)</f>
        <v>-4087440.0099999993</v>
      </c>
      <c r="BM85" s="128">
        <f t="shared" si="319"/>
        <v>870984.11999999941</v>
      </c>
      <c r="BN85" s="128">
        <f t="shared" si="320" ref="BN85:BV85">SUM(BN80:BN84)</f>
        <v>-3495284.1599999988</v>
      </c>
      <c r="BO85" s="128">
        <f t="shared" si="320"/>
        <v>-2150368.2999999998</v>
      </c>
      <c r="BP85" s="128">
        <f t="shared" si="320"/>
        <v>-8809971.8099999987</v>
      </c>
      <c r="BQ85" s="128">
        <f t="shared" si="320"/>
        <v>-3595313.1799999974</v>
      </c>
      <c r="BR85" s="395">
        <f t="shared" si="320"/>
        <v>-20480695.769999996</v>
      </c>
      <c r="BS85" s="418">
        <f t="shared" si="320"/>
        <v>3459040.9199999943</v>
      </c>
      <c r="BT85" s="128">
        <f t="shared" si="320"/>
        <v>38068285.129999995</v>
      </c>
      <c r="BU85" s="128">
        <f t="shared" si="320"/>
        <v>41106682.510000013</v>
      </c>
      <c r="BV85" s="128">
        <f t="shared" si="320"/>
        <v>4716963.9199999906</v>
      </c>
      <c r="BW85" s="128">
        <f t="shared" si="321" ref="BW85:BX85">SUM(BW80:BW84)</f>
        <v>-17758903.750000004</v>
      </c>
      <c r="BX85" s="235">
        <f t="shared" si="321"/>
        <v>20142443.050000004</v>
      </c>
      <c r="BY85" s="235">
        <f t="shared" si="322" ref="BY85:BZ85">SUM(BY80:BY84)</f>
        <v>1033779.0000000002</v>
      </c>
      <c r="BZ85" s="235">
        <f t="shared" si="322"/>
        <v>6534196.3100000015</v>
      </c>
      <c r="CA85" s="235">
        <f t="shared" si="323" ref="CA85:CB85">SUM(CA80:CA84)</f>
        <v>4752616.4299999997</v>
      </c>
      <c r="CB85" s="235">
        <f t="shared" si="323"/>
        <v>7370053</v>
      </c>
      <c r="CC85" s="235">
        <f t="shared" si="324" ref="CC85:CE85">SUM(CC80:CC84)</f>
        <v>11910814.380000003</v>
      </c>
      <c r="CD85" s="375">
        <f t="shared" si="324"/>
        <v>36398413.659999996</v>
      </c>
      <c r="CE85" s="344">
        <f t="shared" si="324"/>
        <v>50016803</v>
      </c>
      <c r="CF85" s="260">
        <f t="shared" si="325" ref="CF85">SUM(CF80:CF84)</f>
        <v>36400931</v>
      </c>
      <c r="CG85" s="260">
        <f t="shared" si="326" ref="CG85">SUM(CG80:CG84)</f>
        <v>48837508.809999995</v>
      </c>
      <c r="CH85" s="260">
        <f t="shared" si="327" ref="CH85">SUM(CH80:CH84)</f>
        <v>32626378.200000003</v>
      </c>
      <c r="CI85" s="260">
        <f t="shared" si="328" ref="CI85">SUM(CI80:CI84)</f>
        <v>29004676.579999998</v>
      </c>
      <c r="CJ85" s="260">
        <f t="shared" si="329" ref="CJ85">SUM(CJ80:CJ84)</f>
        <v>-1280270.3000000026</v>
      </c>
      <c r="CK85" s="260">
        <f t="shared" si="330" ref="CK85">SUM(CK80:CK84)</f>
        <v>13935722</v>
      </c>
      <c r="CL85" s="260">
        <f t="shared" si="331" ref="CL85">SUM(CL80:CL84)</f>
        <v>5639888.9799999986</v>
      </c>
      <c r="CM85" s="260">
        <f t="shared" si="332" ref="CM85">SUM(CM80:CM84)</f>
        <v>8769814</v>
      </c>
      <c r="CN85" s="260">
        <f t="shared" si="333" ref="CN85">SUM(CN80:CN84)</f>
        <v>14817249</v>
      </c>
      <c r="CO85" s="260">
        <f t="shared" si="334" ref="CO85">SUM(CO80:CO84)</f>
        <v>16512307</v>
      </c>
      <c r="CP85" s="375">
        <f t="shared" si="335" ref="CP85">SUM(CP80:CP84)</f>
        <v>43757806</v>
      </c>
      <c r="CQ85" s="375">
        <f t="shared" si="336" ref="CQ85">SUM(CQ80:CQ84)</f>
        <v>17353628</v>
      </c>
      <c r="CR85" s="375">
        <f t="shared" si="337" ref="CR85">SUM(CR80:CR84)</f>
        <v>10664921</v>
      </c>
      <c r="CS85" s="375">
        <f t="shared" si="338" ref="CS85">SUM(CS80:CS84)</f>
        <v>2978219</v>
      </c>
      <c r="CT85" s="375">
        <f t="shared" si="339" ref="CT85:CU85">SUM(CT80:CT84)</f>
        <v>-15450220</v>
      </c>
      <c r="CU85" s="375">
        <f t="shared" si="339"/>
        <v>1374496</v>
      </c>
      <c r="CV85" s="375">
        <f t="shared" si="340" ref="CV85">SUM(CV80:CV84)</f>
        <v>-1929480</v>
      </c>
      <c r="CW85" s="375">
        <f t="shared" si="341" ref="CW85">SUM(CW80:CW84)</f>
        <v>-13120579</v>
      </c>
      <c r="CX85" s="375">
        <f t="shared" si="342" ref="CX85:CY85">SUM(CX80:CX84)</f>
        <v>-2139100</v>
      </c>
      <c r="CY85" s="375">
        <f t="shared" si="342"/>
        <v>-7102063</v>
      </c>
      <c r="CZ85" s="375">
        <f t="shared" si="343" ref="CZ85:DA85">SUM(CZ80:CZ84)</f>
        <v>-15893609</v>
      </c>
      <c r="DA85" s="375">
        <f t="shared" si="343"/>
        <v>7554345</v>
      </c>
      <c r="DB85" s="375">
        <f t="shared" si="344" ref="DB85">SUM(DB80:DB84)</f>
        <v>-6921370</v>
      </c>
      <c r="DC85" s="331"/>
      <c r="DD85" s="126">
        <f t="shared" si="317"/>
        <v>234555977</v>
      </c>
    </row>
    <row r="86" spans="1:108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32"/>
      <c r="CC86" s="232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72"/>
      <c r="DC86" s="330"/>
      <c r="DD86" s="43"/>
    </row>
    <row r="87" spans="1:108" s="31" customFormat="1" ht="15">
      <c r="A87" s="139"/>
      <c r="B87" s="32" t="s">
        <v>139</v>
      </c>
      <c r="C87" s="153">
        <v>50649.879999999997</v>
      </c>
      <c r="D87" s="154">
        <v>36562.43</v>
      </c>
      <c r="E87" s="154">
        <v>28608.700000000001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303820.83000000002</v>
      </c>
      <c r="N87" s="154">
        <v>742654.22999999998</v>
      </c>
      <c r="O87" s="91">
        <v>1440585.8500000001</v>
      </c>
      <c r="P87" s="154">
        <v>1169707.8500000001</v>
      </c>
      <c r="Q87" s="91">
        <v>869906.70999999996</v>
      </c>
      <c r="R87" s="91">
        <v>349671.71000000002</v>
      </c>
      <c r="S87" s="91">
        <v>260276.14999999999</v>
      </c>
      <c r="T87" s="91">
        <v>198042.89000000001</v>
      </c>
      <c r="U87" s="192">
        <v>219541.67999999999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858344.16000000003</v>
      </c>
      <c r="AC87" s="192">
        <v>454443.41999999998</v>
      </c>
      <c r="AD87" s="192">
        <v>286208.44</v>
      </c>
      <c r="AE87" s="192">
        <v>190124</v>
      </c>
      <c r="AF87" s="192">
        <v>175132.29000000001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>
        <v>480210</v>
      </c>
      <c r="BH87" s="92">
        <v>867321</v>
      </c>
      <c r="BI87" s="154">
        <f t="shared" si="345" ref="BI87:BR91">O87-C87</f>
        <v>1389935.9700000002</v>
      </c>
      <c r="BJ87" s="93">
        <f t="shared" si="345"/>
        <v>1133145.4200000002</v>
      </c>
      <c r="BK87" s="93">
        <f t="shared" si="345"/>
        <v>841298.01000000001</v>
      </c>
      <c r="BL87" s="93">
        <f t="shared" si="345"/>
        <v>333386.38</v>
      </c>
      <c r="BM87" s="93">
        <f t="shared" si="345"/>
        <v>249900.60000000001</v>
      </c>
      <c r="BN87" s="93">
        <f t="shared" si="345"/>
        <v>187815.56000000003</v>
      </c>
      <c r="BO87" s="93">
        <f t="shared" si="345"/>
        <v>208181.5</v>
      </c>
      <c r="BP87" s="93">
        <f t="shared" si="345"/>
        <v>300399.64000000001</v>
      </c>
      <c r="BQ87" s="93">
        <f t="shared" si="345"/>
        <v>584942.65999999992</v>
      </c>
      <c r="BR87" s="394">
        <f t="shared" si="345"/>
        <v>1039789.61</v>
      </c>
      <c r="BS87" s="417">
        <f t="shared" si="346" ref="BS87:CB91">Y87-M87</f>
        <v>1198317.1699999999</v>
      </c>
      <c r="BT87" s="93">
        <f t="shared" si="346"/>
        <v>816855.77000000002</v>
      </c>
      <c r="BU87" s="93">
        <f t="shared" si="346"/>
        <v>-16097.14000000013</v>
      </c>
      <c r="BV87" s="93">
        <f t="shared" si="346"/>
        <v>-311363.69000000006</v>
      </c>
      <c r="BW87" s="93">
        <f t="shared" si="346"/>
        <v>-415463.28999999998</v>
      </c>
      <c r="BX87" s="234">
        <f t="shared" si="346"/>
        <v>-63463.270000000019</v>
      </c>
      <c r="BY87" s="234">
        <f t="shared" si="346"/>
        <v>-70152.149999999994</v>
      </c>
      <c r="BZ87" s="234">
        <f t="shared" si="346"/>
        <v>-22910.600000000006</v>
      </c>
      <c r="CA87" s="234">
        <f t="shared" si="346"/>
        <v>-47620.679999999993</v>
      </c>
      <c r="CB87" s="234">
        <f t="shared" si="346"/>
        <v>-103258</v>
      </c>
      <c r="CC87" s="234">
        <f t="shared" si="347" ref="CC87:CL91">AI87-W87</f>
        <v>-93934.819999999949</v>
      </c>
      <c r="CD87" s="374">
        <f t="shared" si="347"/>
        <v>-49936.520000000019</v>
      </c>
      <c r="CE87" s="343">
        <f t="shared" si="347"/>
        <v>23657</v>
      </c>
      <c r="CF87" s="247">
        <f t="shared" si="347"/>
        <v>-34469</v>
      </c>
      <c r="CG87" s="247">
        <f t="shared" si="347"/>
        <v>57641.290000000037</v>
      </c>
      <c r="CH87" s="247">
        <f t="shared" si="347"/>
        <v>-46637.160000000033</v>
      </c>
      <c r="CI87" s="247">
        <f t="shared" si="347"/>
        <v>6668.5800000000163</v>
      </c>
      <c r="CJ87" s="247">
        <f t="shared" si="347"/>
        <v>-47575.440000000002</v>
      </c>
      <c r="CK87" s="247">
        <f t="shared" si="347"/>
        <v>-16571</v>
      </c>
      <c r="CL87" s="247">
        <f t="shared" si="347"/>
        <v>-10795.290000000008</v>
      </c>
      <c r="CM87" s="247">
        <f t="shared" si="348" ref="CM87:DB91">AS87-AG87</f>
        <v>8777</v>
      </c>
      <c r="CN87" s="247">
        <f t="shared" si="348"/>
        <v>60002</v>
      </c>
      <c r="CO87" s="247">
        <f t="shared" si="348"/>
        <v>-521638</v>
      </c>
      <c r="CP87" s="374">
        <f t="shared" si="348"/>
        <v>-1085695</v>
      </c>
      <c r="CQ87" s="374">
        <f t="shared" si="348"/>
        <v>-880880</v>
      </c>
      <c r="CR87" s="374">
        <f t="shared" si="348"/>
        <v>-132562</v>
      </c>
      <c r="CS87" s="374">
        <f t="shared" si="348"/>
        <v>-84167</v>
      </c>
      <c r="CT87" s="374">
        <f t="shared" si="348"/>
        <v>-63061</v>
      </c>
      <c r="CU87" s="374">
        <f t="shared" si="348"/>
        <v>6982</v>
      </c>
      <c r="CV87" s="374">
        <f t="shared" si="348"/>
        <v>-9176</v>
      </c>
      <c r="CW87" s="374">
        <f t="shared" si="348"/>
        <v>-40047</v>
      </c>
      <c r="CX87" s="374">
        <f t="shared" si="348"/>
        <v>-19158</v>
      </c>
      <c r="CY87" s="374">
        <f t="shared" si="348"/>
        <v>-36719</v>
      </c>
      <c r="CZ87" s="374">
        <f t="shared" si="348"/>
        <v>-73691</v>
      </c>
      <c r="DA87" s="374">
        <f t="shared" si="348"/>
        <v>458812</v>
      </c>
      <c r="DB87" s="374">
        <f t="shared" si="348"/>
        <v>773966</v>
      </c>
      <c r="DC87" s="330"/>
      <c r="DD87" s="28">
        <f>IF(ISERROR(GETPIVOTDATA("VALUE",'CRS WK pvt'!$I$2,"DT_FILE",DD$8,"CD_CO",DD$6,"TRIM_CAT",TRIM(B87),"TRIM_LINE",A86))=TRUE,0,GETPIVOTDATA("VALUE",'CRS WK pvt'!$I$2,"DT_FILE",DD$8,"CD_CO",DD$6,"TRIM_CAT",TRIM(B87),"TRIM_LINE",A86))</f>
        <v>867321</v>
      </c>
    </row>
    <row r="88" spans="1:108" s="31" customFormat="1" ht="15">
      <c r="A88" s="139"/>
      <c r="B88" s="32" t="s">
        <v>140</v>
      </c>
      <c r="C88" s="153">
        <v>39037.209999999999</v>
      </c>
      <c r="D88" s="154">
        <v>29364.330000000002</v>
      </c>
      <c r="E88" s="154">
        <v>27621.68</v>
      </c>
      <c r="F88" s="154">
        <v>14352.99</v>
      </c>
      <c r="G88" s="154">
        <v>8701.3299999999999</v>
      </c>
      <c r="H88" s="154">
        <v>8454.3700000000008</v>
      </c>
      <c r="I88" s="154">
        <v>8178.8400000000001</v>
      </c>
      <c r="J88" s="154">
        <v>16045.969999999999</v>
      </c>
      <c r="K88" s="154">
        <v>32013.48</v>
      </c>
      <c r="L88" s="155">
        <v>101648.46000000001</v>
      </c>
      <c r="M88" s="154">
        <v>140248.16</v>
      </c>
      <c r="N88" s="154">
        <v>196277.75</v>
      </c>
      <c r="O88" s="91">
        <v>249834.44</v>
      </c>
      <c r="P88" s="154">
        <v>220319.35000000001</v>
      </c>
      <c r="Q88" s="91">
        <v>144971.35000000001</v>
      </c>
      <c r="R88" s="91">
        <v>69066.869999999995</v>
      </c>
      <c r="S88" s="91">
        <v>54804.400000000001</v>
      </c>
      <c r="T88" s="91">
        <v>39528.120000000003</v>
      </c>
      <c r="U88" s="192">
        <v>44224.099999999999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172394.82000000001</v>
      </c>
      <c r="AC88" s="192">
        <v>79908.929999999993</v>
      </c>
      <c r="AD88" s="192">
        <v>60480.93</v>
      </c>
      <c r="AE88" s="192">
        <v>40058</v>
      </c>
      <c r="AF88" s="192">
        <v>38809.709999999999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>
        <v>80847</v>
      </c>
      <c r="BH88" s="92">
        <v>153147</v>
      </c>
      <c r="BI88" s="154">
        <f t="shared" si="345"/>
        <v>210797.23000000001</v>
      </c>
      <c r="BJ88" s="93">
        <f t="shared" si="345"/>
        <v>190955.02000000002</v>
      </c>
      <c r="BK88" s="93">
        <f t="shared" si="345"/>
        <v>117349.67000000001</v>
      </c>
      <c r="BL88" s="93">
        <f t="shared" si="345"/>
        <v>54713.879999999997</v>
      </c>
      <c r="BM88" s="93">
        <f t="shared" si="345"/>
        <v>46103.07</v>
      </c>
      <c r="BN88" s="93">
        <f t="shared" si="345"/>
        <v>31073.75</v>
      </c>
      <c r="BO88" s="93">
        <f t="shared" si="345"/>
        <v>36045.259999999995</v>
      </c>
      <c r="BP88" s="93">
        <f t="shared" si="345"/>
        <v>41018.029999999999</v>
      </c>
      <c r="BQ88" s="93">
        <f t="shared" si="345"/>
        <v>84250.150000000009</v>
      </c>
      <c r="BR88" s="394">
        <f t="shared" si="345"/>
        <v>112295.78999999999</v>
      </c>
      <c r="BS88" s="417">
        <f t="shared" si="346"/>
        <v>121721.84</v>
      </c>
      <c r="BT88" s="93">
        <f t="shared" si="346"/>
        <v>72792.25</v>
      </c>
      <c r="BU88" s="93">
        <f t="shared" si="346"/>
        <v>4305.5299999999988</v>
      </c>
      <c r="BV88" s="93">
        <f t="shared" si="346"/>
        <v>-47924.529999999999</v>
      </c>
      <c r="BW88" s="93">
        <f t="shared" si="346"/>
        <v>-65062.420000000013</v>
      </c>
      <c r="BX88" s="234">
        <f t="shared" si="346"/>
        <v>-8585.9399999999951</v>
      </c>
      <c r="BY88" s="234">
        <f t="shared" si="346"/>
        <v>-14746.400000000001</v>
      </c>
      <c r="BZ88" s="234">
        <f t="shared" si="346"/>
        <v>-718.41000000000349</v>
      </c>
      <c r="CA88" s="234">
        <f t="shared" si="346"/>
        <v>-8106.0999999999985</v>
      </c>
      <c r="CB88" s="234">
        <f t="shared" si="346"/>
        <v>-12146</v>
      </c>
      <c r="CC88" s="234">
        <f t="shared" si="347"/>
        <v>-17607.630000000005</v>
      </c>
      <c r="CD88" s="374">
        <f t="shared" si="347"/>
        <v>7065.75</v>
      </c>
      <c r="CE88" s="343">
        <f t="shared" si="347"/>
        <v>13706</v>
      </c>
      <c r="CF88" s="247">
        <f t="shared" si="347"/>
        <v>17257</v>
      </c>
      <c r="CG88" s="247">
        <f t="shared" si="347"/>
        <v>41058.029999999999</v>
      </c>
      <c r="CH88" s="247">
        <f t="shared" si="347"/>
        <v>-4412.820000000007</v>
      </c>
      <c r="CI88" s="247">
        <f t="shared" si="347"/>
        <v>17507.070000000007</v>
      </c>
      <c r="CJ88" s="247">
        <f t="shared" si="347"/>
        <v>-5679.9300000000003</v>
      </c>
      <c r="CK88" s="247">
        <f t="shared" si="347"/>
        <v>-1549</v>
      </c>
      <c r="CL88" s="247">
        <f t="shared" si="347"/>
        <v>-1723.7099999999991</v>
      </c>
      <c r="CM88" s="247">
        <f t="shared" si="348"/>
        <v>949</v>
      </c>
      <c r="CN88" s="247">
        <f t="shared" si="348"/>
        <v>11561</v>
      </c>
      <c r="CO88" s="247">
        <f t="shared" si="348"/>
        <v>-83273</v>
      </c>
      <c r="CP88" s="374">
        <f t="shared" si="348"/>
        <v>-171932</v>
      </c>
      <c r="CQ88" s="374">
        <f t="shared" si="348"/>
        <v>-125991</v>
      </c>
      <c r="CR88" s="374">
        <f t="shared" si="348"/>
        <v>-25574</v>
      </c>
      <c r="CS88" s="374">
        <f t="shared" si="348"/>
        <v>-22795</v>
      </c>
      <c r="CT88" s="374">
        <f t="shared" si="348"/>
        <v>-21008</v>
      </c>
      <c r="CU88" s="374">
        <f t="shared" si="348"/>
        <v>8143</v>
      </c>
      <c r="CV88" s="374">
        <f t="shared" si="348"/>
        <v>-8709</v>
      </c>
      <c r="CW88" s="374">
        <f t="shared" si="348"/>
        <v>-10520</v>
      </c>
      <c r="CX88" s="374">
        <f t="shared" si="348"/>
        <v>-6033</v>
      </c>
      <c r="CY88" s="374">
        <f t="shared" si="348"/>
        <v>-6802</v>
      </c>
      <c r="CZ88" s="374">
        <f t="shared" si="348"/>
        <v>-16958</v>
      </c>
      <c r="DA88" s="374">
        <f t="shared" si="348"/>
        <v>65464</v>
      </c>
      <c r="DB88" s="374">
        <f t="shared" si="348"/>
        <v>104069</v>
      </c>
      <c r="DC88" s="330"/>
      <c r="DD88" s="28">
        <f>IF(ISERROR(GETPIVOTDATA("VALUE",'CRS WK pvt'!$I$2,"DT_FILE",DD$8,"CD_CO",DD$6,"TRIM_CAT",TRIM(B88),"TRIM_LINE",A86))=TRUE,0,GETPIVOTDATA("VALUE",'CRS WK pvt'!$I$2,"DT_FILE",DD$8,"CD_CO",DD$6,"TRIM_CAT",TRIM(B88),"TRIM_LINE",A86))</f>
        <v>153147</v>
      </c>
    </row>
    <row r="89" spans="1:108" s="31" customFormat="1" ht="15">
      <c r="A89" s="139"/>
      <c r="B89" s="32" t="s">
        <v>141</v>
      </c>
      <c r="C89" s="153">
        <v>911.27999999999997</v>
      </c>
      <c r="D89" s="154">
        <v>806.53999999999996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2298.8699999999999</v>
      </c>
      <c r="J89" s="154">
        <v>3089.6300000000001</v>
      </c>
      <c r="K89" s="154">
        <v>6505.0299999999997</v>
      </c>
      <c r="L89" s="155">
        <v>25949.209999999999</v>
      </c>
      <c r="M89" s="154">
        <v>47919.190000000002</v>
      </c>
      <c r="N89" s="154">
        <v>145287.60999999999</v>
      </c>
      <c r="O89" s="91">
        <v>299633.21999999997</v>
      </c>
      <c r="P89" s="154">
        <v>210957.89999999999</v>
      </c>
      <c r="Q89" s="91">
        <v>155497.39000000001</v>
      </c>
      <c r="R89" s="91">
        <v>78929.479999999996</v>
      </c>
      <c r="S89" s="91">
        <v>64813.290000000001</v>
      </c>
      <c r="T89" s="91">
        <v>53944.220000000001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224132.60000000001</v>
      </c>
      <c r="AC89" s="192">
        <v>153379.25</v>
      </c>
      <c r="AD89" s="192">
        <v>97793.320000000007</v>
      </c>
      <c r="AE89" s="192">
        <v>79828</v>
      </c>
      <c r="AF89" s="192">
        <v>77069.199999999997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>
        <v>212909</v>
      </c>
      <c r="BH89" s="92">
        <v>390931</v>
      </c>
      <c r="BI89" s="154">
        <f t="shared" si="345"/>
        <v>298721.93999999994</v>
      </c>
      <c r="BJ89" s="93">
        <f t="shared" si="345"/>
        <v>210151.35999999999</v>
      </c>
      <c r="BK89" s="93">
        <f t="shared" si="345"/>
        <v>155193.11000000002</v>
      </c>
      <c r="BL89" s="93">
        <f t="shared" si="345"/>
        <v>78599.669999999998</v>
      </c>
      <c r="BM89" s="93">
        <f t="shared" si="345"/>
        <v>63999.290000000001</v>
      </c>
      <c r="BN89" s="93">
        <f t="shared" si="345"/>
        <v>52300.470000000001</v>
      </c>
      <c r="BO89" s="93">
        <f t="shared" si="345"/>
        <v>62914.949999999997</v>
      </c>
      <c r="BP89" s="93">
        <f t="shared" si="345"/>
        <v>83288.369999999995</v>
      </c>
      <c r="BQ89" s="93">
        <f t="shared" si="345"/>
        <v>140112.13</v>
      </c>
      <c r="BR89" s="394">
        <f t="shared" si="345"/>
        <v>244530.50000000003</v>
      </c>
      <c r="BS89" s="417">
        <f t="shared" si="346"/>
        <v>287415.81</v>
      </c>
      <c r="BT89" s="93">
        <f t="shared" si="346"/>
        <v>220570.39000000001</v>
      </c>
      <c r="BU89" s="93">
        <f t="shared" si="346"/>
        <v>86671.22000000003</v>
      </c>
      <c r="BV89" s="93">
        <f t="shared" si="346"/>
        <v>13174.700000000012</v>
      </c>
      <c r="BW89" s="93">
        <f t="shared" si="346"/>
        <v>-2118.140000000014</v>
      </c>
      <c r="BX89" s="234">
        <f t="shared" si="346"/>
        <v>18863.840000000011</v>
      </c>
      <c r="BY89" s="234">
        <f t="shared" si="346"/>
        <v>15014.709999999999</v>
      </c>
      <c r="BZ89" s="234">
        <f t="shared" si="346"/>
        <v>23124.979999999996</v>
      </c>
      <c r="CA89" s="234">
        <f t="shared" si="346"/>
        <v>9135.1800000000003</v>
      </c>
      <c r="CB89" s="234">
        <f t="shared" si="346"/>
        <v>2097</v>
      </c>
      <c r="CC89" s="234">
        <f t="shared" si="347"/>
        <v>19756.839999999997</v>
      </c>
      <c r="CD89" s="374">
        <f t="shared" si="347"/>
        <v>45040.289999999979</v>
      </c>
      <c r="CE89" s="343">
        <f t="shared" si="347"/>
        <v>75395</v>
      </c>
      <c r="CF89" s="247">
        <f t="shared" si="347"/>
        <v>62844</v>
      </c>
      <c r="CG89" s="247">
        <f t="shared" si="347"/>
        <v>11214.559999999998</v>
      </c>
      <c r="CH89" s="247">
        <f t="shared" si="347"/>
        <v>25504.399999999994</v>
      </c>
      <c r="CI89" s="247">
        <f t="shared" si="347"/>
        <v>6115.75</v>
      </c>
      <c r="CJ89" s="247">
        <f t="shared" si="347"/>
        <v>10802.679999999993</v>
      </c>
      <c r="CK89" s="247">
        <f t="shared" si="347"/>
        <v>7595</v>
      </c>
      <c r="CL89" s="247">
        <f t="shared" si="347"/>
        <v>19742.800000000003</v>
      </c>
      <c r="CM89" s="247">
        <f t="shared" si="348"/>
        <v>27427</v>
      </c>
      <c r="CN89" s="247">
        <f t="shared" si="348"/>
        <v>51839</v>
      </c>
      <c r="CO89" s="247">
        <f t="shared" si="348"/>
        <v>-148798</v>
      </c>
      <c r="CP89" s="374">
        <f t="shared" si="348"/>
        <v>-224796</v>
      </c>
      <c r="CQ89" s="374">
        <f t="shared" si="348"/>
        <v>-63050</v>
      </c>
      <c r="CR89" s="374">
        <f t="shared" si="348"/>
        <v>74752</v>
      </c>
      <c r="CS89" s="374">
        <f t="shared" si="348"/>
        <v>207092</v>
      </c>
      <c r="CT89" s="374">
        <f t="shared" si="348"/>
        <v>48508</v>
      </c>
      <c r="CU89" s="374">
        <f t="shared" si="348"/>
        <v>58435</v>
      </c>
      <c r="CV89" s="374">
        <f t="shared" si="348"/>
        <v>42893</v>
      </c>
      <c r="CW89" s="374">
        <f t="shared" si="348"/>
        <v>4305</v>
      </c>
      <c r="CX89" s="374">
        <f t="shared" si="348"/>
        <v>18228</v>
      </c>
      <c r="CY89" s="374">
        <f t="shared" si="348"/>
        <v>9169</v>
      </c>
      <c r="CZ89" s="374">
        <f t="shared" si="348"/>
        <v>4699</v>
      </c>
      <c r="DA89" s="374">
        <f t="shared" si="348"/>
        <v>195333</v>
      </c>
      <c r="DB89" s="374">
        <f t="shared" si="348"/>
        <v>300207</v>
      </c>
      <c r="DC89" s="330"/>
      <c r="DD89" s="28">
        <f>IF(ISERROR(GETPIVOTDATA("VALUE",'CRS WK pvt'!$I$2,"DT_FILE",DD$8,"CD_CO",DD$6,"TRIM_CAT",TRIM(B89),"TRIM_LINE",A86))=TRUE,0,GETPIVOTDATA("VALUE",'CRS WK pvt'!$I$2,"DT_FILE",DD$8,"CD_CO",DD$6,"TRIM_CAT",TRIM(B89),"TRIM_LINE",A86))</f>
        <v>390931</v>
      </c>
    </row>
    <row r="90" spans="1:108" s="31" customFormat="1" ht="15">
      <c r="A90" s="139"/>
      <c r="B90" s="32" t="s">
        <v>142</v>
      </c>
      <c r="C90" s="153">
        <v>355.26999999999998</v>
      </c>
      <c r="D90" s="154">
        <v>676.84000000000003</v>
      </c>
      <c r="E90" s="154">
        <v>414.43000000000001</v>
      </c>
      <c r="F90" s="154">
        <v>183.56999999999999</v>
      </c>
      <c r="G90" s="154">
        <v>8321.6900000000005</v>
      </c>
      <c r="H90" s="154">
        <v>1232.79</v>
      </c>
      <c r="I90" s="154">
        <v>1367.6900000000001</v>
      </c>
      <c r="J90" s="154">
        <v>2266.4499999999998</v>
      </c>
      <c r="K90" s="154">
        <v>4873.8900000000003</v>
      </c>
      <c r="L90" s="155">
        <v>21586.049999999999</v>
      </c>
      <c r="M90" s="154">
        <v>62777.720000000001</v>
      </c>
      <c r="N90" s="154">
        <v>225487.75</v>
      </c>
      <c r="O90" s="91">
        <v>527637.95999999996</v>
      </c>
      <c r="P90" s="154">
        <v>365082.5</v>
      </c>
      <c r="Q90" s="91">
        <v>274862.03000000003</v>
      </c>
      <c r="R90" s="91">
        <v>144347.17999999999</v>
      </c>
      <c r="S90" s="91">
        <v>109553.50999999999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436796.73999999999</v>
      </c>
      <c r="Y90" s="192">
        <v>533021</v>
      </c>
      <c r="Z90" s="192">
        <v>615707</v>
      </c>
      <c r="AA90" s="192">
        <v>518492.46999999997</v>
      </c>
      <c r="AB90" s="192">
        <v>360351.32000000001</v>
      </c>
      <c r="AC90" s="192">
        <v>253929.42999999999</v>
      </c>
      <c r="AD90" s="192">
        <v>146450.48000000001</v>
      </c>
      <c r="AE90" s="192">
        <v>118340</v>
      </c>
      <c r="AF90" s="192">
        <v>119119.25999999999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>
        <v>333093</v>
      </c>
      <c r="BH90" s="92">
        <v>522671</v>
      </c>
      <c r="BI90" s="154">
        <f t="shared" si="345"/>
        <v>527282.68999999994</v>
      </c>
      <c r="BJ90" s="93">
        <f t="shared" si="345"/>
        <v>364405.65999999997</v>
      </c>
      <c r="BK90" s="93">
        <f t="shared" si="345"/>
        <v>274447.60000000003</v>
      </c>
      <c r="BL90" s="93">
        <f t="shared" si="345"/>
        <v>144163.60999999999</v>
      </c>
      <c r="BM90" s="93">
        <f t="shared" si="345"/>
        <v>101231.81999999999</v>
      </c>
      <c r="BN90" s="93">
        <f t="shared" si="345"/>
        <v>76255.200000000012</v>
      </c>
      <c r="BO90" s="93">
        <f t="shared" si="345"/>
        <v>104872.31</v>
      </c>
      <c r="BP90" s="93">
        <f t="shared" si="345"/>
        <v>174300.54999999999</v>
      </c>
      <c r="BQ90" s="93">
        <f t="shared" si="345"/>
        <v>244290.22999999998</v>
      </c>
      <c r="BR90" s="394">
        <f t="shared" si="345"/>
        <v>415210.69</v>
      </c>
      <c r="BS90" s="417">
        <f t="shared" si="346"/>
        <v>470243.28000000003</v>
      </c>
      <c r="BT90" s="93">
        <f t="shared" si="346"/>
        <v>390219.25</v>
      </c>
      <c r="BU90" s="93">
        <f t="shared" si="346"/>
        <v>-9145.4899999999907</v>
      </c>
      <c r="BV90" s="93">
        <f t="shared" si="346"/>
        <v>-4731.179999999993</v>
      </c>
      <c r="BW90" s="93">
        <f t="shared" si="346"/>
        <v>-20932.600000000035</v>
      </c>
      <c r="BX90" s="234">
        <f t="shared" si="346"/>
        <v>2103.3000000000175</v>
      </c>
      <c r="BY90" s="234">
        <f t="shared" si="346"/>
        <v>8786.4900000000052</v>
      </c>
      <c r="BZ90" s="234">
        <f t="shared" si="346"/>
        <v>41631.26999999999</v>
      </c>
      <c r="CA90" s="234">
        <f t="shared" si="346"/>
        <v>11901</v>
      </c>
      <c r="CB90" s="234">
        <f t="shared" si="346"/>
        <v>-34697</v>
      </c>
      <c r="CC90" s="234">
        <f t="shared" si="347"/>
        <v>2127.8800000000047</v>
      </c>
      <c r="CD90" s="374">
        <f t="shared" si="347"/>
        <v>47842.260000000009</v>
      </c>
      <c r="CE90" s="343">
        <f t="shared" si="347"/>
        <v>43391</v>
      </c>
      <c r="CF90" s="247">
        <f t="shared" si="347"/>
        <v>-8907</v>
      </c>
      <c r="CG90" s="247">
        <f t="shared" si="347"/>
        <v>91598.530000000028</v>
      </c>
      <c r="CH90" s="247">
        <f t="shared" si="347"/>
        <v>34960.679999999993</v>
      </c>
      <c r="CI90" s="247">
        <f t="shared" si="347"/>
        <v>-11396.429999999993</v>
      </c>
      <c r="CJ90" s="247">
        <f t="shared" si="347"/>
        <v>19648.51999999999</v>
      </c>
      <c r="CK90" s="247">
        <f t="shared" si="347"/>
        <v>15558</v>
      </c>
      <c r="CL90" s="247">
        <f t="shared" si="347"/>
        <v>12453.740000000005</v>
      </c>
      <c r="CM90" s="247">
        <f t="shared" si="348"/>
        <v>28685</v>
      </c>
      <c r="CN90" s="247">
        <f t="shared" si="348"/>
        <v>74357</v>
      </c>
      <c r="CO90" s="247">
        <f t="shared" si="348"/>
        <v>-206410</v>
      </c>
      <c r="CP90" s="374">
        <f t="shared" si="348"/>
        <v>-270517</v>
      </c>
      <c r="CQ90" s="374">
        <f t="shared" si="348"/>
        <v>-79572</v>
      </c>
      <c r="CR90" s="374">
        <f t="shared" si="348"/>
        <v>145529</v>
      </c>
      <c r="CS90" s="374">
        <f t="shared" si="348"/>
        <v>202441</v>
      </c>
      <c r="CT90" s="374">
        <f t="shared" si="348"/>
        <v>149447</v>
      </c>
      <c r="CU90" s="374">
        <f t="shared" si="348"/>
        <v>-17237</v>
      </c>
      <c r="CV90" s="374">
        <f t="shared" si="348"/>
        <v>70812</v>
      </c>
      <c r="CW90" s="374">
        <f t="shared" si="348"/>
        <v>12115</v>
      </c>
      <c r="CX90" s="374">
        <f t="shared" si="348"/>
        <v>28742</v>
      </c>
      <c r="CY90" s="374">
        <f t="shared" si="348"/>
        <v>-13643</v>
      </c>
      <c r="CZ90" s="374">
        <f t="shared" si="348"/>
        <v>-557</v>
      </c>
      <c r="DA90" s="374">
        <f t="shared" si="348"/>
        <v>288211</v>
      </c>
      <c r="DB90" s="374">
        <f t="shared" si="348"/>
        <v>308549</v>
      </c>
      <c r="DC90" s="330"/>
      <c r="DD90" s="28">
        <f>IF(ISERROR(GETPIVOTDATA("VALUE",'CRS WK pvt'!$I$2,"DT_FILE",DD$8,"CD_CO",DD$6,"TRIM_CAT",TRIM(B90),"TRIM_LINE",A86))=TRUE,0,GETPIVOTDATA("VALUE",'CRS WK pvt'!$I$2,"DT_FILE",DD$8,"CD_CO",DD$6,"TRIM_CAT",TRIM(B90),"TRIM_LINE",A86))</f>
        <v>522671</v>
      </c>
    </row>
    <row r="91" spans="1:108" s="31" customFormat="1" ht="15">
      <c r="A91" s="139"/>
      <c r="B91" s="32" t="s">
        <v>143</v>
      </c>
      <c r="C91" s="153">
        <v>1718.6600000000001</v>
      </c>
      <c r="D91" s="154">
        <v>1135</v>
      </c>
      <c r="E91" s="154">
        <v>520.45000000000005</v>
      </c>
      <c r="F91" s="154">
        <v>951.61000000000001</v>
      </c>
      <c r="G91" s="154">
        <v>821.92999999999995</v>
      </c>
      <c r="H91" s="154">
        <v>685.40999999999997</v>
      </c>
      <c r="I91" s="154">
        <v>736.88999999999999</v>
      </c>
      <c r="J91" s="154">
        <v>2686.4099999999999</v>
      </c>
      <c r="K91" s="154">
        <v>4955.1700000000001</v>
      </c>
      <c r="L91" s="155">
        <v>24090.990000000002</v>
      </c>
      <c r="M91" s="154">
        <v>135860.07000000001</v>
      </c>
      <c r="N91" s="154">
        <v>533457.18000000005</v>
      </c>
      <c r="O91" s="91">
        <v>1506253.5600000001</v>
      </c>
      <c r="P91" s="154">
        <v>1119944.3500000001</v>
      </c>
      <c r="Q91" s="91">
        <v>893861.34999999998</v>
      </c>
      <c r="R91" s="91">
        <v>377642.25</v>
      </c>
      <c r="S91" s="91">
        <v>291319.97999999998</v>
      </c>
      <c r="T91" s="91">
        <v>271411.21000000002</v>
      </c>
      <c r="U91" s="192">
        <v>280135.27000000002</v>
      </c>
      <c r="V91" s="192">
        <v>327733</v>
      </c>
      <c r="W91" s="192">
        <v>730298.69999999995</v>
      </c>
      <c r="X91" s="155">
        <v>1392550.77</v>
      </c>
      <c r="Y91" s="192">
        <v>1621533</v>
      </c>
      <c r="Z91" s="192">
        <v>1846836</v>
      </c>
      <c r="AA91" s="192">
        <v>1786204.4399999999</v>
      </c>
      <c r="AB91" s="192">
        <v>1187129.73</v>
      </c>
      <c r="AC91" s="192">
        <v>818142.81999999995</v>
      </c>
      <c r="AD91" s="192">
        <v>501877.48999999999</v>
      </c>
      <c r="AE91" s="192">
        <v>420366</v>
      </c>
      <c r="AF91" s="192">
        <v>348003.40000000002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>
        <v>424205</v>
      </c>
      <c r="BH91" s="92">
        <v>863346</v>
      </c>
      <c r="BI91" s="154">
        <f t="shared" si="345"/>
        <v>1504534.9000000001</v>
      </c>
      <c r="BJ91" s="93">
        <f t="shared" si="345"/>
        <v>1118809.3500000001</v>
      </c>
      <c r="BK91" s="93">
        <f t="shared" si="345"/>
        <v>893340.90000000002</v>
      </c>
      <c r="BL91" s="93">
        <f t="shared" si="345"/>
        <v>376690.64000000001</v>
      </c>
      <c r="BM91" s="93">
        <f t="shared" si="345"/>
        <v>290498.04999999999</v>
      </c>
      <c r="BN91" s="93">
        <f t="shared" si="345"/>
        <v>270725.80000000005</v>
      </c>
      <c r="BO91" s="93">
        <f t="shared" si="345"/>
        <v>279398.38</v>
      </c>
      <c r="BP91" s="93">
        <f t="shared" si="345"/>
        <v>325046.59000000003</v>
      </c>
      <c r="BQ91" s="93">
        <f t="shared" si="345"/>
        <v>725343.52999999991</v>
      </c>
      <c r="BR91" s="394">
        <f t="shared" si="345"/>
        <v>1368459.78</v>
      </c>
      <c r="BS91" s="417">
        <f t="shared" si="346"/>
        <v>1485672.9299999999</v>
      </c>
      <c r="BT91" s="93">
        <f t="shared" si="346"/>
        <v>1313378.8199999998</v>
      </c>
      <c r="BU91" s="93">
        <f t="shared" si="346"/>
        <v>279950.87999999989</v>
      </c>
      <c r="BV91" s="93">
        <f t="shared" si="346"/>
        <v>67185.379999999888</v>
      </c>
      <c r="BW91" s="93">
        <f t="shared" si="346"/>
        <v>-75718.530000000028</v>
      </c>
      <c r="BX91" s="234">
        <f t="shared" si="346"/>
        <v>124235.23999999999</v>
      </c>
      <c r="BY91" s="234">
        <f t="shared" si="346"/>
        <v>129046.02000000002</v>
      </c>
      <c r="BZ91" s="234">
        <f t="shared" si="346"/>
        <v>76592.190000000002</v>
      </c>
      <c r="CA91" s="234">
        <f t="shared" si="346"/>
        <v>71411.729999999981</v>
      </c>
      <c r="CB91" s="234">
        <f t="shared" si="346"/>
        <v>90980</v>
      </c>
      <c r="CC91" s="234">
        <f t="shared" si="347"/>
        <v>24855.300000000047</v>
      </c>
      <c r="CD91" s="374">
        <f t="shared" si="347"/>
        <v>96681.229999999981</v>
      </c>
      <c r="CE91" s="343">
        <f t="shared" si="347"/>
        <v>216465</v>
      </c>
      <c r="CF91" s="247">
        <f t="shared" si="347"/>
        <v>-34992</v>
      </c>
      <c r="CG91" s="247">
        <f t="shared" si="347"/>
        <v>36444.560000000056</v>
      </c>
      <c r="CH91" s="247">
        <f t="shared" si="347"/>
        <v>134415.27000000002</v>
      </c>
      <c r="CI91" s="247">
        <f t="shared" si="347"/>
        <v>81479.180000000051</v>
      </c>
      <c r="CJ91" s="247">
        <f t="shared" si="347"/>
        <v>-105327.48999999999</v>
      </c>
      <c r="CK91" s="247">
        <f t="shared" si="347"/>
        <v>-12015</v>
      </c>
      <c r="CL91" s="247">
        <f t="shared" si="347"/>
        <v>160396.59999999998</v>
      </c>
      <c r="CM91" s="247">
        <f t="shared" si="348"/>
        <v>128585</v>
      </c>
      <c r="CN91" s="247">
        <f t="shared" si="348"/>
        <v>468267</v>
      </c>
      <c r="CO91" s="247">
        <f t="shared" si="348"/>
        <v>-709513</v>
      </c>
      <c r="CP91" s="374">
        <f t="shared" si="348"/>
        <v>-1258587</v>
      </c>
      <c r="CQ91" s="374">
        <f t="shared" si="348"/>
        <v>-1147957</v>
      </c>
      <c r="CR91" s="374">
        <f t="shared" si="348"/>
        <v>63700</v>
      </c>
      <c r="CS91" s="374">
        <f t="shared" si="348"/>
        <v>-56732</v>
      </c>
      <c r="CT91" s="374">
        <f t="shared" si="348"/>
        <v>-158374</v>
      </c>
      <c r="CU91" s="374">
        <f t="shared" si="348"/>
        <v>21262</v>
      </c>
      <c r="CV91" s="374">
        <f t="shared" si="348"/>
        <v>248219</v>
      </c>
      <c r="CW91" s="374">
        <f t="shared" si="348"/>
        <v>-5730</v>
      </c>
      <c r="CX91" s="374">
        <f t="shared" si="348"/>
        <v>-113740</v>
      </c>
      <c r="CY91" s="374">
        <f t="shared" si="348"/>
        <v>-59871</v>
      </c>
      <c r="CZ91" s="374">
        <f t="shared" si="348"/>
        <v>-345966</v>
      </c>
      <c r="DA91" s="374">
        <f t="shared" si="348"/>
        <v>378564</v>
      </c>
      <c r="DB91" s="374">
        <f t="shared" si="348"/>
        <v>632701</v>
      </c>
      <c r="DC91" s="330"/>
      <c r="DD91" s="28">
        <f>IF(ISERROR(GETPIVOTDATA("VALUE",'CRS WK pvt'!$I$2,"DT_FILE",DD$8,"CD_CO",DD$6,"TRIM_CAT",TRIM(B91),"TRIM_LINE",A86))=TRUE,0,GETPIVOTDATA("VALUE",'CRS WK pvt'!$I$2,"DT_FILE",DD$8,"CD_CO",DD$6,"TRIM_CAT",TRIM(B91),"TRIM_LINE",A86))</f>
        <v>863346</v>
      </c>
    </row>
    <row r="92" spans="1:108" s="123" customFormat="1" ht="15">
      <c r="A92" s="140"/>
      <c r="B92" s="32" t="s">
        <v>144</v>
      </c>
      <c r="C92" s="124">
        <f>SUM(C87:C91)</f>
        <v>92672.300000000003</v>
      </c>
      <c r="D92" s="125">
        <f t="shared" si="349" ref="D92:BJ106">SUM(D87:D91)</f>
        <v>68545.139999999999</v>
      </c>
      <c r="E92" s="125">
        <f t="shared" si="349"/>
        <v>57469.540000000001</v>
      </c>
      <c r="F92" s="125">
        <f t="shared" si="349"/>
        <v>32103.310000000001</v>
      </c>
      <c r="G92" s="125">
        <f t="shared" si="349"/>
        <v>29034.5</v>
      </c>
      <c r="H92" s="125">
        <f t="shared" si="349"/>
        <v>22243.650000000001</v>
      </c>
      <c r="I92" s="125">
        <f t="shared" si="349"/>
        <v>23942.469999999998</v>
      </c>
      <c r="J92" s="125">
        <f t="shared" si="349"/>
        <v>47853.819999999992</v>
      </c>
      <c r="K92" s="125">
        <f t="shared" si="349"/>
        <v>100375.73</v>
      </c>
      <c r="L92" s="127">
        <f t="shared" si="349"/>
        <v>362471.62</v>
      </c>
      <c r="M92" s="125">
        <f t="shared" si="349"/>
        <v>690625.96999999997</v>
      </c>
      <c r="N92" s="125">
        <f t="shared" si="349"/>
        <v>1843164.52</v>
      </c>
      <c r="O92" s="134">
        <f t="shared" si="349"/>
        <v>4023945.0299999998</v>
      </c>
      <c r="P92" s="125">
        <f t="shared" si="349"/>
        <v>3086011.9500000002</v>
      </c>
      <c r="Q92" s="134">
        <f t="shared" si="349"/>
        <v>2339098.8300000001</v>
      </c>
      <c r="R92" s="134">
        <f t="shared" si="349"/>
        <v>1019657.49</v>
      </c>
      <c r="S92" s="134">
        <f t="shared" si="349"/>
        <v>780767.32999999996</v>
      </c>
      <c r="T92" s="134">
        <f t="shared" si="349"/>
        <v>640414.42999999993</v>
      </c>
      <c r="U92" s="134">
        <f t="shared" si="349"/>
        <v>715354.87</v>
      </c>
      <c r="V92" s="134">
        <f t="shared" si="349"/>
        <v>971907</v>
      </c>
      <c r="W92" s="134">
        <f t="shared" si="349"/>
        <v>1879314.4299999999</v>
      </c>
      <c r="X92" s="127">
        <f t="shared" si="349"/>
        <v>3542757.9899999998</v>
      </c>
      <c r="Y92" s="134">
        <f t="shared" si="349"/>
        <v>4253997</v>
      </c>
      <c r="Z92" s="134">
        <f t="shared" si="349"/>
        <v>4656981</v>
      </c>
      <c r="AA92" s="134">
        <f t="shared" si="349"/>
        <v>4369630.0299999993</v>
      </c>
      <c r="AB92" s="134">
        <f t="shared" si="349"/>
        <v>2802352.6299999999</v>
      </c>
      <c r="AC92" s="134">
        <f t="shared" si="349"/>
        <v>1759803.8500000001</v>
      </c>
      <c r="AD92" s="134">
        <f t="shared" si="349"/>
        <v>1092810.6600000001</v>
      </c>
      <c r="AE92" s="134">
        <f t="shared" si="349"/>
        <v>848716</v>
      </c>
      <c r="AF92" s="134">
        <f t="shared" si="349"/>
        <v>758133.8600000001</v>
      </c>
      <c r="AG92" s="266">
        <v>752076</v>
      </c>
      <c r="AH92" s="266">
        <v>914883</v>
      </c>
      <c r="AI92" s="266">
        <v>1814512</v>
      </c>
      <c r="AJ92" s="307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1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>
        <v>1531264</v>
      </c>
      <c r="BH92" s="301">
        <v>2797416</v>
      </c>
      <c r="BI92" s="175">
        <f t="shared" si="349"/>
        <v>3931272.7300000004</v>
      </c>
      <c r="BJ92" s="128">
        <f t="shared" si="349"/>
        <v>3017466.8100000005</v>
      </c>
      <c r="BK92" s="128">
        <f t="shared" si="350" ref="BK92:BL92">SUM(BK87:BK91)</f>
        <v>2281629.29</v>
      </c>
      <c r="BL92" s="128">
        <f t="shared" si="350"/>
        <v>987554.18000000005</v>
      </c>
      <c r="BM92" s="128">
        <f t="shared" si="351" ref="BM92">SUM(BM87:BM91)</f>
        <v>751732.82999999996</v>
      </c>
      <c r="BN92" s="128">
        <f t="shared" si="352" ref="BN92:BV92">SUM(BN87:BN91)</f>
        <v>618170.78000000003</v>
      </c>
      <c r="BO92" s="128">
        <f t="shared" si="352"/>
        <v>691412.40000000002</v>
      </c>
      <c r="BP92" s="128">
        <f t="shared" si="352"/>
        <v>924053.18000000017</v>
      </c>
      <c r="BQ92" s="128">
        <f t="shared" si="352"/>
        <v>1778938.6999999997</v>
      </c>
      <c r="BR92" s="395">
        <f t="shared" si="352"/>
        <v>3180286.3700000001</v>
      </c>
      <c r="BS92" s="418">
        <f t="shared" si="352"/>
        <v>3563371.0300000003</v>
      </c>
      <c r="BT92" s="128">
        <f t="shared" si="352"/>
        <v>2813816.48</v>
      </c>
      <c r="BU92" s="128">
        <f t="shared" si="352"/>
        <v>345684.99999999977</v>
      </c>
      <c r="BV92" s="128">
        <f t="shared" si="352"/>
        <v>-283659.32000000018</v>
      </c>
      <c r="BW92" s="128">
        <f t="shared" si="353" ref="BW92:BX92">SUM(BW87:BW91)</f>
        <v>-579294.97999999998</v>
      </c>
      <c r="BX92" s="235">
        <f t="shared" si="353"/>
        <v>73153.169999999998</v>
      </c>
      <c r="BY92" s="235">
        <f t="shared" si="354" ref="BY92:BZ92">SUM(BY87:BY91)</f>
        <v>67948.670000000027</v>
      </c>
      <c r="BZ92" s="235">
        <f t="shared" si="354"/>
        <v>117719.42999999998</v>
      </c>
      <c r="CA92" s="235">
        <f t="shared" si="355" ref="CA92:CB92">SUM(CA87:CA91)</f>
        <v>36721.12999999999</v>
      </c>
      <c r="CB92" s="235">
        <f t="shared" si="355"/>
        <v>-57024</v>
      </c>
      <c r="CC92" s="235">
        <f t="shared" si="356" ref="CC92:CE92">SUM(CC87:CC91)</f>
        <v>-64802.429999999906</v>
      </c>
      <c r="CD92" s="375">
        <f t="shared" si="356"/>
        <v>146693.00999999995</v>
      </c>
      <c r="CE92" s="344">
        <f t="shared" si="356"/>
        <v>372614</v>
      </c>
      <c r="CF92" s="260">
        <f t="shared" si="357" ref="CF92">SUM(CF87:CF91)</f>
        <v>1733</v>
      </c>
      <c r="CG92" s="260">
        <f t="shared" si="358" ref="CG92">SUM(CG87:CG91)</f>
        <v>237956.97000000012</v>
      </c>
      <c r="CH92" s="260">
        <f t="shared" si="359" ref="CH92">SUM(CH87:CH91)</f>
        <v>143830.36999999997</v>
      </c>
      <c r="CI92" s="260">
        <f t="shared" si="360" ref="CI92">SUM(CI87:CI91)</f>
        <v>100374.15000000008</v>
      </c>
      <c r="CJ92" s="260">
        <f t="shared" si="361" ref="CJ92">SUM(CJ87:CJ91)</f>
        <v>-128131.66</v>
      </c>
      <c r="CK92" s="260">
        <f t="shared" si="362" ref="CK92">SUM(CK87:CK91)</f>
        <v>-6982</v>
      </c>
      <c r="CL92" s="260">
        <f t="shared" si="363" ref="CL92">SUM(CL87:CL91)</f>
        <v>180074.13999999998</v>
      </c>
      <c r="CM92" s="260">
        <f t="shared" si="364" ref="CM92">SUM(CM87:CM91)</f>
        <v>194423</v>
      </c>
      <c r="CN92" s="260">
        <f t="shared" si="365" ref="CN92">SUM(CN87:CN91)</f>
        <v>666026</v>
      </c>
      <c r="CO92" s="260">
        <f t="shared" si="366" ref="CO92">SUM(CO87:CO91)</f>
        <v>-1669632</v>
      </c>
      <c r="CP92" s="375">
        <f t="shared" si="367" ref="CP92">SUM(CP87:CP91)</f>
        <v>-3011527</v>
      </c>
      <c r="CQ92" s="375">
        <f t="shared" si="368" ref="CQ92">SUM(CQ87:CQ91)</f>
        <v>-2297450</v>
      </c>
      <c r="CR92" s="375">
        <f t="shared" si="369" ref="CR92">SUM(CR87:CR91)</f>
        <v>125845</v>
      </c>
      <c r="CS92" s="375">
        <f t="shared" si="370" ref="CS92">SUM(CS87:CS91)</f>
        <v>245839</v>
      </c>
      <c r="CT92" s="375">
        <f t="shared" si="371" ref="CT92:CU92">SUM(CT87:CT91)</f>
        <v>-44488</v>
      </c>
      <c r="CU92" s="375">
        <f t="shared" si="371"/>
        <v>77585</v>
      </c>
      <c r="CV92" s="375">
        <f t="shared" si="372" ref="CV92">SUM(CV87:CV91)</f>
        <v>344039</v>
      </c>
      <c r="CW92" s="375">
        <f t="shared" si="373" ref="CW92">SUM(CW87:CW91)</f>
        <v>-39877</v>
      </c>
      <c r="CX92" s="375">
        <f t="shared" si="374" ref="CX92:CY92">SUM(CX87:CX91)</f>
        <v>-91961</v>
      </c>
      <c r="CY92" s="375">
        <f t="shared" si="374"/>
        <v>-107866</v>
      </c>
      <c r="CZ92" s="375">
        <f t="shared" si="375" ref="CZ92:DA92">SUM(CZ87:CZ91)</f>
        <v>-432473</v>
      </c>
      <c r="DA92" s="375">
        <f t="shared" si="375"/>
        <v>1386384</v>
      </c>
      <c r="DB92" s="375">
        <f t="shared" si="376" ref="DB92">SUM(DB87:DB91)</f>
        <v>2119492</v>
      </c>
      <c r="DC92" s="331"/>
      <c r="DD92" s="126">
        <f t="shared" si="317"/>
        <v>2797416</v>
      </c>
    </row>
    <row r="93" spans="1:108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32"/>
      <c r="CC93" s="232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72"/>
      <c r="DB93" s="372"/>
      <c r="DC93" s="330"/>
      <c r="DD93" s="43"/>
    </row>
    <row r="94" spans="1:108" s="31" customFormat="1" ht="15">
      <c r="A94" s="139"/>
      <c r="B94" s="32" t="s">
        <v>139</v>
      </c>
      <c r="C94" s="90">
        <f t="shared" si="377" ref="C94">C80+C87</f>
        <v>116566692.53</v>
      </c>
      <c r="D94" s="91">
        <f t="shared" si="378" ref="D94:P94">D80+D87</f>
        <v>74703060.890000001</v>
      </c>
      <c r="E94" s="91">
        <f t="shared" si="378"/>
        <v>43118486.720000006</v>
      </c>
      <c r="F94" s="91">
        <f t="shared" si="378"/>
        <v>22174258.189999998</v>
      </c>
      <c r="G94" s="91">
        <f t="shared" si="378"/>
        <v>16404243.360000001</v>
      </c>
      <c r="H94" s="91">
        <f t="shared" si="378"/>
        <v>15567360.689999999</v>
      </c>
      <c r="I94" s="91">
        <f t="shared" si="378"/>
        <v>14835685.85</v>
      </c>
      <c r="J94" s="91">
        <f t="shared" si="378"/>
        <v>23676839.109999999</v>
      </c>
      <c r="K94" s="91">
        <f t="shared" si="378"/>
        <v>45400509.099999994</v>
      </c>
      <c r="L94" s="92">
        <f t="shared" si="378"/>
        <v>112681444.25999999</v>
      </c>
      <c r="M94" s="91">
        <f t="shared" si="378"/>
        <v>120918349.45</v>
      </c>
      <c r="N94" s="91">
        <f t="shared" si="378"/>
        <v>106705519.95</v>
      </c>
      <c r="O94" s="91">
        <f t="shared" si="378"/>
        <v>98284873.36999999</v>
      </c>
      <c r="P94" s="91">
        <f t="shared" si="378"/>
        <v>78683493.25</v>
      </c>
      <c r="Q94" s="91">
        <f t="shared" si="379" ref="Q94:R94">Q80+Q87</f>
        <v>54257250.840000004</v>
      </c>
      <c r="R94" s="91">
        <f t="shared" si="379"/>
        <v>22406749.66</v>
      </c>
      <c r="S94" s="91">
        <f t="shared" si="380" ref="S94:T94">S80+S87</f>
        <v>18288632.759999998</v>
      </c>
      <c r="T94" s="91">
        <f t="shared" si="380"/>
        <v>14804081.550000001</v>
      </c>
      <c r="U94" s="91">
        <f t="shared" si="381" ref="U94:V94">U80+U87</f>
        <v>16401950.529999999</v>
      </c>
      <c r="V94" s="91">
        <f t="shared" si="381"/>
        <v>20532058</v>
      </c>
      <c r="W94" s="91">
        <f t="shared" si="382" ref="W94:X94">W80+W87</f>
        <v>44688472.689999998</v>
      </c>
      <c r="X94" s="92">
        <f t="shared" si="382"/>
        <v>102155856.58</v>
      </c>
      <c r="Y94" s="91">
        <f t="shared" si="383" ref="Y94:AA94">Y80+Y87</f>
        <v>124670704</v>
      </c>
      <c r="Z94" s="91">
        <f t="shared" si="383"/>
        <v>133235174</v>
      </c>
      <c r="AA94" s="91">
        <f t="shared" si="383"/>
        <v>126628463.33</v>
      </c>
      <c r="AB94" s="91">
        <f t="shared" si="384" ref="AB94:AC94">AB80+AB87</f>
        <v>79157888.319999993</v>
      </c>
      <c r="AC94" s="91">
        <f t="shared" si="384"/>
        <v>40413474.420000002</v>
      </c>
      <c r="AD94" s="91">
        <f t="shared" si="385" ref="AD94:AF94">AD80+AD87</f>
        <v>24662344.970000003</v>
      </c>
      <c r="AE94" s="91">
        <f t="shared" si="385"/>
        <v>18497402</v>
      </c>
      <c r="AF94" s="91">
        <f t="shared" si="385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300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>
        <v>65477083</v>
      </c>
      <c r="BH94" s="300">
        <v>139436097</v>
      </c>
      <c r="BI94" s="28">
        <f t="shared" si="386" ref="BI94:BR98">O94-C94</f>
        <v>-18281819.160000011</v>
      </c>
      <c r="BJ94" s="93">
        <f t="shared" si="386"/>
        <v>3980432.3599999994</v>
      </c>
      <c r="BK94" s="93">
        <f t="shared" si="386"/>
        <v>11138764.119999997</v>
      </c>
      <c r="BL94" s="93">
        <f t="shared" si="386"/>
        <v>232491.47000000253</v>
      </c>
      <c r="BM94" s="93">
        <f t="shared" si="386"/>
        <v>1884389.3999999966</v>
      </c>
      <c r="BN94" s="93">
        <f t="shared" si="386"/>
        <v>-763279.13999999873</v>
      </c>
      <c r="BO94" s="93">
        <f t="shared" si="386"/>
        <v>1566264.6799999997</v>
      </c>
      <c r="BP94" s="93">
        <f t="shared" si="386"/>
        <v>-3144781.1099999994</v>
      </c>
      <c r="BQ94" s="93">
        <f t="shared" si="386"/>
        <v>-712036.40999999642</v>
      </c>
      <c r="BR94" s="394">
        <f t="shared" si="386"/>
        <v>-10525587.679999992</v>
      </c>
      <c r="BS94" s="417">
        <f t="shared" si="387" ref="BS94:CB98">Y94-M94</f>
        <v>3752354.549999997</v>
      </c>
      <c r="BT94" s="93">
        <f t="shared" si="387"/>
        <v>26529654.049999997</v>
      </c>
      <c r="BU94" s="93">
        <f t="shared" si="387"/>
        <v>28343589.960000008</v>
      </c>
      <c r="BV94" s="93">
        <f t="shared" si="387"/>
        <v>474395.06999999285</v>
      </c>
      <c r="BW94" s="93">
        <f t="shared" si="387"/>
        <v>-13843776.420000002</v>
      </c>
      <c r="BX94" s="234">
        <f t="shared" si="387"/>
        <v>2255595.3100000024</v>
      </c>
      <c r="BY94" s="234">
        <f t="shared" si="387"/>
        <v>208769.24000000209</v>
      </c>
      <c r="BZ94" s="234">
        <f t="shared" si="387"/>
        <v>2579107.4499999993</v>
      </c>
      <c r="CA94" s="234">
        <f t="shared" si="387"/>
        <v>1435071.4700000007</v>
      </c>
      <c r="CB94" s="234">
        <f t="shared" si="387"/>
        <v>58411</v>
      </c>
      <c r="CC94" s="234">
        <f t="shared" si="388" ref="CC94:CL98">AI94-W94</f>
        <v>6821967.3100000024</v>
      </c>
      <c r="CD94" s="374">
        <f t="shared" si="388"/>
        <v>21077216.420000002</v>
      </c>
      <c r="CE94" s="343">
        <f t="shared" si="388"/>
        <v>31558723</v>
      </c>
      <c r="CF94" s="247">
        <f t="shared" si="388"/>
        <v>21388048</v>
      </c>
      <c r="CG94" s="247">
        <f t="shared" si="388"/>
        <v>28867537.670000002</v>
      </c>
      <c r="CH94" s="247">
        <f t="shared" si="388"/>
        <v>18247805.680000007</v>
      </c>
      <c r="CI94" s="247">
        <f t="shared" si="388"/>
        <v>15942497.579999998</v>
      </c>
      <c r="CJ94" s="247">
        <f t="shared" si="388"/>
        <v>6690297.0299999975</v>
      </c>
      <c r="CK94" s="247">
        <f t="shared" si="388"/>
        <v>6674998</v>
      </c>
      <c r="CL94" s="247">
        <f t="shared" si="388"/>
        <v>4788208</v>
      </c>
      <c r="CM94" s="247">
        <f t="shared" si="389" ref="CM94:DB98">AS94-AG94</f>
        <v>5210433</v>
      </c>
      <c r="CN94" s="247">
        <f t="shared" si="389"/>
        <v>12603755</v>
      </c>
      <c r="CO94" s="247">
        <f t="shared" si="389"/>
        <v>5209208</v>
      </c>
      <c r="CP94" s="374">
        <f t="shared" si="389"/>
        <v>22985464</v>
      </c>
      <c r="CQ94" s="374">
        <f t="shared" si="389"/>
        <v>5682410</v>
      </c>
      <c r="CR94" s="374">
        <f t="shared" si="389"/>
        <v>1099535</v>
      </c>
      <c r="CS94" s="374">
        <f t="shared" si="389"/>
        <v>-1866144</v>
      </c>
      <c r="CT94" s="374">
        <f t="shared" si="389"/>
        <v>-12897354</v>
      </c>
      <c r="CU94" s="374">
        <f t="shared" si="389"/>
        <v>-752229</v>
      </c>
      <c r="CV94" s="374">
        <f t="shared" si="389"/>
        <v>-2459224</v>
      </c>
      <c r="CW94" s="374">
        <f t="shared" si="389"/>
        <v>-6968415</v>
      </c>
      <c r="CX94" s="374">
        <f t="shared" si="389"/>
        <v>-2441289</v>
      </c>
      <c r="CY94" s="374">
        <f t="shared" si="389"/>
        <v>-4280838</v>
      </c>
      <c r="CZ94" s="374">
        <f t="shared" si="389"/>
        <v>-9947891</v>
      </c>
      <c r="DA94" s="374">
        <f t="shared" si="389"/>
        <v>8757435</v>
      </c>
      <c r="DB94" s="374">
        <f t="shared" si="389"/>
        <v>-6782440</v>
      </c>
      <c r="DC94" s="330"/>
      <c r="DD94" s="57">
        <f t="shared" si="390" ref="DD94">DD80+DD87</f>
        <v>139436097</v>
      </c>
    </row>
    <row r="95" spans="1:108" s="31" customFormat="1" ht="15">
      <c r="A95" s="139"/>
      <c r="B95" s="32" t="s">
        <v>140</v>
      </c>
      <c r="C95" s="90">
        <f t="shared" si="391" ref="C95:X95">C81+C88</f>
        <v>11136953.950000001</v>
      </c>
      <c r="D95" s="91">
        <f t="shared" si="391"/>
        <v>7852484.9400000004</v>
      </c>
      <c r="E95" s="91">
        <f t="shared" si="391"/>
        <v>4976954.9399999995</v>
      </c>
      <c r="F95" s="91">
        <f t="shared" si="391"/>
        <v>2342510.9500000002</v>
      </c>
      <c r="G95" s="91">
        <f t="shared" si="391"/>
        <v>1579780.3300000001</v>
      </c>
      <c r="H95" s="91">
        <f t="shared" si="391"/>
        <v>1463494.8300000001</v>
      </c>
      <c r="I95" s="91">
        <f t="shared" si="391"/>
        <v>1320333.3700000001</v>
      </c>
      <c r="J95" s="91">
        <f t="shared" si="391"/>
        <v>2111665.98</v>
      </c>
      <c r="K95" s="91">
        <f t="shared" si="391"/>
        <v>3787331.1299999999</v>
      </c>
      <c r="L95" s="92">
        <f t="shared" si="391"/>
        <v>9437299.370000001</v>
      </c>
      <c r="M95" s="91">
        <f t="shared" si="391"/>
        <v>10045327.49</v>
      </c>
      <c r="N95" s="91">
        <f t="shared" si="391"/>
        <v>9321577.7799999993</v>
      </c>
      <c r="O95" s="91">
        <f t="shared" si="391"/>
        <v>8778594.9799999986</v>
      </c>
      <c r="P95" s="91">
        <f t="shared" si="391"/>
        <v>7435741.04</v>
      </c>
      <c r="Q95" s="91">
        <f t="shared" si="391"/>
        <v>4815453.8099999996</v>
      </c>
      <c r="R95" s="91">
        <f t="shared" si="391"/>
        <v>2338755.4100000001</v>
      </c>
      <c r="S95" s="91">
        <f t="shared" si="391"/>
        <v>1987858.26</v>
      </c>
      <c r="T95" s="91">
        <f t="shared" si="391"/>
        <v>1375393.9700000002</v>
      </c>
      <c r="U95" s="91">
        <f t="shared" si="391"/>
        <v>1490946.0800000001</v>
      </c>
      <c r="V95" s="91">
        <f t="shared" si="391"/>
        <v>1885059</v>
      </c>
      <c r="W95" s="91">
        <f t="shared" si="391"/>
        <v>4199204.6699999999</v>
      </c>
      <c r="X95" s="92">
        <f t="shared" si="391"/>
        <v>9318542.8599999994</v>
      </c>
      <c r="Y95" s="91">
        <f t="shared" si="392" ref="Y95:AA95">Y81+Y88</f>
        <v>12753890</v>
      </c>
      <c r="Z95" s="91">
        <f t="shared" si="392"/>
        <v>12786950</v>
      </c>
      <c r="AA95" s="91">
        <f t="shared" si="392"/>
        <v>12869472.060000001</v>
      </c>
      <c r="AB95" s="91">
        <f t="shared" si="393" ref="AB95:AC95">AB81+AB88</f>
        <v>9507047.0899999999</v>
      </c>
      <c r="AC95" s="91">
        <f t="shared" si="393"/>
        <v>4770269.6799999997</v>
      </c>
      <c r="AD95" s="91">
        <f t="shared" si="394" ref="AD95:AF95">AD81+AD88</f>
        <v>3423777.3000000003</v>
      </c>
      <c r="AE95" s="91">
        <f t="shared" si="394"/>
        <v>2868504</v>
      </c>
      <c r="AF95" s="91">
        <f t="shared" si="394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300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>
        <v>7853912</v>
      </c>
      <c r="BH95" s="300">
        <v>18027880</v>
      </c>
      <c r="BI95" s="28">
        <f t="shared" si="386"/>
        <v>-2358358.9700000025</v>
      </c>
      <c r="BJ95" s="93">
        <f t="shared" si="386"/>
        <v>-416743.90000000037</v>
      </c>
      <c r="BK95" s="93">
        <f t="shared" si="386"/>
        <v>-161501.12999999989</v>
      </c>
      <c r="BL95" s="93">
        <f t="shared" si="386"/>
        <v>-3755.5400000000373</v>
      </c>
      <c r="BM95" s="93">
        <f t="shared" si="386"/>
        <v>408077.92999999993</v>
      </c>
      <c r="BN95" s="93">
        <f t="shared" si="386"/>
        <v>-88100.85999999987</v>
      </c>
      <c r="BO95" s="93">
        <f t="shared" si="386"/>
        <v>170612.70999999996</v>
      </c>
      <c r="BP95" s="93">
        <f t="shared" si="386"/>
        <v>-226606.97999999998</v>
      </c>
      <c r="BQ95" s="93">
        <f t="shared" si="386"/>
        <v>411873.54000000004</v>
      </c>
      <c r="BR95" s="394">
        <f t="shared" si="386"/>
        <v>-118756.51000000164</v>
      </c>
      <c r="BS95" s="417">
        <f t="shared" si="387"/>
        <v>2708562.5099999998</v>
      </c>
      <c r="BT95" s="93">
        <f t="shared" si="387"/>
        <v>3465372.2200000007</v>
      </c>
      <c r="BU95" s="93">
        <f t="shared" si="387"/>
        <v>4090877.0800000019</v>
      </c>
      <c r="BV95" s="93">
        <f t="shared" si="387"/>
        <v>2071306.0499999998</v>
      </c>
      <c r="BW95" s="93">
        <f t="shared" si="387"/>
        <v>-45184.129999999888</v>
      </c>
      <c r="BX95" s="234">
        <f t="shared" si="387"/>
        <v>1085021.8900000001</v>
      </c>
      <c r="BY95" s="234">
        <f t="shared" si="387"/>
        <v>880645.73999999999</v>
      </c>
      <c r="BZ95" s="234">
        <f t="shared" si="387"/>
        <v>572194.37999999966</v>
      </c>
      <c r="CA95" s="234">
        <f t="shared" si="387"/>
        <v>401951.91999999993</v>
      </c>
      <c r="CB95" s="234">
        <f t="shared" si="387"/>
        <v>334714</v>
      </c>
      <c r="CC95" s="234">
        <f t="shared" si="388"/>
        <v>1083641.3300000001</v>
      </c>
      <c r="CD95" s="374">
        <f t="shared" si="388"/>
        <v>3803135.1400000006</v>
      </c>
      <c r="CE95" s="343">
        <f t="shared" si="388"/>
        <v>3244095</v>
      </c>
      <c r="CF95" s="247">
        <f t="shared" si="388"/>
        <v>4011558</v>
      </c>
      <c r="CG95" s="247">
        <f t="shared" si="388"/>
        <v>4823901.9399999995</v>
      </c>
      <c r="CH95" s="247">
        <f t="shared" si="388"/>
        <v>2883602.9100000001</v>
      </c>
      <c r="CI95" s="247">
        <f t="shared" si="388"/>
        <v>3288253.3200000003</v>
      </c>
      <c r="CJ95" s="247">
        <f t="shared" si="388"/>
        <v>1440224.6999999997</v>
      </c>
      <c r="CK95" s="247">
        <f t="shared" si="388"/>
        <v>765082</v>
      </c>
      <c r="CL95" s="247">
        <f t="shared" si="388"/>
        <v>776091.65000000014</v>
      </c>
      <c r="CM95" s="247">
        <f t="shared" si="389"/>
        <v>716294</v>
      </c>
      <c r="CN95" s="247">
        <f t="shared" si="389"/>
        <v>1681296</v>
      </c>
      <c r="CO95" s="247">
        <f t="shared" si="389"/>
        <v>1953580</v>
      </c>
      <c r="CP95" s="374">
        <f t="shared" si="389"/>
        <v>4791264</v>
      </c>
      <c r="CQ95" s="374">
        <f t="shared" si="389"/>
        <v>3282071</v>
      </c>
      <c r="CR95" s="374">
        <f t="shared" si="389"/>
        <v>2428859</v>
      </c>
      <c r="CS95" s="374">
        <f t="shared" si="389"/>
        <v>1682219</v>
      </c>
      <c r="CT95" s="374">
        <f t="shared" si="389"/>
        <v>553056</v>
      </c>
      <c r="CU95" s="374">
        <f t="shared" si="389"/>
        <v>1224912</v>
      </c>
      <c r="CV95" s="374">
        <f t="shared" si="389"/>
        <v>710172</v>
      </c>
      <c r="CW95" s="374">
        <f t="shared" si="389"/>
        <v>-933654</v>
      </c>
      <c r="CX95" s="374">
        <f t="shared" si="389"/>
        <v>216275</v>
      </c>
      <c r="CY95" s="374">
        <f t="shared" si="389"/>
        <v>-192672</v>
      </c>
      <c r="CZ95" s="374">
        <f t="shared" si="389"/>
        <v>-958020</v>
      </c>
      <c r="DA95" s="374">
        <f t="shared" si="389"/>
        <v>617486</v>
      </c>
      <c r="DB95" s="374">
        <f t="shared" si="389"/>
        <v>114938</v>
      </c>
      <c r="DC95" s="330"/>
      <c r="DD95" s="57">
        <f>DD81+DD88</f>
        <v>18027880</v>
      </c>
    </row>
    <row r="96" spans="1:108" s="31" customFormat="1" ht="15">
      <c r="A96" s="139"/>
      <c r="B96" s="32" t="s">
        <v>141</v>
      </c>
      <c r="C96" s="90">
        <f t="shared" si="395" ref="C96:X96">C82+C89</f>
        <v>13222164.049999999</v>
      </c>
      <c r="D96" s="91">
        <f t="shared" si="395"/>
        <v>8845144.8199999984</v>
      </c>
      <c r="E96" s="91">
        <f t="shared" si="395"/>
        <v>5502939.7000000002</v>
      </c>
      <c r="F96" s="91">
        <f t="shared" si="395"/>
        <v>3421130.8999999999</v>
      </c>
      <c r="G96" s="91">
        <f t="shared" si="395"/>
        <v>2567181.5</v>
      </c>
      <c r="H96" s="91">
        <f t="shared" si="395"/>
        <v>2535033.4399999999</v>
      </c>
      <c r="I96" s="91">
        <f t="shared" si="395"/>
        <v>2365727.1200000001</v>
      </c>
      <c r="J96" s="91">
        <f t="shared" si="395"/>
        <v>3325053.3100000001</v>
      </c>
      <c r="K96" s="91">
        <f t="shared" si="395"/>
        <v>5062260.7000000002</v>
      </c>
      <c r="L96" s="92">
        <f t="shared" si="395"/>
        <v>11869269.08</v>
      </c>
      <c r="M96" s="91">
        <f t="shared" si="395"/>
        <v>13116258.359999999</v>
      </c>
      <c r="N96" s="91">
        <f t="shared" si="395"/>
        <v>11355598.33</v>
      </c>
      <c r="O96" s="91">
        <f t="shared" si="395"/>
        <v>10619882.92</v>
      </c>
      <c r="P96" s="91">
        <f t="shared" si="395"/>
        <v>7595221.8900000006</v>
      </c>
      <c r="Q96" s="91">
        <f t="shared" si="395"/>
        <v>5305286.7699999996</v>
      </c>
      <c r="R96" s="91">
        <f t="shared" si="395"/>
        <v>2795269.3300000001</v>
      </c>
      <c r="S96" s="91">
        <f t="shared" si="395"/>
        <v>2436654.1699999999</v>
      </c>
      <c r="T96" s="91">
        <f t="shared" si="395"/>
        <v>2142449.8200000003</v>
      </c>
      <c r="U96" s="91">
        <f t="shared" si="395"/>
        <v>2361143.8899999997</v>
      </c>
      <c r="V96" s="91">
        <f t="shared" si="395"/>
        <v>2877570</v>
      </c>
      <c r="W96" s="91">
        <f t="shared" si="395"/>
        <v>4879030.3900000006</v>
      </c>
      <c r="X96" s="92">
        <f t="shared" si="395"/>
        <v>10519627.950000001</v>
      </c>
      <c r="Y96" s="91">
        <f t="shared" si="396" ref="Y96:AA96">Y82+Y89</f>
        <v>12895081</v>
      </c>
      <c r="Z96" s="91">
        <f t="shared" si="396"/>
        <v>13434231</v>
      </c>
      <c r="AA96" s="91">
        <f t="shared" si="396"/>
        <v>13723960.02</v>
      </c>
      <c r="AB96" s="91">
        <f t="shared" si="397" ref="AB96:AC96">AB82+AB89</f>
        <v>8355370.8799999999</v>
      </c>
      <c r="AC96" s="91">
        <f t="shared" si="397"/>
        <v>4671133.3399999999</v>
      </c>
      <c r="AD96" s="91">
        <f t="shared" si="398" ref="AD96:AF96">AD82+AD89</f>
        <v>3345566.0699999998</v>
      </c>
      <c r="AE96" s="91">
        <f t="shared" si="398"/>
        <v>2562193</v>
      </c>
      <c r="AF96" s="91">
        <f t="shared" si="398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300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>
        <v>7210584</v>
      </c>
      <c r="BH96" s="300">
        <v>14801208</v>
      </c>
      <c r="BI96" s="28">
        <f t="shared" si="386"/>
        <v>-2602281.129999999</v>
      </c>
      <c r="BJ96" s="93">
        <f t="shared" si="386"/>
        <v>-1249922.9299999978</v>
      </c>
      <c r="BK96" s="93">
        <f t="shared" si="386"/>
        <v>-197652.93000000063</v>
      </c>
      <c r="BL96" s="93">
        <f t="shared" si="386"/>
        <v>-625861.56999999983</v>
      </c>
      <c r="BM96" s="93">
        <f t="shared" si="386"/>
        <v>-130527.33000000007</v>
      </c>
      <c r="BN96" s="93">
        <f t="shared" si="386"/>
        <v>-392583.61999999965</v>
      </c>
      <c r="BO96" s="93">
        <f t="shared" si="386"/>
        <v>-4583.230000000447</v>
      </c>
      <c r="BP96" s="93">
        <f t="shared" si="386"/>
        <v>-447483.31000000006</v>
      </c>
      <c r="BQ96" s="93">
        <f t="shared" si="386"/>
        <v>-183230.30999999959</v>
      </c>
      <c r="BR96" s="394">
        <f t="shared" si="386"/>
        <v>-1349641.129999999</v>
      </c>
      <c r="BS96" s="417">
        <f t="shared" si="387"/>
        <v>-221177.3599999994</v>
      </c>
      <c r="BT96" s="93">
        <f t="shared" si="387"/>
        <v>2078632.6699999999</v>
      </c>
      <c r="BU96" s="93">
        <f t="shared" si="387"/>
        <v>3104077.0999999996</v>
      </c>
      <c r="BV96" s="93">
        <f t="shared" si="387"/>
        <v>760148.98999999929</v>
      </c>
      <c r="BW96" s="93">
        <f t="shared" si="387"/>
        <v>-634153.4299999997</v>
      </c>
      <c r="BX96" s="234">
        <f t="shared" si="387"/>
        <v>550296.73999999976</v>
      </c>
      <c r="BY96" s="234">
        <f t="shared" si="387"/>
        <v>125538.83000000007</v>
      </c>
      <c r="BZ96" s="234">
        <f t="shared" si="387"/>
        <v>388152.12999999989</v>
      </c>
      <c r="CA96" s="234">
        <f t="shared" si="387"/>
        <v>310629.11000000034</v>
      </c>
      <c r="CB96" s="234">
        <f t="shared" si="387"/>
        <v>32838</v>
      </c>
      <c r="CC96" s="234">
        <f t="shared" si="388"/>
        <v>899694.6099999994</v>
      </c>
      <c r="CD96" s="374">
        <f t="shared" si="388"/>
        <v>2050474.0499999989</v>
      </c>
      <c r="CE96" s="343">
        <f t="shared" si="388"/>
        <v>3719521</v>
      </c>
      <c r="CF96" s="247">
        <f t="shared" si="388"/>
        <v>3523661</v>
      </c>
      <c r="CG96" s="247">
        <f t="shared" si="388"/>
        <v>3042143.9800000004</v>
      </c>
      <c r="CH96" s="247">
        <f t="shared" si="388"/>
        <v>2276113.1200000001</v>
      </c>
      <c r="CI96" s="247">
        <f t="shared" si="388"/>
        <v>1705831.6600000001</v>
      </c>
      <c r="CJ96" s="247">
        <f t="shared" si="388"/>
        <v>942887.93000000017</v>
      </c>
      <c r="CK96" s="247">
        <f t="shared" si="388"/>
        <v>963432</v>
      </c>
      <c r="CL96" s="247">
        <f t="shared" si="388"/>
        <v>824151.04999999981</v>
      </c>
      <c r="CM96" s="247">
        <f t="shared" si="389"/>
        <v>700987</v>
      </c>
      <c r="CN96" s="247">
        <f t="shared" si="389"/>
        <v>1437219</v>
      </c>
      <c r="CO96" s="247">
        <f t="shared" si="389"/>
        <v>1009103</v>
      </c>
      <c r="CP96" s="374">
        <f t="shared" si="389"/>
        <v>2715318</v>
      </c>
      <c r="CQ96" s="374">
        <f t="shared" si="389"/>
        <v>950809</v>
      </c>
      <c r="CR96" s="374">
        <f t="shared" si="389"/>
        <v>453220</v>
      </c>
      <c r="CS96" s="374">
        <f t="shared" si="389"/>
        <v>-74385</v>
      </c>
      <c r="CT96" s="374">
        <f t="shared" si="389"/>
        <v>-1327797</v>
      </c>
      <c r="CU96" s="374">
        <f t="shared" si="389"/>
        <v>246906</v>
      </c>
      <c r="CV96" s="374">
        <f t="shared" si="389"/>
        <v>-401503</v>
      </c>
      <c r="CW96" s="374">
        <f t="shared" si="389"/>
        <v>-1049690</v>
      </c>
      <c r="CX96" s="374">
        <f t="shared" si="389"/>
        <v>-430396</v>
      </c>
      <c r="CY96" s="374">
        <f t="shared" si="389"/>
        <v>-724287</v>
      </c>
      <c r="CZ96" s="374">
        <f t="shared" si="389"/>
        <v>-989097</v>
      </c>
      <c r="DA96" s="374">
        <f t="shared" si="389"/>
        <v>422756</v>
      </c>
      <c r="DB96" s="374">
        <f t="shared" si="389"/>
        <v>-484212</v>
      </c>
      <c r="DC96" s="330"/>
      <c r="DD96" s="57">
        <f>DD82+DD89</f>
        <v>14801208</v>
      </c>
    </row>
    <row r="97" spans="1:108" s="31" customFormat="1" ht="15">
      <c r="A97" s="139"/>
      <c r="B97" s="32" t="s">
        <v>142</v>
      </c>
      <c r="C97" s="90">
        <f t="shared" si="399" ref="C97:X97">C83+C90</f>
        <v>13827941.199999999</v>
      </c>
      <c r="D97" s="91">
        <f t="shared" si="399"/>
        <v>9669496.0500000007</v>
      </c>
      <c r="E97" s="91">
        <f t="shared" si="399"/>
        <v>6561217.25</v>
      </c>
      <c r="F97" s="91">
        <f t="shared" si="399"/>
        <v>3794456.7399999998</v>
      </c>
      <c r="G97" s="91">
        <f t="shared" si="399"/>
        <v>3110892.4199999999</v>
      </c>
      <c r="H97" s="91">
        <f t="shared" si="399"/>
        <v>2842654.9700000002</v>
      </c>
      <c r="I97" s="91">
        <f t="shared" si="399"/>
        <v>2661914.9199999999</v>
      </c>
      <c r="J97" s="91">
        <f t="shared" si="399"/>
        <v>3771481.7400000002</v>
      </c>
      <c r="K97" s="91">
        <f t="shared" si="399"/>
        <v>5948693.0999999996</v>
      </c>
      <c r="L97" s="92">
        <f t="shared" si="399"/>
        <v>11832321.190000001</v>
      </c>
      <c r="M97" s="91">
        <f t="shared" si="399"/>
        <v>12931720.860000001</v>
      </c>
      <c r="N97" s="91">
        <f t="shared" si="399"/>
        <v>11414321.98</v>
      </c>
      <c r="O97" s="91">
        <f t="shared" si="399"/>
        <v>11062915.23</v>
      </c>
      <c r="P97" s="91">
        <f t="shared" si="399"/>
        <v>8090970.5099999998</v>
      </c>
      <c r="Q97" s="91">
        <f t="shared" si="399"/>
        <v>6163007.29</v>
      </c>
      <c r="R97" s="91">
        <f t="shared" si="399"/>
        <v>3210207.8500000001</v>
      </c>
      <c r="S97" s="91">
        <f t="shared" si="399"/>
        <v>2574660.75</v>
      </c>
      <c r="T97" s="91">
        <f t="shared" si="399"/>
        <v>2233380.8500000001</v>
      </c>
      <c r="U97" s="91">
        <f t="shared" si="399"/>
        <v>2483902.9300000002</v>
      </c>
      <c r="V97" s="91">
        <f t="shared" si="399"/>
        <v>3278192</v>
      </c>
      <c r="W97" s="91">
        <f t="shared" si="399"/>
        <v>5052365.6000000006</v>
      </c>
      <c r="X97" s="92">
        <f t="shared" si="399"/>
        <v>10823283.529999999</v>
      </c>
      <c r="Y97" s="91">
        <f t="shared" si="400" ref="Y97:AA97">Y83+Y90</f>
        <v>13084680</v>
      </c>
      <c r="Z97" s="91">
        <f t="shared" si="400"/>
        <v>13844163</v>
      </c>
      <c r="AA97" s="91">
        <f t="shared" si="400"/>
        <v>13859735.01</v>
      </c>
      <c r="AB97" s="91">
        <f t="shared" si="401" ref="AB97:AC97">AB83+AB90</f>
        <v>9055742.2800000012</v>
      </c>
      <c r="AC97" s="91">
        <f t="shared" si="401"/>
        <v>5354748.8300000001</v>
      </c>
      <c r="AD97" s="91">
        <f t="shared" si="402" ref="AD97:AF97">AD83+AD90</f>
        <v>3544505.6699999999</v>
      </c>
      <c r="AE97" s="91">
        <f t="shared" si="402"/>
        <v>2819125</v>
      </c>
      <c r="AF97" s="91">
        <f t="shared" si="402"/>
        <v>2965069.2999999998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300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>
        <v>7489155</v>
      </c>
      <c r="BH97" s="300">
        <v>15424583</v>
      </c>
      <c r="BI97" s="28">
        <f t="shared" si="386"/>
        <v>-2765025.9699999988</v>
      </c>
      <c r="BJ97" s="93">
        <f t="shared" si="386"/>
        <v>-1578525.540000001</v>
      </c>
      <c r="BK97" s="93">
        <f t="shared" si="386"/>
        <v>-398209.95999999996</v>
      </c>
      <c r="BL97" s="93">
        <f t="shared" si="386"/>
        <v>-584248.88999999966</v>
      </c>
      <c r="BM97" s="93">
        <f t="shared" si="386"/>
        <v>-536231.66999999993</v>
      </c>
      <c r="BN97" s="93">
        <f t="shared" si="386"/>
        <v>-609274.12000000011</v>
      </c>
      <c r="BO97" s="93">
        <f t="shared" si="386"/>
        <v>-178011.98999999976</v>
      </c>
      <c r="BP97" s="93">
        <f t="shared" si="386"/>
        <v>-493289.74000000022</v>
      </c>
      <c r="BQ97" s="93">
        <f t="shared" si="386"/>
        <v>-896327.49999999907</v>
      </c>
      <c r="BR97" s="394">
        <f t="shared" si="386"/>
        <v>-1009037.660000002</v>
      </c>
      <c r="BS97" s="417">
        <f t="shared" si="387"/>
        <v>152959.13999999873</v>
      </c>
      <c r="BT97" s="93">
        <f t="shared" si="387"/>
        <v>2429841.0199999996</v>
      </c>
      <c r="BU97" s="93">
        <f t="shared" si="387"/>
        <v>2796819.7799999993</v>
      </c>
      <c r="BV97" s="93">
        <f t="shared" si="387"/>
        <v>964771.77000000142</v>
      </c>
      <c r="BW97" s="93">
        <f t="shared" si="387"/>
        <v>-808258.45999999996</v>
      </c>
      <c r="BX97" s="234">
        <f t="shared" si="387"/>
        <v>334297.81999999983</v>
      </c>
      <c r="BY97" s="234">
        <f t="shared" si="387"/>
        <v>244464.25</v>
      </c>
      <c r="BZ97" s="234">
        <f t="shared" si="387"/>
        <v>731688.44999999972</v>
      </c>
      <c r="CA97" s="234">
        <f t="shared" si="387"/>
        <v>320025.06999999983</v>
      </c>
      <c r="CB97" s="234">
        <f t="shared" si="387"/>
        <v>57449</v>
      </c>
      <c r="CC97" s="234">
        <f t="shared" si="388"/>
        <v>1016975.3999999994</v>
      </c>
      <c r="CD97" s="374">
        <f t="shared" si="388"/>
        <v>1941466.4700000007</v>
      </c>
      <c r="CE97" s="343">
        <f t="shared" si="388"/>
        <v>3166277</v>
      </c>
      <c r="CF97" s="247">
        <f t="shared" si="388"/>
        <v>2907519</v>
      </c>
      <c r="CG97" s="247">
        <f t="shared" si="388"/>
        <v>2865685.9900000002</v>
      </c>
      <c r="CH97" s="247">
        <f t="shared" si="388"/>
        <v>2294338.7199999988</v>
      </c>
      <c r="CI97" s="247">
        <f t="shared" si="388"/>
        <v>2067792.1699999999</v>
      </c>
      <c r="CJ97" s="247">
        <f t="shared" si="388"/>
        <v>1456572.3300000001</v>
      </c>
      <c r="CK97" s="247">
        <f t="shared" si="388"/>
        <v>1440224</v>
      </c>
      <c r="CL97" s="247">
        <f t="shared" si="388"/>
        <v>596013.70000000019</v>
      </c>
      <c r="CM97" s="247">
        <f t="shared" si="389"/>
        <v>861356</v>
      </c>
      <c r="CN97" s="247">
        <f t="shared" si="389"/>
        <v>1720024</v>
      </c>
      <c r="CO97" s="247">
        <f t="shared" si="389"/>
        <v>1279294</v>
      </c>
      <c r="CP97" s="374">
        <f t="shared" si="389"/>
        <v>2657819</v>
      </c>
      <c r="CQ97" s="374">
        <f t="shared" si="389"/>
        <v>1686118</v>
      </c>
      <c r="CR97" s="374">
        <f t="shared" si="389"/>
        <v>585449</v>
      </c>
      <c r="CS97" s="374">
        <f t="shared" si="389"/>
        <v>231117</v>
      </c>
      <c r="CT97" s="374">
        <f t="shared" si="389"/>
        <v>-548795</v>
      </c>
      <c r="CU97" s="374">
        <f t="shared" si="389"/>
        <v>-58842</v>
      </c>
      <c r="CV97" s="374">
        <f t="shared" si="389"/>
        <v>-654218</v>
      </c>
      <c r="CW97" s="374">
        <f t="shared" si="389"/>
        <v>-1410472</v>
      </c>
      <c r="CX97" s="374">
        <f t="shared" si="389"/>
        <v>-499975</v>
      </c>
      <c r="CY97" s="374">
        <f t="shared" si="389"/>
        <v>-659944</v>
      </c>
      <c r="CZ97" s="374">
        <f t="shared" si="389"/>
        <v>-1236355</v>
      </c>
      <c r="DA97" s="374">
        <f t="shared" si="389"/>
        <v>140520</v>
      </c>
      <c r="DB97" s="374">
        <f t="shared" si="389"/>
        <v>2014</v>
      </c>
      <c r="DC97" s="330"/>
      <c r="DD97" s="57">
        <f>DD83+DD90</f>
        <v>15424583</v>
      </c>
    </row>
    <row r="98" spans="1:108" s="31" customFormat="1" ht="15">
      <c r="A98" s="139"/>
      <c r="B98" s="32" t="s">
        <v>143</v>
      </c>
      <c r="C98" s="90">
        <f t="shared" si="403" ref="C98:X98">C84+C91</f>
        <v>42362532.709999993</v>
      </c>
      <c r="D98" s="91">
        <f t="shared" si="403"/>
        <v>44904297.409999996</v>
      </c>
      <c r="E98" s="91">
        <f t="shared" si="403"/>
        <v>26224263.57</v>
      </c>
      <c r="F98" s="91">
        <f t="shared" si="403"/>
        <v>14676598.789999999</v>
      </c>
      <c r="G98" s="91">
        <f t="shared" si="403"/>
        <v>10105225.77</v>
      </c>
      <c r="H98" s="91">
        <f t="shared" si="403"/>
        <v>12178849.59</v>
      </c>
      <c r="I98" s="91">
        <f t="shared" si="403"/>
        <v>12004568.08</v>
      </c>
      <c r="J98" s="91">
        <f t="shared" si="403"/>
        <v>14554830.49</v>
      </c>
      <c r="K98" s="91">
        <f t="shared" si="403"/>
        <v>16824242.5</v>
      </c>
      <c r="L98" s="92">
        <f t="shared" si="403"/>
        <v>36343960.830000006</v>
      </c>
      <c r="M98" s="91">
        <f t="shared" si="403"/>
        <v>39096982.890000001</v>
      </c>
      <c r="N98" s="91">
        <f t="shared" si="403"/>
        <v>35853103.350000001</v>
      </c>
      <c r="O98" s="91">
        <f t="shared" si="403"/>
        <v>36382624.210000001</v>
      </c>
      <c r="P98" s="91">
        <f t="shared" si="403"/>
        <v>30857092.140000001</v>
      </c>
      <c r="Q98" s="91">
        <f t="shared" si="403"/>
        <v>24040222.290000003</v>
      </c>
      <c r="R98" s="91">
        <f t="shared" si="403"/>
        <v>12558087.49</v>
      </c>
      <c r="S98" s="91">
        <f t="shared" si="403"/>
        <v>10102234.390000001</v>
      </c>
      <c r="T98" s="91">
        <f t="shared" si="403"/>
        <v>11154973.950000001</v>
      </c>
      <c r="U98" s="91">
        <f t="shared" si="403"/>
        <v>8991330.0099999998</v>
      </c>
      <c r="V98" s="91">
        <f t="shared" si="403"/>
        <v>10981073</v>
      </c>
      <c r="W98" s="91">
        <f t="shared" si="403"/>
        <v>16387588.699999999</v>
      </c>
      <c r="X98" s="92">
        <f t="shared" si="403"/>
        <v>32046574.41</v>
      </c>
      <c r="Y98" s="91">
        <f t="shared" si="404" ref="Y98:AA98">Y84+Y91</f>
        <v>39726696</v>
      </c>
      <c r="Z98" s="91">
        <f t="shared" si="404"/>
        <v>42231705</v>
      </c>
      <c r="AA98" s="91">
        <f t="shared" si="404"/>
        <v>39499627.799999997</v>
      </c>
      <c r="AB98" s="91">
        <f t="shared" si="405" ref="AB98:AC98">AB84+AB91</f>
        <v>31019774.859999999</v>
      </c>
      <c r="AC98" s="91">
        <f t="shared" si="405"/>
        <v>21033396</v>
      </c>
      <c r="AD98" s="91">
        <f t="shared" si="406" ref="AD98:AF98">AD84+AD91</f>
        <v>28548471.949999999</v>
      </c>
      <c r="AE98" s="91">
        <f t="shared" si="406"/>
        <v>9744544</v>
      </c>
      <c r="AF98" s="91">
        <f t="shared" si="406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300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>
        <v>22805344</v>
      </c>
      <c r="BH98" s="300">
        <v>49663625</v>
      </c>
      <c r="BI98" s="28">
        <f t="shared" si="386"/>
        <v>-5979908.4999999925</v>
      </c>
      <c r="BJ98" s="93">
        <f t="shared" si="386"/>
        <v>-14047205.269999996</v>
      </c>
      <c r="BK98" s="93">
        <f t="shared" si="386"/>
        <v>-2184041.2799999975</v>
      </c>
      <c r="BL98" s="93">
        <f t="shared" si="386"/>
        <v>-2118511.2999999989</v>
      </c>
      <c r="BM98" s="93">
        <f t="shared" si="386"/>
        <v>-2991.3799999989569</v>
      </c>
      <c r="BN98" s="93">
        <f t="shared" si="386"/>
        <v>-1023875.6399999987</v>
      </c>
      <c r="BO98" s="93">
        <f t="shared" si="386"/>
        <v>-3013238.0700000003</v>
      </c>
      <c r="BP98" s="93">
        <f t="shared" si="386"/>
        <v>-3573757.4900000002</v>
      </c>
      <c r="BQ98" s="93">
        <f t="shared" si="386"/>
        <v>-436653.80000000075</v>
      </c>
      <c r="BR98" s="394">
        <f t="shared" si="386"/>
        <v>-4297386.4200000055</v>
      </c>
      <c r="BS98" s="417">
        <f t="shared" si="387"/>
        <v>629713.1099999994</v>
      </c>
      <c r="BT98" s="93">
        <f t="shared" si="387"/>
        <v>6378601.6499999985</v>
      </c>
      <c r="BU98" s="93">
        <f t="shared" si="387"/>
        <v>3117003.5899999961</v>
      </c>
      <c r="BV98" s="93">
        <f t="shared" si="387"/>
        <v>162682.71999999881</v>
      </c>
      <c r="BW98" s="93">
        <f t="shared" si="387"/>
        <v>-3006826.2900000028</v>
      </c>
      <c r="BX98" s="234">
        <f t="shared" si="387"/>
        <v>15990384.459999999</v>
      </c>
      <c r="BY98" s="234">
        <f t="shared" si="387"/>
        <v>-357690.3900000006</v>
      </c>
      <c r="BZ98" s="234">
        <f t="shared" si="387"/>
        <v>2380773.3300000001</v>
      </c>
      <c r="CA98" s="234">
        <f t="shared" si="387"/>
        <v>2321659.9900000002</v>
      </c>
      <c r="CB98" s="234">
        <f t="shared" si="387"/>
        <v>6829617</v>
      </c>
      <c r="CC98" s="234">
        <f t="shared" si="388"/>
        <v>2023733.3000000007</v>
      </c>
      <c r="CD98" s="374">
        <f t="shared" si="388"/>
        <v>7672814.5899999999</v>
      </c>
      <c r="CE98" s="343">
        <f t="shared" si="388"/>
        <v>8700801</v>
      </c>
      <c r="CF98" s="247">
        <f t="shared" si="388"/>
        <v>4571878</v>
      </c>
      <c r="CG98" s="247">
        <f t="shared" si="388"/>
        <v>9476196.200000003</v>
      </c>
      <c r="CH98" s="247">
        <f t="shared" si="388"/>
        <v>7068348.1400000006</v>
      </c>
      <c r="CI98" s="247">
        <f t="shared" si="388"/>
        <v>6100676</v>
      </c>
      <c r="CJ98" s="247">
        <f t="shared" si="388"/>
        <v>-11938383.949999999</v>
      </c>
      <c r="CK98" s="247">
        <f t="shared" si="388"/>
        <v>4085004</v>
      </c>
      <c r="CL98" s="247">
        <f t="shared" si="388"/>
        <v>-1164501.2800000012</v>
      </c>
      <c r="CM98" s="247">
        <f t="shared" si="389"/>
        <v>1475167</v>
      </c>
      <c r="CN98" s="247">
        <f t="shared" si="389"/>
        <v>-1959019</v>
      </c>
      <c r="CO98" s="247">
        <f t="shared" si="389"/>
        <v>5391490</v>
      </c>
      <c r="CP98" s="374">
        <f t="shared" si="389"/>
        <v>7596414</v>
      </c>
      <c r="CQ98" s="374">
        <f t="shared" si="389"/>
        <v>3454770</v>
      </c>
      <c r="CR98" s="374">
        <f t="shared" si="389"/>
        <v>6223703</v>
      </c>
      <c r="CS98" s="374">
        <f t="shared" si="389"/>
        <v>3251251</v>
      </c>
      <c r="CT98" s="374">
        <f t="shared" si="389"/>
        <v>-1273818</v>
      </c>
      <c r="CU98" s="374">
        <f t="shared" si="389"/>
        <v>791334</v>
      </c>
      <c r="CV98" s="374">
        <f t="shared" si="389"/>
        <v>1219332</v>
      </c>
      <c r="CW98" s="374">
        <f t="shared" si="389"/>
        <v>-2798225</v>
      </c>
      <c r="CX98" s="374">
        <f t="shared" si="389"/>
        <v>924324</v>
      </c>
      <c r="CY98" s="374">
        <f t="shared" si="389"/>
        <v>-1352188</v>
      </c>
      <c r="CZ98" s="374">
        <f t="shared" si="389"/>
        <v>-3194719</v>
      </c>
      <c r="DA98" s="374">
        <f t="shared" si="389"/>
        <v>-997468</v>
      </c>
      <c r="DB98" s="374">
        <f t="shared" si="389"/>
        <v>2347822</v>
      </c>
      <c r="DC98" s="330"/>
      <c r="DD98" s="57">
        <f>DD84+DD91</f>
        <v>49663625</v>
      </c>
    </row>
    <row r="99" spans="1:108" s="123" customFormat="1" ht="15.75" thickBot="1">
      <c r="A99" s="140"/>
      <c r="B99" s="45" t="s">
        <v>144</v>
      </c>
      <c r="C99" s="119">
        <f t="shared" si="407" ref="C99:V99">SUM(C94:C98)</f>
        <v>197116284.44</v>
      </c>
      <c r="D99" s="120">
        <f t="shared" si="407"/>
        <v>145974484.10999998</v>
      </c>
      <c r="E99" s="120">
        <f t="shared" si="407"/>
        <v>86383862.180000007</v>
      </c>
      <c r="F99" s="120">
        <f t="shared" si="407"/>
        <v>46408955.569999993</v>
      </c>
      <c r="G99" s="120">
        <f t="shared" si="407"/>
        <v>33767323.379999995</v>
      </c>
      <c r="H99" s="120">
        <f t="shared" si="407"/>
        <v>34587393.519999996</v>
      </c>
      <c r="I99" s="120">
        <f t="shared" si="407"/>
        <v>33188229.339999996</v>
      </c>
      <c r="J99" s="120">
        <f t="shared" si="407"/>
        <v>47439870.630000003</v>
      </c>
      <c r="K99" s="120">
        <f t="shared" si="407"/>
        <v>77023036.530000001</v>
      </c>
      <c r="L99" s="121">
        <f t="shared" si="407"/>
        <v>182164294.73000002</v>
      </c>
      <c r="M99" s="120">
        <f t="shared" si="407"/>
        <v>196108639.05000001</v>
      </c>
      <c r="N99" s="120">
        <f t="shared" si="407"/>
        <v>174650121.38999999</v>
      </c>
      <c r="O99" s="120">
        <f t="shared" si="407"/>
        <v>165128890.71000001</v>
      </c>
      <c r="P99" s="120">
        <f t="shared" si="407"/>
        <v>132662518.83000001</v>
      </c>
      <c r="Q99" s="120">
        <f t="shared" si="407"/>
        <v>94581221.000000015</v>
      </c>
      <c r="R99" s="120">
        <f t="shared" si="407"/>
        <v>43309069.740000002</v>
      </c>
      <c r="S99" s="120">
        <f t="shared" si="407"/>
        <v>35390040.329999998</v>
      </c>
      <c r="T99" s="120">
        <f t="shared" si="407"/>
        <v>31710280.140000008</v>
      </c>
      <c r="U99" s="120">
        <f t="shared" si="407"/>
        <v>31729273.439999998</v>
      </c>
      <c r="V99" s="120">
        <f t="shared" si="407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si="408" ref="Y99:AA99">SUM(Y94+Y95+Y96+Y97+Y98)</f>
        <v>203131051</v>
      </c>
      <c r="Z99" s="120">
        <f t="shared" si="408"/>
        <v>215532223</v>
      </c>
      <c r="AA99" s="120">
        <f t="shared" si="408"/>
        <v>206581258.21999997</v>
      </c>
      <c r="AB99" s="120">
        <f t="shared" si="409" ref="AB99:AC99">SUM(AB94+AB95+AB96+AB97+AB98)</f>
        <v>137095823.43000001</v>
      </c>
      <c r="AC99" s="120">
        <f t="shared" si="409"/>
        <v>76243022.269999996</v>
      </c>
      <c r="AD99" s="120">
        <f t="shared" si="410" ref="AD99:AF99">SUM(AD94+AD95+AD96+AD97+AD98)</f>
        <v>63524665.960000008</v>
      </c>
      <c r="AE99" s="120">
        <f t="shared" si="410"/>
        <v>36491768</v>
      </c>
      <c r="AF99" s="120">
        <f t="shared" si="410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9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>
        <v>110836078</v>
      </c>
      <c r="BH99" s="299">
        <v>237353393</v>
      </c>
      <c r="BI99" s="29">
        <f t="shared" si="411" ref="BI99:BM99">SUM(BI94:BI98)</f>
        <v>-31987393.730000004</v>
      </c>
      <c r="BJ99" s="122">
        <f t="shared" si="411"/>
        <v>-13311965.279999996</v>
      </c>
      <c r="BK99" s="122">
        <f t="shared" si="411"/>
        <v>8197358.8200000003</v>
      </c>
      <c r="BL99" s="122">
        <f t="shared" si="411"/>
        <v>-3099885.8299999959</v>
      </c>
      <c r="BM99" s="122">
        <f t="shared" si="411"/>
        <v>1622716.9499999974</v>
      </c>
      <c r="BN99" s="122">
        <f t="shared" si="412" ref="BN99:BV99">SUM(BN94:BN98)</f>
        <v>-2877113.3799999971</v>
      </c>
      <c r="BO99" s="122">
        <f t="shared" si="412"/>
        <v>-1458955.9000000008</v>
      </c>
      <c r="BP99" s="122">
        <f t="shared" si="412"/>
        <v>-7885918.6299999999</v>
      </c>
      <c r="BQ99" s="122">
        <f t="shared" si="412"/>
        <v>-1816374.4799999958</v>
      </c>
      <c r="BR99" s="393">
        <f t="shared" si="412"/>
        <v>-17300409.399999999</v>
      </c>
      <c r="BS99" s="416">
        <f t="shared" si="412"/>
        <v>7022411.9499999955</v>
      </c>
      <c r="BT99" s="122">
        <f t="shared" si="412"/>
        <v>40882101.609999992</v>
      </c>
      <c r="BU99" s="122">
        <f t="shared" si="412"/>
        <v>41452367.510000005</v>
      </c>
      <c r="BV99" s="122">
        <f t="shared" si="412"/>
        <v>4433304.5999999922</v>
      </c>
      <c r="BW99" s="122">
        <f t="shared" si="413" ref="BW99:BX99">SUM(BW94:BW98)</f>
        <v>-18338198.730000004</v>
      </c>
      <c r="BX99" s="233">
        <f t="shared" si="413"/>
        <v>20215596.219999999</v>
      </c>
      <c r="BY99" s="233">
        <f t="shared" si="414" ref="BY99:BZ99">SUM(BY94:BY98)</f>
        <v>1101727.6700000016</v>
      </c>
      <c r="BZ99" s="233">
        <f t="shared" si="414"/>
        <v>6651915.7399999984</v>
      </c>
      <c r="CA99" s="233">
        <f t="shared" si="415" ref="CA99:CB99">SUM(CA94:CA98)</f>
        <v>4789337.5600000005</v>
      </c>
      <c r="CB99" s="233">
        <f t="shared" si="415"/>
        <v>7313029</v>
      </c>
      <c r="CC99" s="233">
        <f t="shared" si="416" ref="CC99:CE99">SUM(CC94:CC98)</f>
        <v>11846011.950000003</v>
      </c>
      <c r="CD99" s="373">
        <f t="shared" si="416"/>
        <v>36545106.670000002</v>
      </c>
      <c r="CE99" s="342">
        <f t="shared" si="416"/>
        <v>50389417</v>
      </c>
      <c r="CF99" s="259">
        <f t="shared" si="417" ref="CF99">SUM(CF94:CF98)</f>
        <v>36402664</v>
      </c>
      <c r="CG99" s="259">
        <f t="shared" si="418" ref="CG99">SUM(CG94:CG98)</f>
        <v>49075465.780000009</v>
      </c>
      <c r="CH99" s="259">
        <f t="shared" si="419" ref="CH99">SUM(CH94:CH98)</f>
        <v>32770208.570000008</v>
      </c>
      <c r="CI99" s="259">
        <f t="shared" si="420" ref="CI99">SUM(CI94:CI98)</f>
        <v>29105050.729999997</v>
      </c>
      <c r="CJ99" s="259">
        <f t="shared" si="421" ref="CJ99">SUM(CJ94:CJ98)</f>
        <v>-1408401.9600000028</v>
      </c>
      <c r="CK99" s="259">
        <f t="shared" si="422" ref="CK99">SUM(CK94:CK98)</f>
        <v>13928740</v>
      </c>
      <c r="CL99" s="259">
        <f t="shared" si="423" ref="CL99">SUM(CL94:CL98)</f>
        <v>5819963.1199999992</v>
      </c>
      <c r="CM99" s="259">
        <f t="shared" si="424" ref="CM99">SUM(CM94:CM98)</f>
        <v>8964237</v>
      </c>
      <c r="CN99" s="259">
        <f t="shared" si="425" ref="CN99">SUM(CN94:CN98)</f>
        <v>15483275</v>
      </c>
      <c r="CO99" s="259">
        <f t="shared" si="426" ref="CO99">SUM(CO94:CO98)</f>
        <v>14842675</v>
      </c>
      <c r="CP99" s="373">
        <f t="shared" si="427" ref="CP99">SUM(CP94:CP98)</f>
        <v>40746279</v>
      </c>
      <c r="CQ99" s="373">
        <f t="shared" si="428" ref="CQ99">SUM(CQ94:CQ98)</f>
        <v>15056178</v>
      </c>
      <c r="CR99" s="373">
        <f t="shared" si="429" ref="CR99">SUM(CR94:CR98)</f>
        <v>10790766</v>
      </c>
      <c r="CS99" s="373">
        <f t="shared" si="430" ref="CS99">SUM(CS94:CS98)</f>
        <v>3224058</v>
      </c>
      <c r="CT99" s="373">
        <f t="shared" si="431" ref="CT99:CU99">SUM(CT94:CT98)</f>
        <v>-15494708</v>
      </c>
      <c r="CU99" s="373">
        <f t="shared" si="431"/>
        <v>1452081</v>
      </c>
      <c r="CV99" s="373">
        <f t="shared" si="432" ref="CV99">SUM(CV94:CV98)</f>
        <v>-1585441</v>
      </c>
      <c r="CW99" s="373">
        <f t="shared" si="433" ref="CW99">SUM(CW94:CW98)</f>
        <v>-13160456</v>
      </c>
      <c r="CX99" s="373">
        <f t="shared" si="434" ref="CX99:CY99">SUM(CX94:CX98)</f>
        <v>-2231061</v>
      </c>
      <c r="CY99" s="373">
        <f t="shared" si="434"/>
        <v>-7209929</v>
      </c>
      <c r="CZ99" s="373">
        <f t="shared" si="435" ref="CZ99:DA99">SUM(CZ94:CZ98)</f>
        <v>-16326082</v>
      </c>
      <c r="DA99" s="373">
        <f t="shared" si="435"/>
        <v>8940729</v>
      </c>
      <c r="DB99" s="373">
        <f t="shared" si="436" ref="DB99">SUM(DB94:DB98)</f>
        <v>-4801878</v>
      </c>
      <c r="DC99" s="331"/>
      <c r="DD99" s="29">
        <f>SUM(DD94:DD98)</f>
        <v>237353393</v>
      </c>
    </row>
    <row r="100" spans="1:108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29"/>
      <c r="CC100" s="229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69"/>
      <c r="DC100" s="330"/>
      <c r="DD100" s="88"/>
    </row>
    <row r="101" spans="1:108" s="31" customFormat="1" ht="15">
      <c r="A101" s="139"/>
      <c r="B101" s="32" t="s">
        <v>139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300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>
        <v>43425293</v>
      </c>
      <c r="BH101" s="300">
        <v>87912239</v>
      </c>
      <c r="BI101" s="28">
        <f t="shared" si="437" ref="BI101:BR105">O101-C101</f>
        <v>-6373502.3599999994</v>
      </c>
      <c r="BJ101" s="93">
        <f t="shared" si="437"/>
        <v>-11956452</v>
      </c>
      <c r="BK101" s="93">
        <f t="shared" si="437"/>
        <v>603708.1099999994</v>
      </c>
      <c r="BL101" s="93">
        <f t="shared" si="437"/>
        <v>357145.75</v>
      </c>
      <c r="BM101" s="93">
        <f t="shared" si="437"/>
        <v>-3844734.1399999969</v>
      </c>
      <c r="BN101" s="93">
        <f t="shared" si="437"/>
        <v>-2137589.879999999</v>
      </c>
      <c r="BO101" s="93">
        <f t="shared" si="437"/>
        <v>-868488.87999999896</v>
      </c>
      <c r="BP101" s="93">
        <f t="shared" si="437"/>
        <v>-3106436.7399999984</v>
      </c>
      <c r="BQ101" s="93">
        <f t="shared" si="437"/>
        <v>885154.92000000179</v>
      </c>
      <c r="BR101" s="394">
        <f t="shared" si="437"/>
        <v>-4511452.5099999905</v>
      </c>
      <c r="BS101" s="417">
        <f t="shared" si="438" ref="BS101:CB105">Y101-M101</f>
        <v>-8081743.6899999976</v>
      </c>
      <c r="BT101" s="93">
        <f t="shared" si="438"/>
        <v>9835143.9899999946</v>
      </c>
      <c r="BU101" s="93">
        <f t="shared" si="438"/>
        <v>24292893.400000006</v>
      </c>
      <c r="BV101" s="93">
        <f t="shared" si="438"/>
        <v>8077519.0700000077</v>
      </c>
      <c r="BW101" s="93">
        <f t="shared" si="438"/>
        <v>-6027553.7199999988</v>
      </c>
      <c r="BX101" s="234">
        <f t="shared" si="438"/>
        <v>1007024.2899999991</v>
      </c>
      <c r="BY101" s="234">
        <f t="shared" si="438"/>
        <v>2413759.379999999</v>
      </c>
      <c r="BZ101" s="234">
        <f t="shared" si="438"/>
        <v>3150628.3299999982</v>
      </c>
      <c r="CA101" s="234">
        <f t="shared" si="438"/>
        <v>687903.75</v>
      </c>
      <c r="CB101" s="234">
        <f t="shared" si="438"/>
        <v>462975</v>
      </c>
      <c r="CC101" s="234">
        <f t="shared" si="439" ref="CC101:CL105">AI101-W101</f>
        <v>2445971.4200000018</v>
      </c>
      <c r="CD101" s="374">
        <f t="shared" si="439"/>
        <v>7929448.2099999934</v>
      </c>
      <c r="CE101" s="343">
        <f t="shared" si="439"/>
        <v>17532363</v>
      </c>
      <c r="CF101" s="247">
        <f t="shared" si="439"/>
        <v>34920894</v>
      </c>
      <c r="CG101" s="247">
        <f t="shared" si="439"/>
        <v>18800181.409999996</v>
      </c>
      <c r="CH101" s="247">
        <f t="shared" si="439"/>
        <v>15917984.189999998</v>
      </c>
      <c r="CI101" s="247">
        <f t="shared" si="439"/>
        <v>19980286.670000002</v>
      </c>
      <c r="CJ101" s="247">
        <f t="shared" si="439"/>
        <v>12413955.719999999</v>
      </c>
      <c r="CK101" s="247">
        <f t="shared" si="439"/>
        <v>7046657</v>
      </c>
      <c r="CL101" s="247">
        <f t="shared" si="439"/>
        <v>9708806.8200000003</v>
      </c>
      <c r="CM101" s="247">
        <f t="shared" si="440" ref="CM101:DB105">AS101-AG101</f>
        <v>7336249</v>
      </c>
      <c r="CN101" s="247">
        <f t="shared" si="440"/>
        <v>10802914</v>
      </c>
      <c r="CO101" s="247">
        <f t="shared" si="440"/>
        <v>11692006</v>
      </c>
      <c r="CP101" s="374">
        <f t="shared" si="440"/>
        <v>10288255</v>
      </c>
      <c r="CQ101" s="374">
        <f t="shared" si="440"/>
        <v>23008846</v>
      </c>
      <c r="CR101" s="374">
        <f t="shared" si="440"/>
        <v>-4229930</v>
      </c>
      <c r="CS101" s="374">
        <f t="shared" si="440"/>
        <v>1937951</v>
      </c>
      <c r="CT101" s="374">
        <f t="shared" si="440"/>
        <v>-529959</v>
      </c>
      <c r="CU101" s="374">
        <f t="shared" si="440"/>
        <v>4094777</v>
      </c>
      <c r="CV101" s="374">
        <f t="shared" si="440"/>
        <v>-6412529</v>
      </c>
      <c r="CW101" s="374">
        <f t="shared" si="440"/>
        <v>-6107355</v>
      </c>
      <c r="CX101" s="374">
        <f t="shared" si="440"/>
        <v>-5801986</v>
      </c>
      <c r="CY101" s="374">
        <f t="shared" si="440"/>
        <v>-4058409</v>
      </c>
      <c r="CZ101" s="374">
        <f t="shared" si="440"/>
        <v>-5592511</v>
      </c>
      <c r="DA101" s="374">
        <f t="shared" si="440"/>
        <v>-5413716</v>
      </c>
      <c r="DB101" s="374">
        <f t="shared" si="440"/>
        <v>2264669</v>
      </c>
      <c r="DC101" s="330"/>
      <c r="DD101" s="57">
        <f>IF(ISERROR(GETPIVOTDATA("VALUE",'CRS WK pvt'!$I$2,"DT_FILE",DD$8,"CD_CO",DD$6,"TRIM_CAT",TRIM(B101),"TRIM_LINE",A100))=TRUE,0,GETPIVOTDATA("VALUE",'CRS WK pvt'!$I$2,"DT_FILE",DD$8,"CD_CO",DD$6,"TRIM_CAT",TRIM(B101),"TRIM_LINE",A100))</f>
        <v>87912239</v>
      </c>
    </row>
    <row r="102" spans="1:108" s="31" customFormat="1" ht="15">
      <c r="A102" s="139"/>
      <c r="B102" s="32" t="s">
        <v>140</v>
      </c>
      <c r="C102" s="90">
        <v>5440644.79</v>
      </c>
      <c r="D102" s="91">
        <v>5342614.6500000004</v>
      </c>
      <c r="E102" s="91">
        <v>4026889.1600000001</v>
      </c>
      <c r="F102" s="28">
        <v>3923400.1299999999</v>
      </c>
      <c r="G102" s="91">
        <v>2305804.96</v>
      </c>
      <c r="H102" s="91">
        <v>1958759.6000000001</v>
      </c>
      <c r="I102" s="91">
        <v>1846890.77</v>
      </c>
      <c r="J102" s="91">
        <v>1981765.3600000001</v>
      </c>
      <c r="K102" s="91">
        <v>1801779.46</v>
      </c>
      <c r="L102" s="92">
        <v>2583385.8300000001</v>
      </c>
      <c r="M102" s="91">
        <v>4666823.8799999999</v>
      </c>
      <c r="N102" s="91">
        <v>5536571.4699999997</v>
      </c>
      <c r="O102" s="91">
        <v>4733750.0700000003</v>
      </c>
      <c r="P102" s="91">
        <v>3818080.5299999998</v>
      </c>
      <c r="Q102" s="91">
        <v>4070389.04</v>
      </c>
      <c r="R102" s="91">
        <v>2772278.2000000002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1692789.1299999999</v>
      </c>
      <c r="X102" s="92">
        <v>2725212.0899999999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4023648.1299999999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300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>
        <v>3317489</v>
      </c>
      <c r="BH102" s="300">
        <v>5164254</v>
      </c>
      <c r="BI102" s="28">
        <f t="shared" si="437"/>
        <v>-706894.71999999974</v>
      </c>
      <c r="BJ102" s="93">
        <f t="shared" si="437"/>
        <v>-1524534.1200000006</v>
      </c>
      <c r="BK102" s="93">
        <f t="shared" si="437"/>
        <v>43499.879999999888</v>
      </c>
      <c r="BL102" s="93">
        <f t="shared" si="437"/>
        <v>-1151121.9299999997</v>
      </c>
      <c r="BM102" s="93">
        <f t="shared" si="437"/>
        <v>-59785.759999999776</v>
      </c>
      <c r="BN102" s="93">
        <f t="shared" si="437"/>
        <v>-63948.800000000047</v>
      </c>
      <c r="BO102" s="93">
        <f t="shared" si="437"/>
        <v>-124449.55000000005</v>
      </c>
      <c r="BP102" s="93">
        <f t="shared" si="437"/>
        <v>-381194.3600000001</v>
      </c>
      <c r="BQ102" s="93">
        <f t="shared" si="437"/>
        <v>-108990.33000000007</v>
      </c>
      <c r="BR102" s="394">
        <f t="shared" si="437"/>
        <v>141826.25999999978</v>
      </c>
      <c r="BS102" s="417">
        <f t="shared" si="438"/>
        <v>-401285.87999999989</v>
      </c>
      <c r="BT102" s="93">
        <f t="shared" si="438"/>
        <v>167991.53000000026</v>
      </c>
      <c r="BU102" s="93">
        <f t="shared" si="438"/>
        <v>2740430.8899999997</v>
      </c>
      <c r="BV102" s="93">
        <f t="shared" si="438"/>
        <v>833889.08000000054</v>
      </c>
      <c r="BW102" s="93">
        <f t="shared" si="438"/>
        <v>1341187.5300000003</v>
      </c>
      <c r="BX102" s="234">
        <f t="shared" si="438"/>
        <v>1251369.9299999997</v>
      </c>
      <c r="BY102" s="234">
        <f t="shared" si="438"/>
        <v>770088.79999999981</v>
      </c>
      <c r="BZ102" s="234">
        <f t="shared" si="438"/>
        <v>1123399.7</v>
      </c>
      <c r="CA102" s="234">
        <f t="shared" si="438"/>
        <v>801111.78000000003</v>
      </c>
      <c r="CB102" s="234">
        <f t="shared" si="438"/>
        <v>556681</v>
      </c>
      <c r="CC102" s="234">
        <f t="shared" si="439"/>
        <v>2487635.8700000001</v>
      </c>
      <c r="CD102" s="374">
        <f t="shared" si="439"/>
        <v>3661483.9100000001</v>
      </c>
      <c r="CE102" s="343">
        <f t="shared" si="439"/>
        <v>1544671</v>
      </c>
      <c r="CF102" s="247">
        <f t="shared" si="439"/>
        <v>1805766</v>
      </c>
      <c r="CG102" s="247">
        <f t="shared" si="439"/>
        <v>1704258.04</v>
      </c>
      <c r="CH102" s="247">
        <f t="shared" si="439"/>
        <v>2210873.3899999997</v>
      </c>
      <c r="CI102" s="247">
        <f t="shared" si="439"/>
        <v>1550558.4299999997</v>
      </c>
      <c r="CJ102" s="247">
        <f t="shared" si="439"/>
        <v>1244695.8700000001</v>
      </c>
      <c r="CK102" s="247">
        <f t="shared" si="439"/>
        <v>396313</v>
      </c>
      <c r="CL102" s="247">
        <f t="shared" si="439"/>
        <v>834922.5</v>
      </c>
      <c r="CM102" s="247">
        <f t="shared" si="440"/>
        <v>372235</v>
      </c>
      <c r="CN102" s="247">
        <f t="shared" si="440"/>
        <v>888066</v>
      </c>
      <c r="CO102" s="247">
        <f t="shared" si="440"/>
        <v>-849108</v>
      </c>
      <c r="CP102" s="374">
        <f t="shared" si="440"/>
        <v>-1968225</v>
      </c>
      <c r="CQ102" s="374">
        <f t="shared" si="440"/>
        <v>1879347</v>
      </c>
      <c r="CR102" s="374">
        <f t="shared" si="440"/>
        <v>1038562</v>
      </c>
      <c r="CS102" s="374">
        <f t="shared" si="440"/>
        <v>523171</v>
      </c>
      <c r="CT102" s="374">
        <f t="shared" si="440"/>
        <v>1095545</v>
      </c>
      <c r="CU102" s="374">
        <f t="shared" si="440"/>
        <v>1857695</v>
      </c>
      <c r="CV102" s="374">
        <f t="shared" si="440"/>
        <v>-61558</v>
      </c>
      <c r="CW102" s="374">
        <f t="shared" si="440"/>
        <v>865348</v>
      </c>
      <c r="CX102" s="374">
        <f t="shared" si="440"/>
        <v>439401</v>
      </c>
      <c r="CY102" s="374">
        <f t="shared" si="440"/>
        <v>442379</v>
      </c>
      <c r="CZ102" s="374">
        <f t="shared" si="440"/>
        <v>288285</v>
      </c>
      <c r="DA102" s="374">
        <f t="shared" si="440"/>
        <v>-13828</v>
      </c>
      <c r="DB102" s="374">
        <f t="shared" si="440"/>
        <v>745783</v>
      </c>
      <c r="DC102" s="330"/>
      <c r="DD102" s="57">
        <f>IF(ISERROR(GETPIVOTDATA("VALUE",'CRS WK pvt'!$I$2,"DT_FILE",DD$8,"CD_CO",DD$6,"TRIM_CAT",TRIM(B102),"TRIM_LINE",A100))=TRUE,0,GETPIVOTDATA("VALUE",'CRS WK pvt'!$I$2,"DT_FILE",DD$8,"CD_CO",DD$6,"TRIM_CAT",TRIM(B102),"TRIM_LINE",A100))</f>
        <v>5164254</v>
      </c>
    </row>
    <row r="103" spans="1:108" s="31" customFormat="1" ht="15">
      <c r="A103" s="139"/>
      <c r="B103" s="32" t="s">
        <v>141</v>
      </c>
      <c r="C103" s="90">
        <v>13394682.77</v>
      </c>
      <c r="D103" s="91">
        <v>11600996.93</v>
      </c>
      <c r="E103" s="91">
        <v>9074922.5099999998</v>
      </c>
      <c r="F103" s="28">
        <v>4869242.9900000002</v>
      </c>
      <c r="G103" s="91">
        <v>3748597.27</v>
      </c>
      <c r="H103" s="91">
        <v>3059845.46</v>
      </c>
      <c r="I103" s="91">
        <v>2815540.2400000002</v>
      </c>
      <c r="J103" s="91">
        <v>3096305.7400000002</v>
      </c>
      <c r="K103" s="91">
        <v>3385448.3500000001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5100340.3300000001</v>
      </c>
      <c r="S103" s="91">
        <v>3517847.8199999998</v>
      </c>
      <c r="T103" s="91">
        <v>2597276.9199999999</v>
      </c>
      <c r="U103" s="192">
        <v>2513034.29</v>
      </c>
      <c r="V103" s="192">
        <v>2440038</v>
      </c>
      <c r="W103" s="192">
        <v>3129945.0600000001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3221851.1800000002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300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>
        <v>4117893</v>
      </c>
      <c r="BH103" s="300">
        <v>8508192</v>
      </c>
      <c r="BI103" s="28">
        <f t="shared" si="437"/>
        <v>-1809263.4499999993</v>
      </c>
      <c r="BJ103" s="93">
        <f t="shared" si="437"/>
        <v>-4153950.6099999994</v>
      </c>
      <c r="BK103" s="93">
        <f t="shared" si="437"/>
        <v>-1773436.7999999998</v>
      </c>
      <c r="BL103" s="93">
        <f t="shared" si="437"/>
        <v>231097.33999999985</v>
      </c>
      <c r="BM103" s="93">
        <f t="shared" si="437"/>
        <v>-230749.45000000019</v>
      </c>
      <c r="BN103" s="93">
        <f t="shared" si="437"/>
        <v>-462568.54000000004</v>
      </c>
      <c r="BO103" s="93">
        <f t="shared" si="437"/>
        <v>-302505.95000000019</v>
      </c>
      <c r="BP103" s="93">
        <f t="shared" si="437"/>
        <v>-656267.74000000022</v>
      </c>
      <c r="BQ103" s="93">
        <f t="shared" si="437"/>
        <v>-255503.29000000004</v>
      </c>
      <c r="BR103" s="394">
        <f t="shared" si="437"/>
        <v>-862864.58999999985</v>
      </c>
      <c r="BS103" s="417">
        <f t="shared" si="438"/>
        <v>-3404135.4000000004</v>
      </c>
      <c r="BT103" s="93">
        <f t="shared" si="438"/>
        <v>905929.78999999911</v>
      </c>
      <c r="BU103" s="93">
        <f t="shared" si="438"/>
        <v>3942594.4499999993</v>
      </c>
      <c r="BV103" s="93">
        <f t="shared" si="438"/>
        <v>2701430.7899999991</v>
      </c>
      <c r="BW103" s="93">
        <f t="shared" si="438"/>
        <v>-385514.05999999959</v>
      </c>
      <c r="BX103" s="234">
        <f t="shared" si="438"/>
        <v>-694370.19000000041</v>
      </c>
      <c r="BY103" s="234">
        <f t="shared" si="438"/>
        <v>-81195.819999999832</v>
      </c>
      <c r="BZ103" s="234">
        <f t="shared" si="438"/>
        <v>624574.26000000024</v>
      </c>
      <c r="CA103" s="234">
        <f t="shared" si="438"/>
        <v>335460.70999999996</v>
      </c>
      <c r="CB103" s="234">
        <f t="shared" si="438"/>
        <v>195540</v>
      </c>
      <c r="CC103" s="234">
        <f t="shared" si="439"/>
        <v>505628.93999999994</v>
      </c>
      <c r="CD103" s="374">
        <f t="shared" si="439"/>
        <v>640654.59999999963</v>
      </c>
      <c r="CE103" s="343">
        <f t="shared" si="439"/>
        <v>1643673</v>
      </c>
      <c r="CF103" s="247">
        <f t="shared" si="439"/>
        <v>5400811</v>
      </c>
      <c r="CG103" s="247">
        <f t="shared" si="439"/>
        <v>2251692.2300000004</v>
      </c>
      <c r="CH103" s="247">
        <f t="shared" si="439"/>
        <v>3299746.8900000006</v>
      </c>
      <c r="CI103" s="247">
        <f t="shared" si="439"/>
        <v>3236730.3499999996</v>
      </c>
      <c r="CJ103" s="247">
        <f t="shared" si="439"/>
        <v>1814901.8600000003</v>
      </c>
      <c r="CK103" s="247">
        <f t="shared" si="439"/>
        <v>1090297</v>
      </c>
      <c r="CL103" s="247">
        <f t="shared" si="439"/>
        <v>995567.81999999983</v>
      </c>
      <c r="CM103" s="247">
        <f t="shared" si="440"/>
        <v>446136</v>
      </c>
      <c r="CN103" s="247">
        <f t="shared" si="440"/>
        <v>1380863</v>
      </c>
      <c r="CO103" s="247">
        <f t="shared" si="440"/>
        <v>1651728</v>
      </c>
      <c r="CP103" s="374">
        <f t="shared" si="440"/>
        <v>1790175</v>
      </c>
      <c r="CQ103" s="374">
        <f t="shared" si="440"/>
        <v>4789761</v>
      </c>
      <c r="CR103" s="374">
        <f t="shared" si="440"/>
        <v>-534366</v>
      </c>
      <c r="CS103" s="374">
        <f t="shared" si="440"/>
        <v>223459</v>
      </c>
      <c r="CT103" s="374">
        <f t="shared" si="440"/>
        <v>-1268709</v>
      </c>
      <c r="CU103" s="374">
        <f t="shared" si="440"/>
        <v>-929975</v>
      </c>
      <c r="CV103" s="374">
        <f t="shared" si="440"/>
        <v>-532009</v>
      </c>
      <c r="CW103" s="374">
        <f t="shared" si="440"/>
        <v>-833966</v>
      </c>
      <c r="CX103" s="374">
        <f t="shared" si="440"/>
        <v>-900213</v>
      </c>
      <c r="CY103" s="374">
        <f t="shared" si="440"/>
        <v>-409880</v>
      </c>
      <c r="CZ103" s="374">
        <f t="shared" si="440"/>
        <v>-992984</v>
      </c>
      <c r="DA103" s="374">
        <f t="shared" si="440"/>
        <v>-1169409</v>
      </c>
      <c r="DB103" s="374">
        <f t="shared" si="440"/>
        <v>-69952</v>
      </c>
      <c r="DC103" s="330"/>
      <c r="DD103" s="57">
        <f>IF(ISERROR(GETPIVOTDATA("VALUE",'CRS WK pvt'!$I$2,"DT_FILE",DD$8,"CD_CO",DD$6,"TRIM_CAT",TRIM(B103),"TRIM_LINE",A100))=TRUE,0,GETPIVOTDATA("VALUE",'CRS WK pvt'!$I$2,"DT_FILE",DD$8,"CD_CO",DD$6,"TRIM_CAT",TRIM(B103),"TRIM_LINE",A100))</f>
        <v>8508192</v>
      </c>
    </row>
    <row r="104" spans="1:108" s="31" customFormat="1" ht="15">
      <c r="A104" s="139"/>
      <c r="B104" s="32" t="s">
        <v>142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4138957.0099999998</v>
      </c>
      <c r="H104" s="91">
        <v>3254792.9500000002</v>
      </c>
      <c r="I104" s="91">
        <v>3231719.21</v>
      </c>
      <c r="J104" s="91">
        <v>3444213.3300000001</v>
      </c>
      <c r="K104" s="91">
        <v>3527802.5699999998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3656978.5299999998</v>
      </c>
      <c r="T104" s="91">
        <v>2444560.7400000002</v>
      </c>
      <c r="U104" s="192">
        <v>2470294.8399999999</v>
      </c>
      <c r="V104" s="192">
        <v>2483308</v>
      </c>
      <c r="W104" s="192">
        <v>3357675.6600000001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300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>
        <v>4441761</v>
      </c>
      <c r="BH104" s="300">
        <v>8797527</v>
      </c>
      <c r="BI104" s="28">
        <f t="shared" si="437"/>
        <v>-1582975.0500000007</v>
      </c>
      <c r="BJ104" s="93">
        <f t="shared" si="437"/>
        <v>-4913437.1899999995</v>
      </c>
      <c r="BK104" s="93">
        <f t="shared" si="437"/>
        <v>-2006247.4199999999</v>
      </c>
      <c r="BL104" s="93">
        <f t="shared" si="437"/>
        <v>175360.36000000034</v>
      </c>
      <c r="BM104" s="93">
        <f t="shared" si="437"/>
        <v>-481978.47999999998</v>
      </c>
      <c r="BN104" s="93">
        <f t="shared" si="437"/>
        <v>-810232.20999999996</v>
      </c>
      <c r="BO104" s="93">
        <f t="shared" si="437"/>
        <v>-761424.37000000011</v>
      </c>
      <c r="BP104" s="93">
        <f t="shared" si="437"/>
        <v>-960905.33000000007</v>
      </c>
      <c r="BQ104" s="93">
        <f t="shared" si="437"/>
        <v>-170126.90999999968</v>
      </c>
      <c r="BR104" s="394">
        <f t="shared" si="437"/>
        <v>-720116.23000000045</v>
      </c>
      <c r="BS104" s="417">
        <f t="shared" si="438"/>
        <v>-4095230.3000000007</v>
      </c>
      <c r="BT104" s="93">
        <f t="shared" si="438"/>
        <v>822396.91000000015</v>
      </c>
      <c r="BU104" s="93">
        <f t="shared" si="438"/>
        <v>3898447.4400000013</v>
      </c>
      <c r="BV104" s="93">
        <f t="shared" si="438"/>
        <v>2927600.6500000004</v>
      </c>
      <c r="BW104" s="93">
        <f t="shared" si="438"/>
        <v>-370907.66999999993</v>
      </c>
      <c r="BX104" s="234">
        <f t="shared" si="438"/>
        <v>-584377.61000000034</v>
      </c>
      <c r="BY104" s="234">
        <f t="shared" si="438"/>
        <v>106529.4700000002</v>
      </c>
      <c r="BZ104" s="234">
        <f t="shared" si="438"/>
        <v>893168.75999999978</v>
      </c>
      <c r="CA104" s="234">
        <f t="shared" si="438"/>
        <v>457000.16000000015</v>
      </c>
      <c r="CB104" s="234">
        <f t="shared" si="438"/>
        <v>136435</v>
      </c>
      <c r="CC104" s="234">
        <f t="shared" si="439"/>
        <v>355997.33999999985</v>
      </c>
      <c r="CD104" s="374">
        <f t="shared" si="439"/>
        <v>442496.5</v>
      </c>
      <c r="CE104" s="343">
        <f t="shared" si="439"/>
        <v>1793143</v>
      </c>
      <c r="CF104" s="247">
        <f t="shared" si="439"/>
        <v>5844985</v>
      </c>
      <c r="CG104" s="247">
        <f t="shared" si="439"/>
        <v>1748850.9399999995</v>
      </c>
      <c r="CH104" s="247">
        <f t="shared" si="439"/>
        <v>3338017.3399999999</v>
      </c>
      <c r="CI104" s="247">
        <f t="shared" si="439"/>
        <v>2473878.3200000003</v>
      </c>
      <c r="CJ104" s="247">
        <f t="shared" si="439"/>
        <v>2150828.1900000004</v>
      </c>
      <c r="CK104" s="247">
        <f t="shared" si="439"/>
        <v>1164188</v>
      </c>
      <c r="CL104" s="247">
        <f t="shared" si="439"/>
        <v>1034247.5</v>
      </c>
      <c r="CM104" s="247">
        <f t="shared" si="440"/>
        <v>472771</v>
      </c>
      <c r="CN104" s="247">
        <f t="shared" si="440"/>
        <v>1735629</v>
      </c>
      <c r="CO104" s="247">
        <f t="shared" si="440"/>
        <v>2388875</v>
      </c>
      <c r="CP104" s="374">
        <f t="shared" si="440"/>
        <v>2181372</v>
      </c>
      <c r="CQ104" s="374">
        <f t="shared" si="440"/>
        <v>5447986</v>
      </c>
      <c r="CR104" s="374">
        <f t="shared" si="440"/>
        <v>-182742</v>
      </c>
      <c r="CS104" s="374">
        <f t="shared" si="440"/>
        <v>333879</v>
      </c>
      <c r="CT104" s="374">
        <f t="shared" si="440"/>
        <v>-1505852</v>
      </c>
      <c r="CU104" s="374">
        <f t="shared" si="440"/>
        <v>228773</v>
      </c>
      <c r="CV104" s="374">
        <f t="shared" si="440"/>
        <v>-709446</v>
      </c>
      <c r="CW104" s="374">
        <f t="shared" si="440"/>
        <v>-763252</v>
      </c>
      <c r="CX104" s="374">
        <f t="shared" si="440"/>
        <v>-1005697</v>
      </c>
      <c r="CY104" s="374">
        <f t="shared" si="440"/>
        <v>-328098</v>
      </c>
      <c r="CZ104" s="374">
        <f t="shared" si="440"/>
        <v>-1141186</v>
      </c>
      <c r="DA104" s="374">
        <f t="shared" si="440"/>
        <v>-1660787</v>
      </c>
      <c r="DB104" s="374">
        <f t="shared" si="440"/>
        <v>-284488</v>
      </c>
      <c r="DC104" s="330"/>
      <c r="DD104" s="57">
        <f>IF(ISERROR(GETPIVOTDATA("VALUE",'CRS WK pvt'!$I$2,"DT_FILE",DD$8,"CD_CO",DD$6,"TRIM_CAT",TRIM(B104),"TRIM_LINE",A100))=TRUE,0,GETPIVOTDATA("VALUE",'CRS WK pvt'!$I$2,"DT_FILE",DD$8,"CD_CO",DD$6,"TRIM_CAT",TRIM(B104),"TRIM_LINE",A100))</f>
        <v>8797527</v>
      </c>
    </row>
    <row r="105" spans="1:108" s="31" customFormat="1" ht="15">
      <c r="A105" s="139"/>
      <c r="B105" s="32" t="s">
        <v>143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300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>
        <v>15998964</v>
      </c>
      <c r="BH105" s="300">
        <v>25080731</v>
      </c>
      <c r="BI105" s="28">
        <f t="shared" si="437"/>
        <v>3320471.8699999973</v>
      </c>
      <c r="BJ105" s="93">
        <f t="shared" si="437"/>
        <v>-13218997.399999999</v>
      </c>
      <c r="BK105" s="93">
        <f t="shared" si="437"/>
        <v>-13652473.629999999</v>
      </c>
      <c r="BL105" s="93">
        <f t="shared" si="437"/>
        <v>4021149.2699999996</v>
      </c>
      <c r="BM105" s="93">
        <f t="shared" si="437"/>
        <v>-2279511.9299999997</v>
      </c>
      <c r="BN105" s="93">
        <f t="shared" si="437"/>
        <v>-1685774.4700000007</v>
      </c>
      <c r="BO105" s="93">
        <f t="shared" si="437"/>
        <v>-4426290.0800000001</v>
      </c>
      <c r="BP105" s="93">
        <f t="shared" si="437"/>
        <v>-3577260.0199999996</v>
      </c>
      <c r="BQ105" s="93">
        <f t="shared" si="437"/>
        <v>1576046.2799999993</v>
      </c>
      <c r="BR105" s="394">
        <f t="shared" si="437"/>
        <v>-1612286.5500000007</v>
      </c>
      <c r="BS105" s="417">
        <f t="shared" si="438"/>
        <v>-13640705.75</v>
      </c>
      <c r="BT105" s="93">
        <f t="shared" si="438"/>
        <v>5236280.25</v>
      </c>
      <c r="BU105" s="93">
        <f t="shared" si="438"/>
        <v>8462595.0700000003</v>
      </c>
      <c r="BV105" s="93">
        <f t="shared" si="438"/>
        <v>6750625.0799999982</v>
      </c>
      <c r="BW105" s="93">
        <f t="shared" si="438"/>
        <v>4175289.1999999993</v>
      </c>
      <c r="BX105" s="234">
        <f t="shared" si="438"/>
        <v>-5028349.8099999987</v>
      </c>
      <c r="BY105" s="234">
        <f t="shared" si="438"/>
        <v>136075.84999999963</v>
      </c>
      <c r="BZ105" s="234">
        <f t="shared" si="438"/>
        <v>3489805.2100000009</v>
      </c>
      <c r="CA105" s="234">
        <f t="shared" si="438"/>
        <v>504073.91000000015</v>
      </c>
      <c r="CB105" s="234">
        <f t="shared" si="438"/>
        <v>-637256</v>
      </c>
      <c r="CC105" s="234">
        <f t="shared" si="439"/>
        <v>-124022.33000000007</v>
      </c>
      <c r="CD105" s="374">
        <f t="shared" si="439"/>
        <v>804276.03000000119</v>
      </c>
      <c r="CE105" s="343">
        <f t="shared" si="439"/>
        <v>1562960</v>
      </c>
      <c r="CF105" s="247">
        <f t="shared" si="439"/>
        <v>14594404</v>
      </c>
      <c r="CG105" s="247">
        <f t="shared" si="439"/>
        <v>8625388.0600000024</v>
      </c>
      <c r="CH105" s="247">
        <f t="shared" si="439"/>
        <v>10938163.82</v>
      </c>
      <c r="CI105" s="247">
        <f t="shared" si="439"/>
        <v>6038960.1099999994</v>
      </c>
      <c r="CJ105" s="247">
        <f t="shared" si="439"/>
        <v>6529541.6499999985</v>
      </c>
      <c r="CK105" s="247">
        <f t="shared" si="439"/>
        <v>3353379</v>
      </c>
      <c r="CL105" s="247">
        <f t="shared" si="439"/>
        <v>2862364.6999999993</v>
      </c>
      <c r="CM105" s="247">
        <f t="shared" si="440"/>
        <v>1670183</v>
      </c>
      <c r="CN105" s="247">
        <f t="shared" si="440"/>
        <v>7394382</v>
      </c>
      <c r="CO105" s="247">
        <f t="shared" si="440"/>
        <v>5947066</v>
      </c>
      <c r="CP105" s="374">
        <f t="shared" si="440"/>
        <v>9630145</v>
      </c>
      <c r="CQ105" s="374">
        <f t="shared" si="440"/>
        <v>16645274</v>
      </c>
      <c r="CR105" s="374">
        <f t="shared" si="440"/>
        <v>5025870</v>
      </c>
      <c r="CS105" s="374">
        <f t="shared" si="440"/>
        <v>442572</v>
      </c>
      <c r="CT105" s="374">
        <f t="shared" si="440"/>
        <v>-2550346</v>
      </c>
      <c r="CU105" s="374">
        <f t="shared" si="440"/>
        <v>3312592</v>
      </c>
      <c r="CV105" s="374">
        <f t="shared" si="440"/>
        <v>235216</v>
      </c>
      <c r="CW105" s="374">
        <f t="shared" si="440"/>
        <v>1056874</v>
      </c>
      <c r="CX105" s="374">
        <f t="shared" si="440"/>
        <v>-2839604</v>
      </c>
      <c r="CY105" s="374">
        <f t="shared" si="440"/>
        <v>525164</v>
      </c>
      <c r="CZ105" s="374">
        <f t="shared" si="440"/>
        <v>-3492900</v>
      </c>
      <c r="DA105" s="374">
        <f t="shared" si="440"/>
        <v>-2866734</v>
      </c>
      <c r="DB105" s="374">
        <f t="shared" si="440"/>
        <v>-5866383</v>
      </c>
      <c r="DC105" s="330"/>
      <c r="DD105" s="57">
        <f>IF(ISERROR(GETPIVOTDATA("VALUE",'CRS WK pvt'!$I$2,"DT_FILE",DD$8,"CD_CO",DD$6,"TRIM_CAT",TRIM(B105),"TRIM_LINE",A100))=TRUE,0,GETPIVOTDATA("VALUE",'CRS WK pvt'!$I$2,"DT_FILE",DD$8,"CD_CO",DD$6,"TRIM_CAT",TRIM(B105),"TRIM_LINE",A100))</f>
        <v>25080731</v>
      </c>
    </row>
    <row r="106" spans="1:108" s="123" customFormat="1" ht="15">
      <c r="A106" s="140"/>
      <c r="B106" s="32" t="s">
        <v>144</v>
      </c>
      <c r="C106" s="124">
        <f>SUM(C101:C105)</f>
        <v>174183513.78</v>
      </c>
      <c r="D106" s="125">
        <f t="shared" si="441" ref="D106:DD120">SUM(D101:D105)</f>
        <v>159039386.01999998</v>
      </c>
      <c r="E106" s="125">
        <f t="shared" si="441"/>
        <v>130565127.69999999</v>
      </c>
      <c r="F106" s="126">
        <f t="shared" si="441"/>
        <v>76846294.310000002</v>
      </c>
      <c r="G106" s="125">
        <f t="shared" si="441"/>
        <v>61608735.079999998</v>
      </c>
      <c r="H106" s="125">
        <f t="shared" si="441"/>
        <v>50922890.300000004</v>
      </c>
      <c r="I106" s="125">
        <f t="shared" si="441"/>
        <v>49972372.520000003</v>
      </c>
      <c r="J106" s="125">
        <f t="shared" si="441"/>
        <v>53039413.189999998</v>
      </c>
      <c r="K106" s="125">
        <f t="shared" si="441"/>
        <v>53997515.090000004</v>
      </c>
      <c r="L106" s="127">
        <f t="shared" si="441"/>
        <v>110838126.36999999</v>
      </c>
      <c r="M106" s="125">
        <f t="shared" si="441"/>
        <v>166653369.01999998</v>
      </c>
      <c r="N106" s="125">
        <f t="shared" si="441"/>
        <v>147100148.53</v>
      </c>
      <c r="O106" s="125">
        <f t="shared" si="441"/>
        <v>167031350.06999999</v>
      </c>
      <c r="P106" s="125">
        <f t="shared" si="441"/>
        <v>123272014.70000002</v>
      </c>
      <c r="Q106" s="125">
        <f t="shared" si="441"/>
        <v>113780177.83999999</v>
      </c>
      <c r="R106" s="125">
        <f t="shared" si="441"/>
        <v>80479925.100000009</v>
      </c>
      <c r="S106" s="125">
        <f t="shared" si="441"/>
        <v>54711975.32</v>
      </c>
      <c r="T106" s="125">
        <f t="shared" si="441"/>
        <v>45762776.400000006</v>
      </c>
      <c r="U106" s="125">
        <f t="shared" si="441"/>
        <v>43489213.689999998</v>
      </c>
      <c r="V106" s="125">
        <f t="shared" si="441"/>
        <v>44357349</v>
      </c>
      <c r="W106" s="125">
        <f t="shared" si="441"/>
        <v>55924095.760000005</v>
      </c>
      <c r="X106" s="127">
        <f t="shared" si="441"/>
        <v>103273232.75000001</v>
      </c>
      <c r="Y106" s="125">
        <f t="shared" si="441"/>
        <v>137030268</v>
      </c>
      <c r="Z106" s="125">
        <f t="shared" si="441"/>
        <v>164067891</v>
      </c>
      <c r="AA106" s="125">
        <f t="shared" si="441"/>
        <v>210368311.31999999</v>
      </c>
      <c r="AB106" s="125">
        <f t="shared" si="441"/>
        <v>144563079.37</v>
      </c>
      <c r="AC106" s="125">
        <f t="shared" si="441"/>
        <v>112512679.11999999</v>
      </c>
      <c r="AD106" s="125">
        <f t="shared" si="441"/>
        <v>76431221.710000008</v>
      </c>
      <c r="AE106" s="125">
        <f t="shared" si="441"/>
        <v>58057233</v>
      </c>
      <c r="AF106" s="125">
        <f t="shared" si="441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1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>
        <v>71301400</v>
      </c>
      <c r="BH106" s="301">
        <v>135462943</v>
      </c>
      <c r="BI106" s="126">
        <f t="shared" si="349"/>
        <v>-7152163.7100000009</v>
      </c>
      <c r="BJ106" s="128">
        <f t="shared" si="442" ref="BJ106:BK106">SUM(BJ101:BJ105)</f>
        <v>-35767371.32</v>
      </c>
      <c r="BK106" s="128">
        <f t="shared" si="442"/>
        <v>-16784949.859999999</v>
      </c>
      <c r="BL106" s="128">
        <f t="shared" si="443" ref="BL106:BM106">SUM(BL101:BL105)</f>
        <v>3633630.79</v>
      </c>
      <c r="BM106" s="128">
        <f t="shared" si="443"/>
        <v>-6896759.7599999961</v>
      </c>
      <c r="BN106" s="128">
        <f t="shared" si="444" ref="BN106:BV106">SUM(BN101:BN105)</f>
        <v>-5160113.8999999994</v>
      </c>
      <c r="BO106" s="128">
        <f t="shared" si="444"/>
        <v>-6483158.8299999991</v>
      </c>
      <c r="BP106" s="128">
        <f t="shared" si="444"/>
        <v>-8682064.1899999976</v>
      </c>
      <c r="BQ106" s="128">
        <f t="shared" si="444"/>
        <v>1926580.6700000013</v>
      </c>
      <c r="BR106" s="395">
        <f t="shared" si="444"/>
        <v>-7564893.6199999917</v>
      </c>
      <c r="BS106" s="418">
        <f t="shared" si="444"/>
        <v>-29623101.019999996</v>
      </c>
      <c r="BT106" s="128">
        <f t="shared" si="444"/>
        <v>16967742.469999995</v>
      </c>
      <c r="BU106" s="128">
        <f t="shared" si="444"/>
        <v>43336961.250000007</v>
      </c>
      <c r="BV106" s="128">
        <f t="shared" si="444"/>
        <v>21291064.670000006</v>
      </c>
      <c r="BW106" s="128">
        <f t="shared" si="445" ref="BW106:BX106">SUM(BW101:BW105)</f>
        <v>-1267498.7199999988</v>
      </c>
      <c r="BX106" s="235">
        <f t="shared" si="445"/>
        <v>-4048703.3900000006</v>
      </c>
      <c r="BY106" s="235">
        <f t="shared" si="446" ref="BY106:BZ106">SUM(BY101:BY105)</f>
        <v>3345257.6799999988</v>
      </c>
      <c r="BZ106" s="235">
        <f t="shared" si="446"/>
        <v>9281576.2599999998</v>
      </c>
      <c r="CA106" s="235">
        <f t="shared" si="447" ref="CA106:CB106">SUM(CA101:CA105)</f>
        <v>2785550.3100000005</v>
      </c>
      <c r="CB106" s="235">
        <f t="shared" si="447"/>
        <v>714375</v>
      </c>
      <c r="CC106" s="235">
        <f t="shared" si="448" ref="CC106:CE106">SUM(CC101:CC105)</f>
        <v>5671211.2400000021</v>
      </c>
      <c r="CD106" s="375">
        <f t="shared" si="448"/>
        <v>13478359.249999994</v>
      </c>
      <c r="CE106" s="344">
        <f t="shared" si="448"/>
        <v>24076810</v>
      </c>
      <c r="CF106" s="260">
        <f t="shared" si="449" ref="CF106">SUM(CF101:CF105)</f>
        <v>62566860</v>
      </c>
      <c r="CG106" s="260">
        <f t="shared" si="450" ref="CG106">SUM(CG101:CG105)</f>
        <v>33130370.68</v>
      </c>
      <c r="CH106" s="260">
        <f t="shared" si="451" ref="CH106">SUM(CH101:CH105)</f>
        <v>35704785.629999995</v>
      </c>
      <c r="CI106" s="260">
        <f t="shared" si="452" ref="CI106">SUM(CI101:CI105)</f>
        <v>33280413.880000003</v>
      </c>
      <c r="CJ106" s="260">
        <f t="shared" si="453" ref="CJ106">SUM(CJ101:CJ105)</f>
        <v>24153923.289999999</v>
      </c>
      <c r="CK106" s="260">
        <f t="shared" si="454" ref="CK106">SUM(CK101:CK105)</f>
        <v>13050834</v>
      </c>
      <c r="CL106" s="260">
        <f t="shared" si="455" ref="CL106">SUM(CL101:CL105)</f>
        <v>15435909.34</v>
      </c>
      <c r="CM106" s="260">
        <f t="shared" si="456" ref="CM106">SUM(CM101:CM105)</f>
        <v>10297574</v>
      </c>
      <c r="CN106" s="260">
        <f t="shared" si="457" ref="CN106">SUM(CN101:CN105)</f>
        <v>22201854</v>
      </c>
      <c r="CO106" s="260">
        <f t="shared" si="458" ref="CO106">SUM(CO101:CO105)</f>
        <v>20830567</v>
      </c>
      <c r="CP106" s="375">
        <f t="shared" si="459" ref="CP106">SUM(CP101:CP105)</f>
        <v>21921722</v>
      </c>
      <c r="CQ106" s="375">
        <f t="shared" si="460" ref="CQ106">SUM(CQ101:CQ105)</f>
        <v>51771214</v>
      </c>
      <c r="CR106" s="375">
        <f t="shared" si="461" ref="CR106">SUM(CR101:CR105)</f>
        <v>1117394</v>
      </c>
      <c r="CS106" s="375">
        <f t="shared" si="462" ref="CS106">SUM(CS101:CS105)</f>
        <v>3461032</v>
      </c>
      <c r="CT106" s="375">
        <f t="shared" si="463" ref="CT106:CU106">SUM(CT101:CT105)</f>
        <v>-4759321</v>
      </c>
      <c r="CU106" s="375">
        <f t="shared" si="463"/>
        <v>8563862</v>
      </c>
      <c r="CV106" s="375">
        <f t="shared" si="464" ref="CV106">SUM(CV101:CV105)</f>
        <v>-7480326</v>
      </c>
      <c r="CW106" s="375">
        <f t="shared" si="465" ref="CW106">SUM(CW101:CW105)</f>
        <v>-5782351</v>
      </c>
      <c r="CX106" s="375">
        <f t="shared" si="466" ref="CX106:CY106">SUM(CX101:CX105)</f>
        <v>-10108099</v>
      </c>
      <c r="CY106" s="375">
        <f t="shared" si="466"/>
        <v>-3828844</v>
      </c>
      <c r="CZ106" s="375">
        <f t="shared" si="467" ref="CZ106:DA106">SUM(CZ101:CZ105)</f>
        <v>-10931296</v>
      </c>
      <c r="DA106" s="375">
        <f t="shared" si="467"/>
        <v>-11124474</v>
      </c>
      <c r="DB106" s="375">
        <f t="shared" si="468" ref="DB106">SUM(DB101:DB105)</f>
        <v>-3210371</v>
      </c>
      <c r="DC106" s="331"/>
      <c r="DD106" s="38">
        <f t="shared" si="441"/>
        <v>135462943</v>
      </c>
    </row>
    <row r="107" spans="1:108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28"/>
      <c r="CC107" s="228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264"/>
      <c r="DD107" s="83"/>
    </row>
    <row r="108" spans="1:108" s="52" customFormat="1" ht="15">
      <c r="A108" s="139"/>
      <c r="B108" s="53" t="s">
        <v>139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2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>
        <v>502651</v>
      </c>
      <c r="BH108" s="302">
        <v>477018</v>
      </c>
      <c r="BI108" s="27">
        <f t="shared" si="469" ref="BI108:BR112">O108-C108</f>
        <v>83586</v>
      </c>
      <c r="BJ108" s="98">
        <f t="shared" si="469"/>
        <v>32464</v>
      </c>
      <c r="BK108" s="98">
        <f t="shared" si="469"/>
        <v>47471</v>
      </c>
      <c r="BL108" s="98">
        <f t="shared" si="469"/>
        <v>83526</v>
      </c>
      <c r="BM108" s="98">
        <f t="shared" si="469"/>
        <v>27243</v>
      </c>
      <c r="BN108" s="98">
        <f t="shared" si="469"/>
        <v>38012</v>
      </c>
      <c r="BO108" s="98">
        <f t="shared" si="469"/>
        <v>46678</v>
      </c>
      <c r="BP108" s="98">
        <f t="shared" si="469"/>
        <v>-23439</v>
      </c>
      <c r="BQ108" s="98">
        <f t="shared" si="469"/>
        <v>29833</v>
      </c>
      <c r="BR108" s="396">
        <f t="shared" si="469"/>
        <v>16198</v>
      </c>
      <c r="BS108" s="419">
        <f t="shared" si="470" ref="BS108:CB112">Y108-M108</f>
        <v>-51014</v>
      </c>
      <c r="BT108" s="98">
        <f t="shared" si="470"/>
        <v>3035</v>
      </c>
      <c r="BU108" s="98">
        <f t="shared" si="470"/>
        <v>22501</v>
      </c>
      <c r="BV108" s="98">
        <f t="shared" si="470"/>
        <v>-1230</v>
      </c>
      <c r="BW108" s="98">
        <f t="shared" si="470"/>
        <v>-15579</v>
      </c>
      <c r="BX108" s="236">
        <f t="shared" si="470"/>
        <v>7261</v>
      </c>
      <c r="BY108" s="236">
        <f t="shared" si="470"/>
        <v>-7116</v>
      </c>
      <c r="BZ108" s="236">
        <f t="shared" si="470"/>
        <v>10192</v>
      </c>
      <c r="CA108" s="236">
        <f t="shared" si="470"/>
        <v>-22257</v>
      </c>
      <c r="CB108" s="236">
        <f t="shared" si="470"/>
        <v>-1449</v>
      </c>
      <c r="CC108" s="236">
        <f t="shared" si="471" ref="CC108:CL112">AI108-W108</f>
        <v>17837</v>
      </c>
      <c r="CD108" s="376">
        <f t="shared" si="471"/>
        <v>-18145</v>
      </c>
      <c r="CE108" s="345">
        <f t="shared" si="471"/>
        <v>40624</v>
      </c>
      <c r="CF108" s="261">
        <f t="shared" si="471"/>
        <v>35996</v>
      </c>
      <c r="CG108" s="261">
        <f t="shared" si="471"/>
        <v>982</v>
      </c>
      <c r="CH108" s="261">
        <f t="shared" si="471"/>
        <v>-14524</v>
      </c>
      <c r="CI108" s="261">
        <f t="shared" si="471"/>
        <v>-6409</v>
      </c>
      <c r="CJ108" s="261">
        <f t="shared" si="471"/>
        <v>8527</v>
      </c>
      <c r="CK108" s="261">
        <f t="shared" si="471"/>
        <v>-8698</v>
      </c>
      <c r="CL108" s="261">
        <f t="shared" si="471"/>
        <v>16291</v>
      </c>
      <c r="CM108" s="261">
        <f t="shared" si="472" ref="CM108:DB112">AS108-AG108</f>
        <v>16796</v>
      </c>
      <c r="CN108" s="261">
        <f t="shared" si="472"/>
        <v>7072</v>
      </c>
      <c r="CO108" s="261">
        <f t="shared" si="472"/>
        <v>-2633</v>
      </c>
      <c r="CP108" s="376">
        <f t="shared" si="472"/>
        <v>-16029</v>
      </c>
      <c r="CQ108" s="376">
        <f t="shared" si="472"/>
        <v>8502</v>
      </c>
      <c r="CR108" s="376">
        <f t="shared" si="472"/>
        <v>-29416</v>
      </c>
      <c r="CS108" s="376">
        <f t="shared" si="472"/>
        <v>-10890</v>
      </c>
      <c r="CT108" s="376">
        <f t="shared" si="472"/>
        <v>-23561</v>
      </c>
      <c r="CU108" s="376">
        <f t="shared" si="472"/>
        <v>64702</v>
      </c>
      <c r="CV108" s="376">
        <f t="shared" si="472"/>
        <v>-18515</v>
      </c>
      <c r="CW108" s="376">
        <f t="shared" si="472"/>
        <v>-29174</v>
      </c>
      <c r="CX108" s="376">
        <f t="shared" si="472"/>
        <v>-4483</v>
      </c>
      <c r="CY108" s="376">
        <f t="shared" si="472"/>
        <v>-27842</v>
      </c>
      <c r="CZ108" s="376">
        <f t="shared" si="472"/>
        <v>6686</v>
      </c>
      <c r="DA108" s="376">
        <f t="shared" si="472"/>
        <v>4044</v>
      </c>
      <c r="DB108" s="376">
        <f t="shared" si="472"/>
        <v>-20787</v>
      </c>
      <c r="DC108" s="264"/>
      <c r="DD108" s="57">
        <f>IF(ISERROR(GETPIVOTDATA("VALUE",'CRS WK pvt'!$I$2,"DT_FILE",DD$8,"CD_CO",DD$6,"TRIM_CAT",TRIM(B108),"TRIM_LINE",A107))=TRUE,0,GETPIVOTDATA("VALUE",'CRS WK pvt'!$I$2,"DT_FILE",DD$8,"CD_CO",DD$6,"TRIM_CAT",TRIM(B108),"TRIM_LINE",A107))</f>
        <v>477018</v>
      </c>
    </row>
    <row r="109" spans="1:108" s="52" customFormat="1" ht="15">
      <c r="A109" s="139"/>
      <c r="B109" s="53" t="s">
        <v>140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2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>
        <v>38296</v>
      </c>
      <c r="BH109" s="302">
        <v>38358</v>
      </c>
      <c r="BI109" s="27">
        <f t="shared" si="469"/>
        <v>887</v>
      </c>
      <c r="BJ109" s="98">
        <f t="shared" si="469"/>
        <v>-3293</v>
      </c>
      <c r="BK109" s="98">
        <f t="shared" si="469"/>
        <v>5815</v>
      </c>
      <c r="BL109" s="98">
        <f t="shared" si="469"/>
        <v>-7271</v>
      </c>
      <c r="BM109" s="98">
        <f t="shared" si="469"/>
        <v>706</v>
      </c>
      <c r="BN109" s="98">
        <f t="shared" si="469"/>
        <v>1404</v>
      </c>
      <c r="BO109" s="98">
        <f t="shared" si="469"/>
        <v>2100</v>
      </c>
      <c r="BP109" s="98">
        <f t="shared" si="469"/>
        <v>-1229</v>
      </c>
      <c r="BQ109" s="98">
        <f t="shared" si="469"/>
        <v>2312</v>
      </c>
      <c r="BR109" s="396">
        <f t="shared" si="469"/>
        <v>3644</v>
      </c>
      <c r="BS109" s="419">
        <f t="shared" si="470"/>
        <v>-336</v>
      </c>
      <c r="BT109" s="98">
        <f t="shared" si="470"/>
        <v>1179</v>
      </c>
      <c r="BU109" s="98">
        <f t="shared" si="470"/>
        <v>12925</v>
      </c>
      <c r="BV109" s="98">
        <f t="shared" si="470"/>
        <v>2714</v>
      </c>
      <c r="BW109" s="98">
        <f t="shared" si="470"/>
        <v>4832</v>
      </c>
      <c r="BX109" s="236">
        <f t="shared" si="470"/>
        <v>9434</v>
      </c>
      <c r="BY109" s="236">
        <f t="shared" si="470"/>
        <v>4249</v>
      </c>
      <c r="BZ109" s="236">
        <f t="shared" si="470"/>
        <v>6487</v>
      </c>
      <c r="CA109" s="236">
        <f t="shared" si="470"/>
        <v>3436</v>
      </c>
      <c r="CB109" s="236">
        <f t="shared" si="470"/>
        <v>4281</v>
      </c>
      <c r="CC109" s="236">
        <f t="shared" si="471"/>
        <v>9775</v>
      </c>
      <c r="CD109" s="376">
        <f t="shared" si="471"/>
        <v>10055</v>
      </c>
      <c r="CE109" s="345">
        <f t="shared" si="471"/>
        <v>4607</v>
      </c>
      <c r="CF109" s="261">
        <f t="shared" si="471"/>
        <v>3284</v>
      </c>
      <c r="CG109" s="261">
        <f t="shared" si="471"/>
        <v>1404</v>
      </c>
      <c r="CH109" s="261">
        <f t="shared" si="471"/>
        <v>4289</v>
      </c>
      <c r="CI109" s="261">
        <f t="shared" si="471"/>
        <v>3998</v>
      </c>
      <c r="CJ109" s="261">
        <f t="shared" si="471"/>
        <v>1664</v>
      </c>
      <c r="CK109" s="261">
        <f t="shared" si="471"/>
        <v>79</v>
      </c>
      <c r="CL109" s="261">
        <f t="shared" si="471"/>
        <v>2567</v>
      </c>
      <c r="CM109" s="261">
        <f t="shared" si="472"/>
        <v>1447</v>
      </c>
      <c r="CN109" s="261">
        <f t="shared" si="472"/>
        <v>2427</v>
      </c>
      <c r="CO109" s="261">
        <f t="shared" si="472"/>
        <v>-541</v>
      </c>
      <c r="CP109" s="376">
        <f t="shared" si="472"/>
        <v>-5329</v>
      </c>
      <c r="CQ109" s="376">
        <f t="shared" si="472"/>
        <v>5214</v>
      </c>
      <c r="CR109" s="376">
        <f t="shared" si="472"/>
        <v>3040</v>
      </c>
      <c r="CS109" s="376">
        <f t="shared" si="472"/>
        <v>947</v>
      </c>
      <c r="CT109" s="376">
        <f t="shared" si="472"/>
        <v>4212</v>
      </c>
      <c r="CU109" s="376">
        <f t="shared" si="472"/>
        <v>11000</v>
      </c>
      <c r="CV109" s="376">
        <f t="shared" si="472"/>
        <v>1325</v>
      </c>
      <c r="CW109" s="376">
        <f t="shared" si="472"/>
        <v>3772</v>
      </c>
      <c r="CX109" s="376">
        <f t="shared" si="472"/>
        <v>4406</v>
      </c>
      <c r="CY109" s="376">
        <f t="shared" si="472"/>
        <v>2752</v>
      </c>
      <c r="CZ109" s="376">
        <f t="shared" si="472"/>
        <v>5319</v>
      </c>
      <c r="DA109" s="376">
        <f t="shared" si="472"/>
        <v>1112</v>
      </c>
      <c r="DB109" s="376">
        <f t="shared" si="472"/>
        <v>2818</v>
      </c>
      <c r="DC109" s="264"/>
      <c r="DD109" s="57">
        <f>IF(ISERROR(GETPIVOTDATA("VALUE",'CRS WK pvt'!$I$2,"DT_FILE",DD$8,"CD_CO",DD$6,"TRIM_CAT",TRIM(B109),"TRIM_LINE",A107))=TRUE,0,GETPIVOTDATA("VALUE",'CRS WK pvt'!$I$2,"DT_FILE",DD$8,"CD_CO",DD$6,"TRIM_CAT",TRIM(B109),"TRIM_LINE",A107))</f>
        <v>38358</v>
      </c>
    </row>
    <row r="110" spans="1:108" s="52" customFormat="1" ht="15">
      <c r="A110" s="139"/>
      <c r="B110" s="53" t="s">
        <v>141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2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>
        <v>31179</v>
      </c>
      <c r="BH110" s="302">
        <v>28043</v>
      </c>
      <c r="BI110" s="27">
        <f t="shared" si="469"/>
        <v>3449</v>
      </c>
      <c r="BJ110" s="98">
        <f t="shared" si="469"/>
        <v>-3794</v>
      </c>
      <c r="BK110" s="98">
        <f t="shared" si="469"/>
        <v>-2821</v>
      </c>
      <c r="BL110" s="98">
        <f t="shared" si="469"/>
        <v>3942</v>
      </c>
      <c r="BM110" s="98">
        <f t="shared" si="469"/>
        <v>1958</v>
      </c>
      <c r="BN110" s="98">
        <f t="shared" si="469"/>
        <v>83</v>
      </c>
      <c r="BO110" s="98">
        <f t="shared" si="469"/>
        <v>3212</v>
      </c>
      <c r="BP110" s="98">
        <f t="shared" si="469"/>
        <v>-2563</v>
      </c>
      <c r="BQ110" s="98">
        <f t="shared" si="469"/>
        <v>1943</v>
      </c>
      <c r="BR110" s="396">
        <f t="shared" si="469"/>
        <v>1388</v>
      </c>
      <c r="BS110" s="419">
        <f t="shared" si="470"/>
        <v>-6956</v>
      </c>
      <c r="BT110" s="98">
        <f t="shared" si="470"/>
        <v>1397</v>
      </c>
      <c r="BU110" s="98">
        <f t="shared" si="470"/>
        <v>4841</v>
      </c>
      <c r="BV110" s="98">
        <f t="shared" si="470"/>
        <v>4105</v>
      </c>
      <c r="BW110" s="98">
        <f t="shared" si="470"/>
        <v>1087</v>
      </c>
      <c r="BX110" s="236">
        <f t="shared" si="470"/>
        <v>-866</v>
      </c>
      <c r="BY110" s="236">
        <f t="shared" si="470"/>
        <v>-1657</v>
      </c>
      <c r="BZ110" s="236">
        <f t="shared" si="470"/>
        <v>2180</v>
      </c>
      <c r="CA110" s="236">
        <f t="shared" si="470"/>
        <v>-1635</v>
      </c>
      <c r="CB110" s="236">
        <f t="shared" si="470"/>
        <v>-2702</v>
      </c>
      <c r="CC110" s="236">
        <f t="shared" si="471"/>
        <v>2293</v>
      </c>
      <c r="CD110" s="376">
        <f t="shared" si="471"/>
        <v>-1735</v>
      </c>
      <c r="CE110" s="345">
        <f t="shared" si="471"/>
        <v>1458</v>
      </c>
      <c r="CF110" s="261">
        <f t="shared" si="471"/>
        <v>4737</v>
      </c>
      <c r="CG110" s="261">
        <f t="shared" si="471"/>
        <v>-2929</v>
      </c>
      <c r="CH110" s="261">
        <f t="shared" si="471"/>
        <v>195</v>
      </c>
      <c r="CI110" s="261">
        <f t="shared" si="471"/>
        <v>-1185</v>
      </c>
      <c r="CJ110" s="261">
        <f t="shared" si="471"/>
        <v>24</v>
      </c>
      <c r="CK110" s="261">
        <f t="shared" si="471"/>
        <v>-468</v>
      </c>
      <c r="CL110" s="261">
        <f t="shared" si="471"/>
        <v>-695</v>
      </c>
      <c r="CM110" s="261">
        <f t="shared" si="472"/>
        <v>-1117</v>
      </c>
      <c r="CN110" s="261">
        <f t="shared" si="472"/>
        <v>4265</v>
      </c>
      <c r="CO110" s="261">
        <f t="shared" si="472"/>
        <v>-1722</v>
      </c>
      <c r="CP110" s="376">
        <f t="shared" si="472"/>
        <v>-991</v>
      </c>
      <c r="CQ110" s="376">
        <f t="shared" si="472"/>
        <v>3736</v>
      </c>
      <c r="CR110" s="376">
        <f t="shared" si="472"/>
        <v>-3591</v>
      </c>
      <c r="CS110" s="376">
        <f t="shared" si="472"/>
        <v>-65</v>
      </c>
      <c r="CT110" s="376">
        <f t="shared" si="472"/>
        <v>-2391</v>
      </c>
      <c r="CU110" s="376">
        <f t="shared" si="472"/>
        <v>2534</v>
      </c>
      <c r="CV110" s="376">
        <f t="shared" si="472"/>
        <v>1287</v>
      </c>
      <c r="CW110" s="376">
        <f t="shared" si="472"/>
        <v>-1110</v>
      </c>
      <c r="CX110" s="376">
        <f t="shared" si="472"/>
        <v>79</v>
      </c>
      <c r="CY110" s="376">
        <f t="shared" si="472"/>
        <v>559</v>
      </c>
      <c r="CZ110" s="376">
        <f t="shared" si="472"/>
        <v>-447</v>
      </c>
      <c r="DA110" s="376">
        <f t="shared" si="472"/>
        <v>1050</v>
      </c>
      <c r="DB110" s="376">
        <f t="shared" si="472"/>
        <v>-1454</v>
      </c>
      <c r="DC110" s="264"/>
      <c r="DD110" s="57">
        <f>IF(ISERROR(GETPIVOTDATA("VALUE",'CRS WK pvt'!$I$2,"DT_FILE",DD$8,"CD_CO",DD$6,"TRIM_CAT",TRIM(B110),"TRIM_LINE",A107))=TRUE,0,GETPIVOTDATA("VALUE",'CRS WK pvt'!$I$2,"DT_FILE",DD$8,"CD_CO",DD$6,"TRIM_CAT",TRIM(B110),"TRIM_LINE",A107))</f>
        <v>28043</v>
      </c>
    </row>
    <row r="111" spans="1:108" s="52" customFormat="1" ht="15">
      <c r="A111" s="139"/>
      <c r="B111" s="53" t="s">
        <v>142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2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>
        <v>11627</v>
      </c>
      <c r="BH111" s="302">
        <v>10241</v>
      </c>
      <c r="BI111" s="27">
        <f t="shared" si="469"/>
        <v>1319</v>
      </c>
      <c r="BJ111" s="98">
        <f t="shared" si="469"/>
        <v>-2301</v>
      </c>
      <c r="BK111" s="98">
        <f t="shared" si="469"/>
        <v>-1719</v>
      </c>
      <c r="BL111" s="98">
        <f t="shared" si="469"/>
        <v>1308</v>
      </c>
      <c r="BM111" s="98">
        <f t="shared" si="469"/>
        <v>549</v>
      </c>
      <c r="BN111" s="98">
        <f t="shared" si="469"/>
        <v>-499</v>
      </c>
      <c r="BO111" s="98">
        <f t="shared" si="469"/>
        <v>972</v>
      </c>
      <c r="BP111" s="98">
        <f t="shared" si="469"/>
        <v>-1618</v>
      </c>
      <c r="BQ111" s="98">
        <f t="shared" si="469"/>
        <v>873</v>
      </c>
      <c r="BR111" s="396">
        <f t="shared" si="469"/>
        <v>349</v>
      </c>
      <c r="BS111" s="419">
        <f t="shared" si="470"/>
        <v>-3359</v>
      </c>
      <c r="BT111" s="98">
        <f t="shared" si="470"/>
        <v>270</v>
      </c>
      <c r="BU111" s="98">
        <f t="shared" si="470"/>
        <v>1826</v>
      </c>
      <c r="BV111" s="98">
        <f t="shared" si="470"/>
        <v>1951</v>
      </c>
      <c r="BW111" s="98">
        <f t="shared" si="470"/>
        <v>386</v>
      </c>
      <c r="BX111" s="236">
        <f t="shared" si="470"/>
        <v>-189</v>
      </c>
      <c r="BY111" s="236">
        <f t="shared" si="470"/>
        <v>-882</v>
      </c>
      <c r="BZ111" s="236">
        <f t="shared" si="470"/>
        <v>1120</v>
      </c>
      <c r="CA111" s="236">
        <f t="shared" si="470"/>
        <v>-515</v>
      </c>
      <c r="CB111" s="236">
        <f t="shared" si="470"/>
        <v>-1356</v>
      </c>
      <c r="CC111" s="236">
        <f t="shared" si="471"/>
        <v>949</v>
      </c>
      <c r="CD111" s="376">
        <f t="shared" si="471"/>
        <v>-535</v>
      </c>
      <c r="CE111" s="345">
        <f t="shared" si="471"/>
        <v>595</v>
      </c>
      <c r="CF111" s="261">
        <f t="shared" si="471"/>
        <v>2537</v>
      </c>
      <c r="CG111" s="261">
        <f t="shared" si="471"/>
        <v>-1210</v>
      </c>
      <c r="CH111" s="261">
        <f t="shared" si="471"/>
        <v>332</v>
      </c>
      <c r="CI111" s="261">
        <f t="shared" si="471"/>
        <v>-688</v>
      </c>
      <c r="CJ111" s="261">
        <f t="shared" si="471"/>
        <v>121</v>
      </c>
      <c r="CK111" s="261">
        <f t="shared" si="471"/>
        <v>80</v>
      </c>
      <c r="CL111" s="261">
        <f t="shared" si="471"/>
        <v>-188</v>
      </c>
      <c r="CM111" s="261">
        <f t="shared" si="472"/>
        <v>-514</v>
      </c>
      <c r="CN111" s="261">
        <f t="shared" si="472"/>
        <v>2253</v>
      </c>
      <c r="CO111" s="261">
        <f t="shared" si="472"/>
        <v>-323</v>
      </c>
      <c r="CP111" s="376">
        <f t="shared" si="472"/>
        <v>-114</v>
      </c>
      <c r="CQ111" s="376">
        <f t="shared" si="472"/>
        <v>1924</v>
      </c>
      <c r="CR111" s="376">
        <f t="shared" si="472"/>
        <v>-1641</v>
      </c>
      <c r="CS111" s="376">
        <f t="shared" si="472"/>
        <v>78</v>
      </c>
      <c r="CT111" s="376">
        <f t="shared" si="472"/>
        <v>-1316</v>
      </c>
      <c r="CU111" s="376">
        <f t="shared" si="472"/>
        <v>1439</v>
      </c>
      <c r="CV111" s="376">
        <f t="shared" si="472"/>
        <v>394</v>
      </c>
      <c r="CW111" s="376">
        <f t="shared" si="472"/>
        <v>-163</v>
      </c>
      <c r="CX111" s="376">
        <f t="shared" si="472"/>
        <v>-136</v>
      </c>
      <c r="CY111" s="376">
        <f t="shared" si="472"/>
        <v>400</v>
      </c>
      <c r="CZ111" s="376">
        <f t="shared" si="472"/>
        <v>-131</v>
      </c>
      <c r="DA111" s="376">
        <f t="shared" si="472"/>
        <v>47</v>
      </c>
      <c r="DB111" s="376">
        <f t="shared" si="472"/>
        <v>-716</v>
      </c>
      <c r="DC111" s="264"/>
      <c r="DD111" s="57">
        <f>IF(ISERROR(GETPIVOTDATA("VALUE",'CRS WK pvt'!$I$2,"DT_FILE",DD$8,"CD_CO",DD$6,"TRIM_CAT",TRIM(B111),"TRIM_LINE",A107))=TRUE,0,GETPIVOTDATA("VALUE",'CRS WK pvt'!$I$2,"DT_FILE",DD$8,"CD_CO",DD$6,"TRIM_CAT",TRIM(B111),"TRIM_LINE",A107))</f>
        <v>10241</v>
      </c>
    </row>
    <row r="112" spans="1:108" s="52" customFormat="1" ht="15">
      <c r="A112" s="139"/>
      <c r="B112" s="53" t="s">
        <v>143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2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>
        <v>9265</v>
      </c>
      <c r="BH112" s="302">
        <v>7702</v>
      </c>
      <c r="BI112" s="27">
        <f t="shared" si="469"/>
        <v>1570</v>
      </c>
      <c r="BJ112" s="98">
        <f t="shared" si="469"/>
        <v>-2421</v>
      </c>
      <c r="BK112" s="98">
        <f t="shared" si="469"/>
        <v>-1909</v>
      </c>
      <c r="BL112" s="98">
        <f t="shared" si="469"/>
        <v>1283</v>
      </c>
      <c r="BM112" s="98">
        <f t="shared" si="469"/>
        <v>655</v>
      </c>
      <c r="BN112" s="98">
        <f t="shared" si="469"/>
        <v>-588</v>
      </c>
      <c r="BO112" s="98">
        <f t="shared" si="469"/>
        <v>233</v>
      </c>
      <c r="BP112" s="98">
        <f t="shared" si="469"/>
        <v>-1343</v>
      </c>
      <c r="BQ112" s="98">
        <f t="shared" si="469"/>
        <v>882</v>
      </c>
      <c r="BR112" s="396">
        <f t="shared" si="469"/>
        <v>283</v>
      </c>
      <c r="BS112" s="419">
        <f t="shared" si="470"/>
        <v>-2587</v>
      </c>
      <c r="BT112" s="98">
        <f t="shared" si="470"/>
        <v>695</v>
      </c>
      <c r="BU112" s="98">
        <f t="shared" si="470"/>
        <v>1524</v>
      </c>
      <c r="BV112" s="98">
        <f t="shared" si="470"/>
        <v>1940</v>
      </c>
      <c r="BW112" s="98">
        <f t="shared" si="470"/>
        <v>874</v>
      </c>
      <c r="BX112" s="236">
        <f t="shared" si="470"/>
        <v>-311</v>
      </c>
      <c r="BY112" s="236">
        <f t="shared" si="470"/>
        <v>-827</v>
      </c>
      <c r="BZ112" s="236">
        <f t="shared" si="470"/>
        <v>1414</v>
      </c>
      <c r="CA112" s="236">
        <f t="shared" si="470"/>
        <v>-209</v>
      </c>
      <c r="CB112" s="236">
        <f t="shared" si="470"/>
        <v>-1525</v>
      </c>
      <c r="CC112" s="236">
        <f t="shared" si="471"/>
        <v>572</v>
      </c>
      <c r="CD112" s="376">
        <f t="shared" si="471"/>
        <v>-290</v>
      </c>
      <c r="CE112" s="345">
        <f t="shared" si="471"/>
        <v>173</v>
      </c>
      <c r="CF112" s="261">
        <f t="shared" si="471"/>
        <v>1929</v>
      </c>
      <c r="CG112" s="261">
        <f t="shared" si="471"/>
        <v>-645</v>
      </c>
      <c r="CH112" s="261">
        <f t="shared" si="471"/>
        <v>626</v>
      </c>
      <c r="CI112" s="261">
        <f t="shared" si="471"/>
        <v>-631</v>
      </c>
      <c r="CJ112" s="261">
        <f t="shared" si="471"/>
        <v>27</v>
      </c>
      <c r="CK112" s="261">
        <f t="shared" si="471"/>
        <v>124</v>
      </c>
      <c r="CL112" s="261">
        <f t="shared" si="471"/>
        <v>-390</v>
      </c>
      <c r="CM112" s="261">
        <f t="shared" si="472"/>
        <v>-603</v>
      </c>
      <c r="CN112" s="261">
        <f t="shared" si="472"/>
        <v>2371</v>
      </c>
      <c r="CO112" s="261">
        <f t="shared" si="472"/>
        <v>38</v>
      </c>
      <c r="CP112" s="376">
        <f t="shared" si="472"/>
        <v>-50</v>
      </c>
      <c r="CQ112" s="376">
        <f t="shared" si="472"/>
        <v>1672</v>
      </c>
      <c r="CR112" s="376">
        <f t="shared" si="472"/>
        <v>-545</v>
      </c>
      <c r="CS112" s="376">
        <f t="shared" si="472"/>
        <v>-284</v>
      </c>
      <c r="CT112" s="376">
        <f t="shared" si="472"/>
        <v>-1390</v>
      </c>
      <c r="CU112" s="376">
        <f t="shared" si="472"/>
        <v>1422</v>
      </c>
      <c r="CV112" s="376">
        <f t="shared" si="472"/>
        <v>938</v>
      </c>
      <c r="CW112" s="376">
        <f t="shared" si="472"/>
        <v>243</v>
      </c>
      <c r="CX112" s="376">
        <f t="shared" si="472"/>
        <v>-116</v>
      </c>
      <c r="CY112" s="376">
        <f t="shared" si="472"/>
        <v>533</v>
      </c>
      <c r="CZ112" s="376">
        <f t="shared" si="472"/>
        <v>-17</v>
      </c>
      <c r="DA112" s="376">
        <f t="shared" si="472"/>
        <v>173</v>
      </c>
      <c r="DB112" s="376">
        <f t="shared" si="472"/>
        <v>-642</v>
      </c>
      <c r="DC112" s="264"/>
      <c r="DD112" s="57">
        <f>IF(ISERROR(GETPIVOTDATA("VALUE",'CRS WK pvt'!$I$2,"DT_FILE",DD$8,"CD_CO",DD$6,"TRIM_CAT",TRIM(B112),"TRIM_LINE",A107))=TRUE,0,GETPIVOTDATA("VALUE",'CRS WK pvt'!$I$2,"DT_FILE",DD$8,"CD_CO",DD$6,"TRIM_CAT",TRIM(B112),"TRIM_LINE",A107))</f>
        <v>7702</v>
      </c>
    </row>
    <row r="113" spans="1:108" s="66" customFormat="1" ht="15.75" thickBot="1">
      <c r="A113" s="140"/>
      <c r="B113" s="60" t="s">
        <v>144</v>
      </c>
      <c r="C113" s="61">
        <f>SUM(C108:C112)</f>
        <v>550476</v>
      </c>
      <c r="D113" s="62">
        <f t="shared" si="473" ref="D113:BI120">SUM(D108:D112)</f>
        <v>558407</v>
      </c>
      <c r="E113" s="62">
        <f t="shared" si="473"/>
        <v>569124</v>
      </c>
      <c r="F113" s="64">
        <f t="shared" si="473"/>
        <v>515460</v>
      </c>
      <c r="G113" s="62">
        <f t="shared" si="473"/>
        <v>557070</v>
      </c>
      <c r="H113" s="62">
        <f t="shared" si="473"/>
        <v>534192</v>
      </c>
      <c r="I113" s="62">
        <f t="shared" si="473"/>
        <v>524705</v>
      </c>
      <c r="J113" s="62">
        <f t="shared" si="473"/>
        <v>596892</v>
      </c>
      <c r="K113" s="62">
        <f t="shared" si="473"/>
        <v>524504</v>
      </c>
      <c r="L113" s="63">
        <f t="shared" si="473"/>
        <v>593444</v>
      </c>
      <c r="M113" s="62">
        <f t="shared" si="473"/>
        <v>618298</v>
      </c>
      <c r="N113" s="62">
        <f t="shared" si="473"/>
        <v>574188</v>
      </c>
      <c r="O113" s="62">
        <f t="shared" si="473"/>
        <v>641287</v>
      </c>
      <c r="P113" s="62">
        <f t="shared" si="473"/>
        <v>579062</v>
      </c>
      <c r="Q113" s="62">
        <f t="shared" si="473"/>
        <v>615961</v>
      </c>
      <c r="R113" s="62">
        <f t="shared" si="473"/>
        <v>598248</v>
      </c>
      <c r="S113" s="62">
        <f t="shared" si="473"/>
        <v>588181</v>
      </c>
      <c r="T113" s="62">
        <f t="shared" si="473"/>
        <v>572604</v>
      </c>
      <c r="U113" s="62">
        <f t="shared" si="473"/>
        <v>577900</v>
      </c>
      <c r="V113" s="62">
        <f t="shared" si="473"/>
        <v>566700</v>
      </c>
      <c r="W113" s="62">
        <f t="shared" si="473"/>
        <v>560347</v>
      </c>
      <c r="X113" s="63">
        <f t="shared" si="473"/>
        <v>615306</v>
      </c>
      <c r="Y113" s="62">
        <f t="shared" si="473"/>
        <v>554046</v>
      </c>
      <c r="Z113" s="62">
        <f t="shared" si="473"/>
        <v>580764</v>
      </c>
      <c r="AA113" s="62">
        <f t="shared" si="473"/>
        <v>684904</v>
      </c>
      <c r="AB113" s="62">
        <f t="shared" si="473"/>
        <v>588542</v>
      </c>
      <c r="AC113" s="62">
        <f t="shared" si="473"/>
        <v>607561</v>
      </c>
      <c r="AD113" s="62">
        <f t="shared" si="473"/>
        <v>613577</v>
      </c>
      <c r="AE113" s="62">
        <f t="shared" si="473"/>
        <v>581948</v>
      </c>
      <c r="AF113" s="62">
        <f t="shared" si="473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90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>
        <v>593018</v>
      </c>
      <c r="BH113" s="290">
        <v>561362</v>
      </c>
      <c r="BI113" s="64">
        <f t="shared" si="473"/>
        <v>90811</v>
      </c>
      <c r="BJ113" s="65">
        <f t="shared" si="474" ref="BJ113:BK113">SUM(BJ108:BJ112)</f>
        <v>20655</v>
      </c>
      <c r="BK113" s="65">
        <f t="shared" si="474"/>
        <v>46837</v>
      </c>
      <c r="BL113" s="65">
        <f t="shared" si="475" ref="BL113:BM113">SUM(BL108:BL112)</f>
        <v>82788</v>
      </c>
      <c r="BM113" s="65">
        <f t="shared" si="475"/>
        <v>31111</v>
      </c>
      <c r="BN113" s="65">
        <f t="shared" si="476" ref="BN113:BV113">SUM(BN108:BN112)</f>
        <v>38412</v>
      </c>
      <c r="BO113" s="65">
        <f t="shared" si="476"/>
        <v>53195</v>
      </c>
      <c r="BP113" s="65">
        <f t="shared" si="476"/>
        <v>-30192</v>
      </c>
      <c r="BQ113" s="65">
        <f t="shared" si="476"/>
        <v>35843</v>
      </c>
      <c r="BR113" s="384">
        <f t="shared" si="476"/>
        <v>21862</v>
      </c>
      <c r="BS113" s="407">
        <f t="shared" si="476"/>
        <v>-64252</v>
      </c>
      <c r="BT113" s="65">
        <f t="shared" si="476"/>
        <v>6576</v>
      </c>
      <c r="BU113" s="65">
        <f t="shared" si="476"/>
        <v>43617</v>
      </c>
      <c r="BV113" s="65">
        <f t="shared" si="476"/>
        <v>9480</v>
      </c>
      <c r="BW113" s="65">
        <f t="shared" si="477" ref="BW113:BX113">SUM(BW108:BW112)</f>
        <v>-8400</v>
      </c>
      <c r="BX113" s="224">
        <f t="shared" si="477"/>
        <v>15329</v>
      </c>
      <c r="BY113" s="224">
        <f t="shared" si="478" ref="BY113:BZ113">SUM(BY108:BY112)</f>
        <v>-6233</v>
      </c>
      <c r="BZ113" s="224">
        <f t="shared" si="478"/>
        <v>21393</v>
      </c>
      <c r="CA113" s="224">
        <f t="shared" si="479" ref="CA113:CB113">SUM(CA108:CA112)</f>
        <v>-21180</v>
      </c>
      <c r="CB113" s="224">
        <f t="shared" si="479"/>
        <v>-2751</v>
      </c>
      <c r="CC113" s="224">
        <f t="shared" si="480" ref="CC113:CE113">SUM(CC108:CC112)</f>
        <v>31426</v>
      </c>
      <c r="CD113" s="364">
        <f t="shared" si="480"/>
        <v>-10650</v>
      </c>
      <c r="CE113" s="333">
        <f t="shared" si="480"/>
        <v>47457</v>
      </c>
      <c r="CF113" s="250">
        <f t="shared" si="481" ref="CF113">SUM(CF108:CF112)</f>
        <v>48483</v>
      </c>
      <c r="CG113" s="250">
        <f t="shared" si="482" ref="CG113">SUM(CG108:CG112)</f>
        <v>-2398</v>
      </c>
      <c r="CH113" s="250">
        <f t="shared" si="483" ref="CH113">SUM(CH108:CH112)</f>
        <v>-9082</v>
      </c>
      <c r="CI113" s="250">
        <f t="shared" si="484" ref="CI113">SUM(CI108:CI112)</f>
        <v>-4915</v>
      </c>
      <c r="CJ113" s="250">
        <f t="shared" si="485" ref="CJ113">SUM(CJ108:CJ112)</f>
        <v>10363</v>
      </c>
      <c r="CK113" s="250">
        <f t="shared" si="486" ref="CK113">SUM(CK108:CK112)</f>
        <v>-8883</v>
      </c>
      <c r="CL113" s="250">
        <f t="shared" si="487" ref="CL113">SUM(CL108:CL112)</f>
        <v>17585</v>
      </c>
      <c r="CM113" s="250">
        <f t="shared" si="488" ref="CM113">SUM(CM108:CM112)</f>
        <v>16009</v>
      </c>
      <c r="CN113" s="250">
        <f t="shared" si="489" ref="CN113">SUM(CN108:CN112)</f>
        <v>18388</v>
      </c>
      <c r="CO113" s="250">
        <f t="shared" si="490" ref="CO113">SUM(CO108:CO112)</f>
        <v>-5181</v>
      </c>
      <c r="CP113" s="364">
        <f t="shared" si="491" ref="CP113">SUM(CP108:CP112)</f>
        <v>-22513</v>
      </c>
      <c r="CQ113" s="364">
        <f t="shared" si="492" ref="CQ113">SUM(CQ108:CQ112)</f>
        <v>21048</v>
      </c>
      <c r="CR113" s="364">
        <f t="shared" si="493" ref="CR113">SUM(CR108:CR112)</f>
        <v>-32153</v>
      </c>
      <c r="CS113" s="364">
        <f t="shared" si="494" ref="CS113">SUM(CS108:CS112)</f>
        <v>-10214</v>
      </c>
      <c r="CT113" s="364">
        <f t="shared" si="495" ref="CT113:CU113">SUM(CT108:CT112)</f>
        <v>-24446</v>
      </c>
      <c r="CU113" s="364">
        <f t="shared" si="495"/>
        <v>81097</v>
      </c>
      <c r="CV113" s="364">
        <f t="shared" si="496" ref="CV113">SUM(CV108:CV112)</f>
        <v>-14571</v>
      </c>
      <c r="CW113" s="364">
        <f t="shared" si="497" ref="CW113">SUM(CW108:CW112)</f>
        <v>-26432</v>
      </c>
      <c r="CX113" s="364">
        <f t="shared" si="498" ref="CX113:CY113">SUM(CX108:CX112)</f>
        <v>-250</v>
      </c>
      <c r="CY113" s="364">
        <f t="shared" si="498"/>
        <v>-23598</v>
      </c>
      <c r="CZ113" s="364">
        <f t="shared" si="499" ref="CZ113:DA113">SUM(CZ108:CZ112)</f>
        <v>11410</v>
      </c>
      <c r="DA113" s="364">
        <f t="shared" si="499"/>
        <v>6426</v>
      </c>
      <c r="DB113" s="364">
        <f t="shared" si="500" ref="DB113">SUM(DB108:DB112)</f>
        <v>-20781</v>
      </c>
      <c r="DC113" s="265"/>
      <c r="DD113" s="64">
        <f t="shared" si="441"/>
        <v>561362</v>
      </c>
    </row>
    <row r="114" spans="1:108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29"/>
      <c r="CC114" s="229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69"/>
      <c r="DC114" s="330"/>
      <c r="DD114" s="88"/>
    </row>
    <row r="115" spans="1:108" s="31" customFormat="1" ht="15">
      <c r="A115" s="139"/>
      <c r="B115" s="32" t="s">
        <v>139</v>
      </c>
      <c r="C115" s="90">
        <f t="shared" si="501" ref="C115:W115">C94-C101</f>
        <v>14898675.980000004</v>
      </c>
      <c r="D115" s="91">
        <f t="shared" si="501"/>
        <v>-12355534.849999994</v>
      </c>
      <c r="E115" s="91">
        <f t="shared" si="501"/>
        <v>-23590938.219999991</v>
      </c>
      <c r="F115" s="28">
        <f t="shared" si="501"/>
        <v>-21125924.050000004</v>
      </c>
      <c r="G115" s="91">
        <f t="shared" si="501"/>
        <v>-19656138.399999999</v>
      </c>
      <c r="H115" s="91">
        <f t="shared" si="501"/>
        <v>-15315991.040000001</v>
      </c>
      <c r="I115" s="91">
        <f t="shared" si="501"/>
        <v>-13462514.279999999</v>
      </c>
      <c r="J115" s="91">
        <f t="shared" si="501"/>
        <v>-7483940.629999999</v>
      </c>
      <c r="K115" s="91">
        <f t="shared" si="501"/>
        <v>11584632.439999998</v>
      </c>
      <c r="L115" s="92">
        <f t="shared" si="501"/>
        <v>40740124.959999993</v>
      </c>
      <c r="M115" s="91">
        <f t="shared" si="501"/>
        <v>27421604.760000005</v>
      </c>
      <c r="N115" s="91">
        <f t="shared" si="501"/>
        <v>17323055.939999998</v>
      </c>
      <c r="O115" s="91">
        <f t="shared" si="501"/>
        <v>2990359.1799999923</v>
      </c>
      <c r="P115" s="91">
        <f t="shared" si="501"/>
        <v>3581349.5100000054</v>
      </c>
      <c r="Q115" s="91">
        <f t="shared" si="501"/>
        <v>-13055882.209999993</v>
      </c>
      <c r="R115" s="91">
        <f t="shared" si="501"/>
        <v>-21250578.330000002</v>
      </c>
      <c r="S115" s="91">
        <f t="shared" si="501"/>
        <v>-13927014.860000003</v>
      </c>
      <c r="T115" s="91">
        <f t="shared" si="501"/>
        <v>-13941680.300000001</v>
      </c>
      <c r="U115" s="91">
        <f t="shared" si="501"/>
        <v>-11027760.720000001</v>
      </c>
      <c r="V115" s="91">
        <f t="shared" si="501"/>
        <v>-7522285</v>
      </c>
      <c r="W115" s="91">
        <f t="shared" si="501"/>
        <v>9987441.1099999994</v>
      </c>
      <c r="X115" s="92">
        <f t="shared" si="502" ref="X115:AB115">X94-X101</f>
        <v>34725989.789999992</v>
      </c>
      <c r="Y115" s="91">
        <f t="shared" si="502"/>
        <v>39255703</v>
      </c>
      <c r="Z115" s="91">
        <f t="shared" si="502"/>
        <v>34017566</v>
      </c>
      <c r="AA115" s="91">
        <f t="shared" si="502"/>
        <v>7041055.7399999946</v>
      </c>
      <c r="AB115" s="91">
        <f t="shared" si="502"/>
        <v>-4021774.4900000095</v>
      </c>
      <c r="AC115" s="91">
        <f t="shared" si="503" ref="AC115:AD115">AC94-AC101</f>
        <v>-20872104.909999996</v>
      </c>
      <c r="AD115" s="91">
        <f t="shared" si="503"/>
        <v>-20002007.309999999</v>
      </c>
      <c r="AE115" s="91">
        <f t="shared" si="504" ref="AE115:AF115">AE94-AE101</f>
        <v>-16132005</v>
      </c>
      <c r="AF115" s="91">
        <f t="shared" si="504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300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>
        <v>22051790</v>
      </c>
      <c r="BH115" s="300">
        <v>51523858</v>
      </c>
      <c r="BI115" s="28">
        <f t="shared" si="505" ref="BI115:BR119">O115-C115</f>
        <v>-11908316.800000012</v>
      </c>
      <c r="BJ115" s="93">
        <f t="shared" si="505"/>
        <v>15936884.359999999</v>
      </c>
      <c r="BK115" s="93">
        <f t="shared" si="505"/>
        <v>10535056.009999998</v>
      </c>
      <c r="BL115" s="93">
        <f t="shared" si="505"/>
        <v>-124654.27999999747</v>
      </c>
      <c r="BM115" s="93">
        <f t="shared" si="505"/>
        <v>5729123.5399999954</v>
      </c>
      <c r="BN115" s="93">
        <f t="shared" si="505"/>
        <v>1374310.7400000002</v>
      </c>
      <c r="BO115" s="93">
        <f t="shared" si="505"/>
        <v>2434753.5599999987</v>
      </c>
      <c r="BP115" s="93">
        <f t="shared" si="505"/>
        <v>-38344.370000001043</v>
      </c>
      <c r="BQ115" s="93">
        <f t="shared" si="505"/>
        <v>-1597191.3299999982</v>
      </c>
      <c r="BR115" s="394">
        <f t="shared" si="505"/>
        <v>-6014135.1700000018</v>
      </c>
      <c r="BS115" s="417">
        <f t="shared" si="506" ref="BS115:CB119">Y115-M115</f>
        <v>11834098.239999995</v>
      </c>
      <c r="BT115" s="93">
        <f t="shared" si="506"/>
        <v>16694510.060000002</v>
      </c>
      <c r="BU115" s="93">
        <f t="shared" si="506"/>
        <v>4050696.5600000024</v>
      </c>
      <c r="BV115" s="93">
        <f t="shared" si="506"/>
        <v>-7603124.0000000149</v>
      </c>
      <c r="BW115" s="93">
        <f t="shared" si="506"/>
        <v>-7816222.700000003</v>
      </c>
      <c r="BX115" s="234">
        <f t="shared" si="506"/>
        <v>1248571.0200000033</v>
      </c>
      <c r="BY115" s="234">
        <f t="shared" si="506"/>
        <v>-2204990.1399999969</v>
      </c>
      <c r="BZ115" s="234">
        <f t="shared" si="506"/>
        <v>-571520.87999999896</v>
      </c>
      <c r="CA115" s="234">
        <f t="shared" si="506"/>
        <v>747167.72000000067</v>
      </c>
      <c r="CB115" s="234">
        <f t="shared" si="506"/>
        <v>-404564</v>
      </c>
      <c r="CC115" s="234">
        <f t="shared" si="507" ref="CC115:CL119">AI115-W115</f>
        <v>4375995.8900000006</v>
      </c>
      <c r="CD115" s="374">
        <f t="shared" si="507"/>
        <v>13147768.210000008</v>
      </c>
      <c r="CE115" s="343">
        <f t="shared" si="507"/>
        <v>14026360</v>
      </c>
      <c r="CF115" s="247">
        <f t="shared" si="507"/>
        <v>-13532846</v>
      </c>
      <c r="CG115" s="247">
        <f t="shared" si="507"/>
        <v>10067356.260000005</v>
      </c>
      <c r="CH115" s="247">
        <f t="shared" si="507"/>
        <v>2329821.4900000095</v>
      </c>
      <c r="CI115" s="247">
        <f t="shared" si="507"/>
        <v>-4037789.0900000036</v>
      </c>
      <c r="CJ115" s="247">
        <f t="shared" si="507"/>
        <v>-5723658.6900000013</v>
      </c>
      <c r="CK115" s="247">
        <f t="shared" si="507"/>
        <v>-371659</v>
      </c>
      <c r="CL115" s="247">
        <f t="shared" si="507"/>
        <v>-4920598.8200000003</v>
      </c>
      <c r="CM115" s="247">
        <f t="shared" si="508" ref="CM115:DB119">AS115-AG115</f>
        <v>-2125816</v>
      </c>
      <c r="CN115" s="247">
        <f t="shared" si="508"/>
        <v>1800841</v>
      </c>
      <c r="CO115" s="247">
        <f t="shared" si="508"/>
        <v>-6482798</v>
      </c>
      <c r="CP115" s="374">
        <f t="shared" si="508"/>
        <v>12697209</v>
      </c>
      <c r="CQ115" s="374">
        <f t="shared" si="508"/>
        <v>-17326436</v>
      </c>
      <c r="CR115" s="374">
        <f t="shared" si="508"/>
        <v>5329465</v>
      </c>
      <c r="CS115" s="374">
        <f t="shared" si="508"/>
        <v>-3804095</v>
      </c>
      <c r="CT115" s="374">
        <f t="shared" si="508"/>
        <v>-12367395</v>
      </c>
      <c r="CU115" s="374">
        <f t="shared" si="508"/>
        <v>-4847006</v>
      </c>
      <c r="CV115" s="374">
        <f t="shared" si="508"/>
        <v>3953305</v>
      </c>
      <c r="CW115" s="374">
        <f t="shared" si="508"/>
        <v>-861060</v>
      </c>
      <c r="CX115" s="374">
        <f t="shared" si="508"/>
        <v>3360697</v>
      </c>
      <c r="CY115" s="374">
        <f t="shared" si="508"/>
        <v>-222429</v>
      </c>
      <c r="CZ115" s="374">
        <f t="shared" si="508"/>
        <v>-4355380</v>
      </c>
      <c r="DA115" s="374">
        <f t="shared" si="508"/>
        <v>14171151</v>
      </c>
      <c r="DB115" s="374">
        <f t="shared" si="508"/>
        <v>-9047109</v>
      </c>
      <c r="DC115" s="330"/>
      <c r="DD115" s="28">
        <f>DD94-DD101</f>
        <v>51523858</v>
      </c>
    </row>
    <row r="116" spans="1:108" s="31" customFormat="1" ht="15">
      <c r="A116" s="139"/>
      <c r="B116" s="32" t="s">
        <v>140</v>
      </c>
      <c r="C116" s="90">
        <f t="shared" si="509" ref="C116:W116">C95-C102</f>
        <v>5696309.1600000011</v>
      </c>
      <c r="D116" s="91">
        <f t="shared" si="509"/>
        <v>2509870.29</v>
      </c>
      <c r="E116" s="91">
        <f t="shared" si="509"/>
        <v>950065.77999999933</v>
      </c>
      <c r="F116" s="28">
        <f t="shared" si="509"/>
        <v>-1580889.1799999997</v>
      </c>
      <c r="G116" s="91">
        <f t="shared" si="509"/>
        <v>-726024.62999999989</v>
      </c>
      <c r="H116" s="91">
        <f t="shared" si="509"/>
        <v>-495264.77000000002</v>
      </c>
      <c r="I116" s="91">
        <f t="shared" si="509"/>
        <v>-526557.39999999991</v>
      </c>
      <c r="J116" s="91">
        <f t="shared" si="509"/>
        <v>129900.61999999988</v>
      </c>
      <c r="K116" s="91">
        <f t="shared" si="509"/>
        <v>1985551.6699999999</v>
      </c>
      <c r="L116" s="92">
        <f t="shared" si="509"/>
        <v>6853913.540000001</v>
      </c>
      <c r="M116" s="91">
        <f t="shared" si="509"/>
        <v>5378503.6100000003</v>
      </c>
      <c r="N116" s="91">
        <f t="shared" si="509"/>
        <v>3785006.3099999996</v>
      </c>
      <c r="O116" s="91">
        <f t="shared" si="509"/>
        <v>4044844.9099999983</v>
      </c>
      <c r="P116" s="91">
        <f t="shared" si="509"/>
        <v>3617660.5100000002</v>
      </c>
      <c r="Q116" s="91">
        <f t="shared" si="509"/>
        <v>745064.76999999955</v>
      </c>
      <c r="R116" s="91">
        <f t="shared" si="509"/>
        <v>-433522.79000000004</v>
      </c>
      <c r="S116" s="91">
        <f t="shared" si="509"/>
        <v>-258160.94000000018</v>
      </c>
      <c r="T116" s="91">
        <f t="shared" si="509"/>
        <v>-519416.82999999984</v>
      </c>
      <c r="U116" s="91">
        <f t="shared" si="509"/>
        <v>-231495.1399999999</v>
      </c>
      <c r="V116" s="91">
        <f t="shared" si="509"/>
        <v>284488</v>
      </c>
      <c r="W116" s="91">
        <f t="shared" si="509"/>
        <v>2506415.54</v>
      </c>
      <c r="X116" s="92">
        <f t="shared" si="510" ref="X116:AB116">X95-X102</f>
        <v>6593330.7699999996</v>
      </c>
      <c r="Y116" s="91">
        <f t="shared" si="510"/>
        <v>8488352</v>
      </c>
      <c r="Z116" s="91">
        <f t="shared" si="510"/>
        <v>7082387</v>
      </c>
      <c r="AA116" s="91">
        <f t="shared" si="510"/>
        <v>5395291.1000000006</v>
      </c>
      <c r="AB116" s="91">
        <f t="shared" si="510"/>
        <v>4855077.4799999995</v>
      </c>
      <c r="AC116" s="91">
        <f t="shared" si="511" ref="AC116:AD116">AC95-AC102</f>
        <v>-641306.8900000006</v>
      </c>
      <c r="AD116" s="91">
        <f t="shared" si="511"/>
        <v>-599870.82999999961</v>
      </c>
      <c r="AE116" s="91">
        <f t="shared" si="512" ref="AE116:AF116">AE95-AE102</f>
        <v>-147604</v>
      </c>
      <c r="AF116" s="91">
        <f t="shared" si="512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300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>
        <v>4536423</v>
      </c>
      <c r="BH116" s="300">
        <v>12863626</v>
      </c>
      <c r="BI116" s="28">
        <f t="shared" si="505"/>
        <v>-1651464.2500000028</v>
      </c>
      <c r="BJ116" s="93">
        <f t="shared" si="505"/>
        <v>1107790.2200000002</v>
      </c>
      <c r="BK116" s="93">
        <f t="shared" si="505"/>
        <v>-205001.00999999978</v>
      </c>
      <c r="BL116" s="93">
        <f t="shared" si="505"/>
        <v>1147366.3899999997</v>
      </c>
      <c r="BM116" s="93">
        <f t="shared" si="505"/>
        <v>467863.68999999971</v>
      </c>
      <c r="BN116" s="93">
        <f t="shared" si="505"/>
        <v>-24152.059999999823</v>
      </c>
      <c r="BO116" s="93">
        <f t="shared" si="505"/>
        <v>295062.26000000001</v>
      </c>
      <c r="BP116" s="93">
        <f t="shared" si="505"/>
        <v>154587.38000000012</v>
      </c>
      <c r="BQ116" s="93">
        <f t="shared" si="505"/>
        <v>520863.87000000011</v>
      </c>
      <c r="BR116" s="394">
        <f t="shared" si="505"/>
        <v>-260582.77000000142</v>
      </c>
      <c r="BS116" s="417">
        <f t="shared" si="506"/>
        <v>3109848.3899999997</v>
      </c>
      <c r="BT116" s="93">
        <f t="shared" si="506"/>
        <v>3297380.6900000004</v>
      </c>
      <c r="BU116" s="93">
        <f t="shared" si="506"/>
        <v>1350446.1900000023</v>
      </c>
      <c r="BV116" s="93">
        <f t="shared" si="506"/>
        <v>1237416.9699999993</v>
      </c>
      <c r="BW116" s="93">
        <f t="shared" si="506"/>
        <v>-1386371.6600000001</v>
      </c>
      <c r="BX116" s="234">
        <f t="shared" si="506"/>
        <v>-166348.03999999957</v>
      </c>
      <c r="BY116" s="234">
        <f t="shared" si="506"/>
        <v>110556.94000000018</v>
      </c>
      <c r="BZ116" s="234">
        <f t="shared" si="506"/>
        <v>-551205.3200000003</v>
      </c>
      <c r="CA116" s="234">
        <f t="shared" si="506"/>
        <v>-399159.8600000001</v>
      </c>
      <c r="CB116" s="234">
        <f t="shared" si="506"/>
        <v>-221967</v>
      </c>
      <c r="CC116" s="234">
        <f t="shared" si="507"/>
        <v>-1403994.54</v>
      </c>
      <c r="CD116" s="374">
        <f t="shared" si="507"/>
        <v>141651.23000000045</v>
      </c>
      <c r="CE116" s="343">
        <f t="shared" si="507"/>
        <v>1699424</v>
      </c>
      <c r="CF116" s="247">
        <f t="shared" si="507"/>
        <v>2205792</v>
      </c>
      <c r="CG116" s="247">
        <f t="shared" si="507"/>
        <v>3119643.8999999994</v>
      </c>
      <c r="CH116" s="247">
        <f t="shared" si="507"/>
        <v>672729.52000000048</v>
      </c>
      <c r="CI116" s="247">
        <f t="shared" si="507"/>
        <v>1737694.8900000006</v>
      </c>
      <c r="CJ116" s="247">
        <f t="shared" si="507"/>
        <v>195528.82999999961</v>
      </c>
      <c r="CK116" s="247">
        <f t="shared" si="507"/>
        <v>368769</v>
      </c>
      <c r="CL116" s="247">
        <f t="shared" si="507"/>
        <v>-58830.84999999986</v>
      </c>
      <c r="CM116" s="247">
        <f t="shared" si="508"/>
        <v>344059</v>
      </c>
      <c r="CN116" s="247">
        <f t="shared" si="508"/>
        <v>793230</v>
      </c>
      <c r="CO116" s="247">
        <f t="shared" si="508"/>
        <v>2802688</v>
      </c>
      <c r="CP116" s="374">
        <f t="shared" si="508"/>
        <v>6759489</v>
      </c>
      <c r="CQ116" s="374">
        <f t="shared" si="508"/>
        <v>1402724</v>
      </c>
      <c r="CR116" s="374">
        <f t="shared" si="508"/>
        <v>1390297</v>
      </c>
      <c r="CS116" s="374">
        <f t="shared" si="508"/>
        <v>1159048</v>
      </c>
      <c r="CT116" s="374">
        <f t="shared" si="508"/>
        <v>-542489</v>
      </c>
      <c r="CU116" s="374">
        <f t="shared" si="508"/>
        <v>-632783</v>
      </c>
      <c r="CV116" s="374">
        <f t="shared" si="508"/>
        <v>771730</v>
      </c>
      <c r="CW116" s="374">
        <f t="shared" si="508"/>
        <v>-1799002</v>
      </c>
      <c r="CX116" s="374">
        <f t="shared" si="508"/>
        <v>-223126</v>
      </c>
      <c r="CY116" s="374">
        <f t="shared" si="508"/>
        <v>-635051</v>
      </c>
      <c r="CZ116" s="374">
        <f t="shared" si="508"/>
        <v>-1246305</v>
      </c>
      <c r="DA116" s="374">
        <f t="shared" si="508"/>
        <v>631314</v>
      </c>
      <c r="DB116" s="374">
        <f t="shared" si="508"/>
        <v>-630845</v>
      </c>
      <c r="DC116" s="330"/>
      <c r="DD116" s="28">
        <f>DD95-DD102</f>
        <v>12863626</v>
      </c>
    </row>
    <row r="117" spans="1:108" s="31" customFormat="1" ht="15">
      <c r="A117" s="139"/>
      <c r="B117" s="32" t="s">
        <v>141</v>
      </c>
      <c r="C117" s="90">
        <f t="shared" si="513" ref="C117:O119">C96-C103</f>
        <v>-172518.72000000067</v>
      </c>
      <c r="D117" s="91">
        <f t="shared" si="513"/>
        <v>-2755852.1100000013</v>
      </c>
      <c r="E117" s="91">
        <f t="shared" si="513"/>
        <v>-3571982.8099999996</v>
      </c>
      <c r="F117" s="28">
        <f t="shared" si="513"/>
        <v>-1448112.0900000003</v>
      </c>
      <c r="G117" s="91">
        <f t="shared" si="513"/>
        <v>-1181415.77</v>
      </c>
      <c r="H117" s="91">
        <f t="shared" si="513"/>
        <v>-524812.02000000002</v>
      </c>
      <c r="I117" s="91">
        <f t="shared" si="513"/>
        <v>-449813.12000000011</v>
      </c>
      <c r="J117" s="91">
        <f t="shared" si="513"/>
        <v>228747.56999999983</v>
      </c>
      <c r="K117" s="91">
        <f t="shared" si="513"/>
        <v>1676812.3500000001</v>
      </c>
      <c r="L117" s="92">
        <f t="shared" si="513"/>
        <v>4859090.0899999999</v>
      </c>
      <c r="M117" s="91">
        <f t="shared" si="513"/>
        <v>926176.95999999903</v>
      </c>
      <c r="N117" s="91">
        <f t="shared" si="513"/>
        <v>921339.11999999918</v>
      </c>
      <c r="O117" s="91">
        <f t="shared" si="513"/>
        <v>-965536.40000000037</v>
      </c>
      <c r="P117" s="91">
        <f t="shared" si="514" ref="P117:R117">P96-P103</f>
        <v>148175.5700000003</v>
      </c>
      <c r="Q117" s="91">
        <f t="shared" si="514"/>
        <v>-1996198.9400000004</v>
      </c>
      <c r="R117" s="91">
        <f t="shared" si="514"/>
        <v>-2305071</v>
      </c>
      <c r="S117" s="91">
        <f t="shared" si="515" ref="S117:T117">S96-S103</f>
        <v>-1081193.6499999999</v>
      </c>
      <c r="T117" s="91">
        <f t="shared" si="515"/>
        <v>-454827.09999999963</v>
      </c>
      <c r="U117" s="91">
        <f t="shared" si="516" ref="U117:V117">U96-U103</f>
        <v>-151890.40000000037</v>
      </c>
      <c r="V117" s="91">
        <f t="shared" si="516"/>
        <v>437532</v>
      </c>
      <c r="W117" s="91">
        <f t="shared" si="517" ref="W117:AB117">W96-W103</f>
        <v>1749085.3300000005</v>
      </c>
      <c r="X117" s="92">
        <f t="shared" si="517"/>
        <v>4372313.5500000007</v>
      </c>
      <c r="Y117" s="91">
        <f t="shared" si="517"/>
        <v>4109135</v>
      </c>
      <c r="Z117" s="91">
        <f t="shared" si="517"/>
        <v>2094042</v>
      </c>
      <c r="AA117" s="91">
        <f t="shared" si="517"/>
        <v>-1804053.75</v>
      </c>
      <c r="AB117" s="91">
        <f t="shared" si="517"/>
        <v>-1793106.2299999995</v>
      </c>
      <c r="AC117" s="91">
        <f t="shared" si="518" ref="AC117:AD117">AC96-AC103</f>
        <v>-2244838.3100000005</v>
      </c>
      <c r="AD117" s="91">
        <f t="shared" si="518"/>
        <v>-1060404.0699999998</v>
      </c>
      <c r="AE117" s="91">
        <f t="shared" si="519" ref="AE117:AF117">AE96-AE103</f>
        <v>-874459</v>
      </c>
      <c r="AF117" s="91">
        <f t="shared" si="519"/>
        <v>-691249.22999999998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300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>
        <v>3092691</v>
      </c>
      <c r="BH117" s="300">
        <v>6293016</v>
      </c>
      <c r="BI117" s="28">
        <f t="shared" si="505"/>
        <v>-793017.6799999997</v>
      </c>
      <c r="BJ117" s="93">
        <f t="shared" si="505"/>
        <v>2904027.6800000016</v>
      </c>
      <c r="BK117" s="93">
        <f t="shared" si="505"/>
        <v>1575783.8699999992</v>
      </c>
      <c r="BL117" s="93">
        <f t="shared" si="505"/>
        <v>-856958.90999999968</v>
      </c>
      <c r="BM117" s="93">
        <f t="shared" si="505"/>
        <v>100222.12000000011</v>
      </c>
      <c r="BN117" s="93">
        <f t="shared" si="505"/>
        <v>69984.920000000391</v>
      </c>
      <c r="BO117" s="93">
        <f t="shared" si="505"/>
        <v>297922.71999999974</v>
      </c>
      <c r="BP117" s="93">
        <f t="shared" si="505"/>
        <v>208784.43000000017</v>
      </c>
      <c r="BQ117" s="93">
        <f t="shared" si="505"/>
        <v>72272.980000000447</v>
      </c>
      <c r="BR117" s="394">
        <f t="shared" si="505"/>
        <v>-486776.53999999911</v>
      </c>
      <c r="BS117" s="417">
        <f t="shared" si="506"/>
        <v>3182958.040000001</v>
      </c>
      <c r="BT117" s="93">
        <f t="shared" si="506"/>
        <v>1172702.8800000008</v>
      </c>
      <c r="BU117" s="93">
        <f t="shared" si="506"/>
        <v>-838517.34999999963</v>
      </c>
      <c r="BV117" s="93">
        <f t="shared" si="506"/>
        <v>-1941281.7999999998</v>
      </c>
      <c r="BW117" s="93">
        <f t="shared" si="506"/>
        <v>-248639.37000000011</v>
      </c>
      <c r="BX117" s="234">
        <f t="shared" si="506"/>
        <v>1244666.9300000002</v>
      </c>
      <c r="BY117" s="234">
        <f t="shared" si="506"/>
        <v>206734.64999999991</v>
      </c>
      <c r="BZ117" s="234">
        <f t="shared" si="506"/>
        <v>-236422.13000000035</v>
      </c>
      <c r="CA117" s="234">
        <f t="shared" si="506"/>
        <v>-24831.599999999627</v>
      </c>
      <c r="CB117" s="234">
        <f t="shared" si="506"/>
        <v>-162702</v>
      </c>
      <c r="CC117" s="234">
        <f t="shared" si="507"/>
        <v>394065.66999999946</v>
      </c>
      <c r="CD117" s="374">
        <f t="shared" si="507"/>
        <v>1409819.4499999993</v>
      </c>
      <c r="CE117" s="343">
        <f t="shared" si="507"/>
        <v>2075848</v>
      </c>
      <c r="CF117" s="247">
        <f t="shared" si="507"/>
        <v>-1877150</v>
      </c>
      <c r="CG117" s="247">
        <f t="shared" si="507"/>
        <v>790451.75</v>
      </c>
      <c r="CH117" s="247">
        <f t="shared" si="507"/>
        <v>-1023633.7700000005</v>
      </c>
      <c r="CI117" s="247">
        <f t="shared" si="507"/>
        <v>-1530898.6899999995</v>
      </c>
      <c r="CJ117" s="247">
        <f t="shared" si="507"/>
        <v>-872013.93000000017</v>
      </c>
      <c r="CK117" s="247">
        <f t="shared" si="507"/>
        <v>-126865</v>
      </c>
      <c r="CL117" s="247">
        <f t="shared" si="507"/>
        <v>-171416.77000000002</v>
      </c>
      <c r="CM117" s="247">
        <f t="shared" si="508"/>
        <v>254851</v>
      </c>
      <c r="CN117" s="247">
        <f t="shared" si="508"/>
        <v>56356</v>
      </c>
      <c r="CO117" s="247">
        <f t="shared" si="508"/>
        <v>-642625</v>
      </c>
      <c r="CP117" s="374">
        <f t="shared" si="508"/>
        <v>925143</v>
      </c>
      <c r="CQ117" s="374">
        <f t="shared" si="508"/>
        <v>-3838952</v>
      </c>
      <c r="CR117" s="374">
        <f t="shared" si="508"/>
        <v>987586</v>
      </c>
      <c r="CS117" s="374">
        <f t="shared" si="508"/>
        <v>-297844</v>
      </c>
      <c r="CT117" s="374">
        <f t="shared" si="508"/>
        <v>-59088</v>
      </c>
      <c r="CU117" s="374">
        <f t="shared" si="508"/>
        <v>1176881</v>
      </c>
      <c r="CV117" s="374">
        <f t="shared" si="508"/>
        <v>130506</v>
      </c>
      <c r="CW117" s="374">
        <f t="shared" si="508"/>
        <v>-215724</v>
      </c>
      <c r="CX117" s="374">
        <f t="shared" si="508"/>
        <v>469817</v>
      </c>
      <c r="CY117" s="374">
        <f t="shared" si="508"/>
        <v>-314407</v>
      </c>
      <c r="CZ117" s="374">
        <f t="shared" si="508"/>
        <v>3887</v>
      </c>
      <c r="DA117" s="374">
        <f t="shared" si="508"/>
        <v>1592165</v>
      </c>
      <c r="DB117" s="374">
        <f t="shared" si="508"/>
        <v>-414260</v>
      </c>
      <c r="DC117" s="330"/>
      <c r="DD117" s="28">
        <f t="shared" si="520" ref="DD117:DD119">DD96-DD103</f>
        <v>6293016</v>
      </c>
    </row>
    <row r="118" spans="1:108" s="31" customFormat="1" ht="15">
      <c r="A118" s="139"/>
      <c r="B118" s="32" t="s">
        <v>142</v>
      </c>
      <c r="C118" s="90">
        <f t="shared" si="513"/>
        <v>-330715.47000000067</v>
      </c>
      <c r="D118" s="91">
        <f t="shared" si="513"/>
        <v>-2818924.1499999985</v>
      </c>
      <c r="E118" s="91">
        <f t="shared" si="513"/>
        <v>-3365257.5199999996</v>
      </c>
      <c r="F118" s="28">
        <f t="shared" si="513"/>
        <v>-1488081.3199999998</v>
      </c>
      <c r="G118" s="91">
        <f t="shared" si="513"/>
        <v>-1028064.5899999999</v>
      </c>
      <c r="H118" s="91">
        <f t="shared" si="513"/>
        <v>-412137.97999999998</v>
      </c>
      <c r="I118" s="91">
        <f t="shared" si="513"/>
        <v>-569804.29000000004</v>
      </c>
      <c r="J118" s="91">
        <f t="shared" si="513"/>
        <v>327268.41000000015</v>
      </c>
      <c r="K118" s="91">
        <f t="shared" si="513"/>
        <v>2420890.5299999998</v>
      </c>
      <c r="L118" s="92">
        <f t="shared" si="513"/>
        <v>4654058.4600000009</v>
      </c>
      <c r="M118" s="91">
        <f t="shared" si="513"/>
        <v>5271.5600000005215</v>
      </c>
      <c r="N118" s="91">
        <f t="shared" si="513"/>
        <v>924147.8900000006</v>
      </c>
      <c r="O118" s="91">
        <f t="shared" si="513"/>
        <v>-1512766.3899999987</v>
      </c>
      <c r="P118" s="91">
        <f t="shared" si="521" ref="P118:R118">P97-P104</f>
        <v>515987.5</v>
      </c>
      <c r="Q118" s="91">
        <f t="shared" si="521"/>
        <v>-1757220.0599999996</v>
      </c>
      <c r="R118" s="91">
        <f t="shared" si="521"/>
        <v>-2247690.5699999998</v>
      </c>
      <c r="S118" s="91">
        <f t="shared" si="522" ref="S118:T118">S97-S104</f>
        <v>-1082317.7799999998</v>
      </c>
      <c r="T118" s="91">
        <f t="shared" si="522"/>
        <v>-211179.89000000013</v>
      </c>
      <c r="U118" s="91">
        <f t="shared" si="523" ref="U118:V118">U97-U104</f>
        <v>13608.090000000317</v>
      </c>
      <c r="V118" s="91">
        <f t="shared" si="523"/>
        <v>794884</v>
      </c>
      <c r="W118" s="91">
        <f t="shared" si="524" ref="W118:AB118">W97-W104</f>
        <v>1694689.9400000004</v>
      </c>
      <c r="X118" s="92">
        <f t="shared" si="524"/>
        <v>4365137.0299999993</v>
      </c>
      <c r="Y118" s="91">
        <f t="shared" si="524"/>
        <v>4253461</v>
      </c>
      <c r="Z118" s="91">
        <f t="shared" si="524"/>
        <v>2531592</v>
      </c>
      <c r="AA118" s="91">
        <f t="shared" si="524"/>
        <v>-2614394.0500000007</v>
      </c>
      <c r="AB118" s="91">
        <f t="shared" si="524"/>
        <v>-1446841.379999999</v>
      </c>
      <c r="AC118" s="91">
        <f t="shared" si="525" ref="AC118:AD118">AC97-AC104</f>
        <v>-2194570.8499999996</v>
      </c>
      <c r="AD118" s="91">
        <f t="shared" si="525"/>
        <v>-1329015.1399999997</v>
      </c>
      <c r="AE118" s="91">
        <f t="shared" si="526" ref="AE118:AF118">AE97-AE104</f>
        <v>-944383</v>
      </c>
      <c r="AF118" s="91">
        <f t="shared" si="526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300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>
        <v>3047394</v>
      </c>
      <c r="BH118" s="300">
        <v>6627056</v>
      </c>
      <c r="BI118" s="28">
        <f t="shared" si="505"/>
        <v>-1182050.9199999981</v>
      </c>
      <c r="BJ118" s="93">
        <f t="shared" si="505"/>
        <v>3334911.6499999985</v>
      </c>
      <c r="BK118" s="93">
        <f t="shared" si="505"/>
        <v>1608037.46</v>
      </c>
      <c r="BL118" s="93">
        <f t="shared" si="505"/>
        <v>-759609.25</v>
      </c>
      <c r="BM118" s="93">
        <f t="shared" si="505"/>
        <v>-54253.189999999944</v>
      </c>
      <c r="BN118" s="93">
        <f t="shared" si="505"/>
        <v>200958.08999999985</v>
      </c>
      <c r="BO118" s="93">
        <f t="shared" si="505"/>
        <v>583412.38000000035</v>
      </c>
      <c r="BP118" s="93">
        <f t="shared" si="505"/>
        <v>467615.58999999985</v>
      </c>
      <c r="BQ118" s="93">
        <f t="shared" si="505"/>
        <v>-726200.58999999939</v>
      </c>
      <c r="BR118" s="394">
        <f t="shared" si="505"/>
        <v>-288921.43000000156</v>
      </c>
      <c r="BS118" s="417">
        <f t="shared" si="506"/>
        <v>4248189.4399999995</v>
      </c>
      <c r="BT118" s="93">
        <f t="shared" si="506"/>
        <v>1607444.1099999994</v>
      </c>
      <c r="BU118" s="93">
        <f t="shared" si="506"/>
        <v>-1101627.660000002</v>
      </c>
      <c r="BV118" s="93">
        <f t="shared" si="506"/>
        <v>-1962828.879999999</v>
      </c>
      <c r="BW118" s="93">
        <f t="shared" si="506"/>
        <v>-437350.79000000004</v>
      </c>
      <c r="BX118" s="234">
        <f t="shared" si="506"/>
        <v>918675.43000000017</v>
      </c>
      <c r="BY118" s="234">
        <f t="shared" si="506"/>
        <v>137934.7799999998</v>
      </c>
      <c r="BZ118" s="234">
        <f t="shared" si="506"/>
        <v>-161480.31000000006</v>
      </c>
      <c r="CA118" s="234">
        <f t="shared" si="506"/>
        <v>-136975.09000000032</v>
      </c>
      <c r="CB118" s="234">
        <f t="shared" si="506"/>
        <v>-78986</v>
      </c>
      <c r="CC118" s="234">
        <f t="shared" si="507"/>
        <v>660978.05999999959</v>
      </c>
      <c r="CD118" s="374">
        <f t="shared" si="507"/>
        <v>1498969.9700000007</v>
      </c>
      <c r="CE118" s="343">
        <f t="shared" si="507"/>
        <v>1373134</v>
      </c>
      <c r="CF118" s="247">
        <f t="shared" si="507"/>
        <v>-2937466</v>
      </c>
      <c r="CG118" s="247">
        <f t="shared" si="507"/>
        <v>1116835.0500000007</v>
      </c>
      <c r="CH118" s="247">
        <f t="shared" si="507"/>
        <v>-1043678.620000001</v>
      </c>
      <c r="CI118" s="247">
        <f t="shared" si="507"/>
        <v>-406086.15000000037</v>
      </c>
      <c r="CJ118" s="247">
        <f t="shared" si="507"/>
        <v>-694255.86000000034</v>
      </c>
      <c r="CK118" s="247">
        <f t="shared" si="507"/>
        <v>276036</v>
      </c>
      <c r="CL118" s="247">
        <f t="shared" si="507"/>
        <v>-438233.79999999981</v>
      </c>
      <c r="CM118" s="247">
        <f t="shared" si="508"/>
        <v>388585</v>
      </c>
      <c r="CN118" s="247">
        <f t="shared" si="508"/>
        <v>-15605</v>
      </c>
      <c r="CO118" s="247">
        <f t="shared" si="508"/>
        <v>-1109581</v>
      </c>
      <c r="CP118" s="374">
        <f t="shared" si="508"/>
        <v>476447</v>
      </c>
      <c r="CQ118" s="374">
        <f t="shared" si="508"/>
        <v>-3761868</v>
      </c>
      <c r="CR118" s="374">
        <f t="shared" si="508"/>
        <v>768191</v>
      </c>
      <c r="CS118" s="374">
        <f t="shared" si="508"/>
        <v>-102762</v>
      </c>
      <c r="CT118" s="374">
        <f t="shared" si="508"/>
        <v>957057</v>
      </c>
      <c r="CU118" s="374">
        <f t="shared" si="508"/>
        <v>-287615</v>
      </c>
      <c r="CV118" s="374">
        <f t="shared" si="508"/>
        <v>55228</v>
      </c>
      <c r="CW118" s="374">
        <f t="shared" si="508"/>
        <v>-647220</v>
      </c>
      <c r="CX118" s="374">
        <f t="shared" si="508"/>
        <v>505722</v>
      </c>
      <c r="CY118" s="374">
        <f t="shared" si="508"/>
        <v>-331846</v>
      </c>
      <c r="CZ118" s="374">
        <f t="shared" si="508"/>
        <v>-95169</v>
      </c>
      <c r="DA118" s="374">
        <f t="shared" si="508"/>
        <v>1801307</v>
      </c>
      <c r="DB118" s="374">
        <f t="shared" si="508"/>
        <v>286502</v>
      </c>
      <c r="DC118" s="330"/>
      <c r="DD118" s="28">
        <f t="shared" si="520"/>
        <v>6627056</v>
      </c>
    </row>
    <row r="119" spans="1:108" s="31" customFormat="1" ht="15">
      <c r="A119" s="139"/>
      <c r="B119" s="32" t="s">
        <v>143</v>
      </c>
      <c r="C119" s="90">
        <f t="shared" si="513"/>
        <v>2841019.7099999934</v>
      </c>
      <c r="D119" s="91">
        <f t="shared" si="513"/>
        <v>2355538.9099999964</v>
      </c>
      <c r="E119" s="91">
        <f t="shared" si="513"/>
        <v>-14603152.75</v>
      </c>
      <c r="F119" s="28">
        <f t="shared" si="513"/>
        <v>-4794332.1000000015</v>
      </c>
      <c r="G119" s="91">
        <f t="shared" si="513"/>
        <v>-5249768.3100000005</v>
      </c>
      <c r="H119" s="91">
        <f t="shared" si="513"/>
        <v>412709.02999999933</v>
      </c>
      <c r="I119" s="91">
        <f t="shared" si="513"/>
        <v>-1775454.0899999999</v>
      </c>
      <c r="J119" s="91">
        <f t="shared" si="513"/>
        <v>1198481.4700000007</v>
      </c>
      <c r="K119" s="91">
        <f t="shared" si="513"/>
        <v>5357634.4499999993</v>
      </c>
      <c r="L119" s="92">
        <f t="shared" si="513"/>
        <v>14218981.310000006</v>
      </c>
      <c r="M119" s="91">
        <f t="shared" si="513"/>
        <v>-4276286.8599999994</v>
      </c>
      <c r="N119" s="91">
        <f t="shared" si="513"/>
        <v>4596423.6000000015</v>
      </c>
      <c r="O119" s="91">
        <f t="shared" si="513"/>
        <v>-6459360.6599999964</v>
      </c>
      <c r="P119" s="91">
        <f t="shared" si="527" ref="P119:R119">P98-P105</f>
        <v>1527331.0399999991</v>
      </c>
      <c r="Q119" s="91">
        <f t="shared" si="527"/>
        <v>-3134720.3999999985</v>
      </c>
      <c r="R119" s="91">
        <f t="shared" si="527"/>
        <v>-10933992.67</v>
      </c>
      <c r="S119" s="91">
        <f t="shared" si="528" ref="S119:T119">S98-S105</f>
        <v>-2973247.7599999998</v>
      </c>
      <c r="T119" s="91">
        <f t="shared" si="528"/>
        <v>1074607.8600000013</v>
      </c>
      <c r="U119" s="91">
        <f t="shared" si="529" ref="U119:V119">U98-U105</f>
        <v>-362402.08000000007</v>
      </c>
      <c r="V119" s="91">
        <f t="shared" si="529"/>
        <v>1201984</v>
      </c>
      <c r="W119" s="91">
        <f t="shared" si="530" ref="W119:AB119">W98-W105</f>
        <v>3344934.3699999992</v>
      </c>
      <c r="X119" s="92">
        <f t="shared" si="530"/>
        <v>11533881.440000001</v>
      </c>
      <c r="Y119" s="91">
        <f t="shared" si="530"/>
        <v>9994132</v>
      </c>
      <c r="Z119" s="91">
        <f t="shared" si="530"/>
        <v>5738745</v>
      </c>
      <c r="AA119" s="91">
        <f t="shared" si="530"/>
        <v>-11804952.140000001</v>
      </c>
      <c r="AB119" s="91">
        <f t="shared" si="530"/>
        <v>-5060611.3200000003</v>
      </c>
      <c r="AC119" s="91">
        <f t="shared" si="531" ref="AC119:AD119">AC98-AC105</f>
        <v>-10316835.890000001</v>
      </c>
      <c r="AD119" s="91">
        <f t="shared" si="531"/>
        <v>10084741.599999998</v>
      </c>
      <c r="AE119" s="91">
        <f t="shared" si="532" ref="AE119:AF119">AE98-AE105</f>
        <v>-3467014</v>
      </c>
      <c r="AF119" s="91">
        <f t="shared" si="532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300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>
        <v>6806380</v>
      </c>
      <c r="BH119" s="300">
        <v>24582894</v>
      </c>
      <c r="BI119" s="28">
        <f t="shared" si="505"/>
        <v>-9300380.3699999899</v>
      </c>
      <c r="BJ119" s="93">
        <f t="shared" si="505"/>
        <v>-828207.86999999732</v>
      </c>
      <c r="BK119" s="93">
        <f t="shared" si="505"/>
        <v>11468432.350000001</v>
      </c>
      <c r="BL119" s="93">
        <f t="shared" si="505"/>
        <v>-6139660.5699999984</v>
      </c>
      <c r="BM119" s="93">
        <f t="shared" si="505"/>
        <v>2276520.5500000007</v>
      </c>
      <c r="BN119" s="93">
        <f t="shared" si="505"/>
        <v>661898.83000000194</v>
      </c>
      <c r="BO119" s="93">
        <f t="shared" si="505"/>
        <v>1413052.0099999998</v>
      </c>
      <c r="BP119" s="93">
        <f t="shared" si="505"/>
        <v>3502.5299999993294</v>
      </c>
      <c r="BQ119" s="93">
        <f t="shared" si="505"/>
        <v>-2012700.0800000001</v>
      </c>
      <c r="BR119" s="394">
        <f t="shared" si="505"/>
        <v>-2685099.8700000048</v>
      </c>
      <c r="BS119" s="417">
        <f t="shared" si="506"/>
        <v>14270418.859999999</v>
      </c>
      <c r="BT119" s="93">
        <f t="shared" si="506"/>
        <v>1142321.3999999985</v>
      </c>
      <c r="BU119" s="93">
        <f t="shared" si="506"/>
        <v>-5345591.4800000042</v>
      </c>
      <c r="BV119" s="93">
        <f t="shared" si="506"/>
        <v>-6587942.3599999994</v>
      </c>
      <c r="BW119" s="93">
        <f t="shared" si="506"/>
        <v>-7182115.4900000021</v>
      </c>
      <c r="BX119" s="234">
        <f t="shared" si="506"/>
        <v>21018734.269999996</v>
      </c>
      <c r="BY119" s="234">
        <f t="shared" si="506"/>
        <v>-493766.24000000022</v>
      </c>
      <c r="BZ119" s="234">
        <f t="shared" si="506"/>
        <v>-1109031.8800000008</v>
      </c>
      <c r="CA119" s="234">
        <f t="shared" si="506"/>
        <v>1817586.0800000001</v>
      </c>
      <c r="CB119" s="234">
        <f t="shared" si="506"/>
        <v>7466873</v>
      </c>
      <c r="CC119" s="234">
        <f t="shared" si="507"/>
        <v>2147755.6300000008</v>
      </c>
      <c r="CD119" s="374">
        <f t="shared" si="507"/>
        <v>6868538.5599999987</v>
      </c>
      <c r="CE119" s="343">
        <f t="shared" si="507"/>
        <v>7137841</v>
      </c>
      <c r="CF119" s="247">
        <f t="shared" si="507"/>
        <v>-10022526</v>
      </c>
      <c r="CG119" s="247">
        <f t="shared" si="507"/>
        <v>850808.1400000006</v>
      </c>
      <c r="CH119" s="247">
        <f t="shared" si="507"/>
        <v>-3869815.6799999997</v>
      </c>
      <c r="CI119" s="247">
        <f t="shared" si="507"/>
        <v>61715.890000000596</v>
      </c>
      <c r="CJ119" s="247">
        <f t="shared" si="507"/>
        <v>-18467925.599999998</v>
      </c>
      <c r="CK119" s="247">
        <f t="shared" si="507"/>
        <v>731625</v>
      </c>
      <c r="CL119" s="247">
        <f t="shared" si="507"/>
        <v>-4026865.9800000004</v>
      </c>
      <c r="CM119" s="247">
        <f t="shared" si="508"/>
        <v>-195016</v>
      </c>
      <c r="CN119" s="247">
        <f t="shared" si="508"/>
        <v>-9353401</v>
      </c>
      <c r="CO119" s="247">
        <f t="shared" si="508"/>
        <v>-555576</v>
      </c>
      <c r="CP119" s="374">
        <f t="shared" si="508"/>
        <v>-2033731</v>
      </c>
      <c r="CQ119" s="374">
        <f t="shared" si="508"/>
        <v>-13190504</v>
      </c>
      <c r="CR119" s="374">
        <f t="shared" si="508"/>
        <v>1197833</v>
      </c>
      <c r="CS119" s="374">
        <f t="shared" si="508"/>
        <v>2808679</v>
      </c>
      <c r="CT119" s="374">
        <f t="shared" si="508"/>
        <v>1276528</v>
      </c>
      <c r="CU119" s="374">
        <f t="shared" si="508"/>
        <v>-2521258</v>
      </c>
      <c r="CV119" s="374">
        <f t="shared" si="508"/>
        <v>984116</v>
      </c>
      <c r="CW119" s="374">
        <f t="shared" si="508"/>
        <v>-3855099</v>
      </c>
      <c r="CX119" s="374">
        <f t="shared" si="508"/>
        <v>3763928</v>
      </c>
      <c r="CY119" s="374">
        <f t="shared" si="508"/>
        <v>-1877352</v>
      </c>
      <c r="CZ119" s="374">
        <f t="shared" si="508"/>
        <v>298181</v>
      </c>
      <c r="DA119" s="374">
        <f t="shared" si="508"/>
        <v>1869266</v>
      </c>
      <c r="DB119" s="374">
        <f t="shared" si="508"/>
        <v>8214205</v>
      </c>
      <c r="DC119" s="330"/>
      <c r="DD119" s="28">
        <f t="shared" si="520"/>
        <v>24582894</v>
      </c>
    </row>
    <row r="120" spans="1:108" s="123" customFormat="1" ht="15.75" thickBot="1">
      <c r="A120" s="140"/>
      <c r="B120" s="45" t="s">
        <v>144</v>
      </c>
      <c r="C120" s="119">
        <f>SUM(C115:C119)</f>
        <v>22932770.659999996</v>
      </c>
      <c r="D120" s="120">
        <f t="shared" si="533" ref="D120:U120">SUM(D115:D119)</f>
        <v>-13064901.909999998</v>
      </c>
      <c r="E120" s="120">
        <f t="shared" si="533"/>
        <v>-44181265.519999988</v>
      </c>
      <c r="F120" s="29">
        <f t="shared" si="533"/>
        <v>-30437338.740000006</v>
      </c>
      <c r="G120" s="120">
        <f t="shared" si="533"/>
        <v>-27841411.699999996</v>
      </c>
      <c r="H120" s="120">
        <f t="shared" si="533"/>
        <v>-16335496.780000001</v>
      </c>
      <c r="I120" s="120">
        <f t="shared" si="533"/>
        <v>-16784143.18</v>
      </c>
      <c r="J120" s="120">
        <f t="shared" si="533"/>
        <v>-5599542.5599999987</v>
      </c>
      <c r="K120" s="120">
        <f t="shared" si="533"/>
        <v>23025521.439999998</v>
      </c>
      <c r="L120" s="121">
        <f t="shared" si="533"/>
        <v>71326168.359999999</v>
      </c>
      <c r="M120" s="120">
        <f t="shared" si="533"/>
        <v>29455270.030000009</v>
      </c>
      <c r="N120" s="120">
        <f t="shared" si="533"/>
        <v>27549972.859999999</v>
      </c>
      <c r="O120" s="120">
        <f t="shared" si="533"/>
        <v>-1902459.360000005</v>
      </c>
      <c r="P120" s="120">
        <f t="shared" si="533"/>
        <v>9390504.1300000045</v>
      </c>
      <c r="Q120" s="120">
        <f t="shared" si="533"/>
        <v>-19198956.839999992</v>
      </c>
      <c r="R120" s="120">
        <f t="shared" si="533"/>
        <v>-37170855.359999999</v>
      </c>
      <c r="S120" s="120">
        <f t="shared" si="533"/>
        <v>-19321934.990000002</v>
      </c>
      <c r="T120" s="120">
        <f t="shared" si="533"/>
        <v>-14052496.26</v>
      </c>
      <c r="U120" s="120">
        <f t="shared" si="533"/>
        <v>-11759940.250000002</v>
      </c>
      <c r="V120" s="120">
        <f t="shared" si="534" ref="V120:W120">SUM(V115:V119)</f>
        <v>-4803397</v>
      </c>
      <c r="W120" s="120">
        <f t="shared" si="534"/>
        <v>19282566.289999999</v>
      </c>
      <c r="X120" s="121">
        <f t="shared" si="535" ref="X120:AB120">SUM(X115:X119)</f>
        <v>61590652.579999983</v>
      </c>
      <c r="Y120" s="120">
        <f t="shared" si="535"/>
        <v>66100783</v>
      </c>
      <c r="Z120" s="120">
        <f t="shared" si="535"/>
        <v>51464332</v>
      </c>
      <c r="AA120" s="120">
        <f t="shared" si="535"/>
        <v>-3787053.1000000052</v>
      </c>
      <c r="AB120" s="120">
        <f t="shared" si="535"/>
        <v>-7467255.9400000088</v>
      </c>
      <c r="AC120" s="120">
        <f t="shared" si="536" ref="AC120:AD120">SUM(AC115:AC119)</f>
        <v>-36269656.850000001</v>
      </c>
      <c r="AD120" s="120">
        <f t="shared" si="536"/>
        <v>-12906555.75</v>
      </c>
      <c r="AE120" s="120">
        <f t="shared" si="537" ref="AE120:AF120">SUM(AE115:AE119)</f>
        <v>-21565465</v>
      </c>
      <c r="AF120" s="120">
        <f t="shared" si="537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9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>
        <v>39534678</v>
      </c>
      <c r="BH120" s="299">
        <v>101890450</v>
      </c>
      <c r="BI120" s="29">
        <f t="shared" si="473"/>
        <v>-24835230.020000003</v>
      </c>
      <c r="BJ120" s="122">
        <f t="shared" si="538" ref="BJ120:BK120">SUM(BJ115:BJ119)</f>
        <v>22455406.039999999</v>
      </c>
      <c r="BK120" s="122">
        <f t="shared" si="538"/>
        <v>24982308.68</v>
      </c>
      <c r="BL120" s="122">
        <f t="shared" si="539" ref="BL120:BM120">SUM(BL115:BL119)</f>
        <v>-6733516.6199999955</v>
      </c>
      <c r="BM120" s="122">
        <f t="shared" si="539"/>
        <v>8519476.7099999953</v>
      </c>
      <c r="BN120" s="122">
        <f t="shared" si="540" ref="BN120:BV120">SUM(BN115:BN119)</f>
        <v>2283000.5200000023</v>
      </c>
      <c r="BO120" s="122">
        <f t="shared" si="540"/>
        <v>5024202.9299999978</v>
      </c>
      <c r="BP120" s="122">
        <f t="shared" si="540"/>
        <v>796145.55999999843</v>
      </c>
      <c r="BQ120" s="122">
        <f t="shared" si="540"/>
        <v>-3742955.1499999971</v>
      </c>
      <c r="BR120" s="393">
        <f t="shared" si="540"/>
        <v>-9735515.7800000086</v>
      </c>
      <c r="BS120" s="416">
        <f t="shared" si="540"/>
        <v>36645512.969999991</v>
      </c>
      <c r="BT120" s="122">
        <f t="shared" si="540"/>
        <v>23914359.140000001</v>
      </c>
      <c r="BU120" s="122">
        <f t="shared" si="540"/>
        <v>-1884593.7400000012</v>
      </c>
      <c r="BV120" s="122">
        <f t="shared" si="540"/>
        <v>-16857760.070000015</v>
      </c>
      <c r="BW120" s="122">
        <f t="shared" si="541" ref="BW120:BX120">SUM(BW115:BW119)</f>
        <v>-17070700.010000005</v>
      </c>
      <c r="BX120" s="233">
        <f t="shared" si="541"/>
        <v>24264299.609999999</v>
      </c>
      <c r="BY120" s="233">
        <f t="shared" si="542" ref="BY120:BZ120">SUM(BY115:BY119)</f>
        <v>-2243530.009999997</v>
      </c>
      <c r="BZ120" s="233">
        <f t="shared" si="542"/>
        <v>-2629660.5200000005</v>
      </c>
      <c r="CA120" s="233">
        <f t="shared" si="543" ref="CA120:CB120">SUM(CA115:CA119)</f>
        <v>2003787.2500000007</v>
      </c>
      <c r="CB120" s="233">
        <f t="shared" si="543"/>
        <v>6598654</v>
      </c>
      <c r="CC120" s="233">
        <f t="shared" si="544" ref="CC120:CE120">SUM(CC115:CC119)</f>
        <v>6174800.7100000009</v>
      </c>
      <c r="CD120" s="373">
        <f t="shared" si="544"/>
        <v>23066747.420000009</v>
      </c>
      <c r="CE120" s="342">
        <f t="shared" si="544"/>
        <v>26312607</v>
      </c>
      <c r="CF120" s="259">
        <f t="shared" si="545" ref="CF120">SUM(CF115:CF119)</f>
        <v>-26164196</v>
      </c>
      <c r="CG120" s="259">
        <f t="shared" si="546" ref="CG120">SUM(CG115:CG119)</f>
        <v>15945095.100000005</v>
      </c>
      <c r="CH120" s="259">
        <f t="shared" si="547" ref="CH120">SUM(CH115:CH119)</f>
        <v>-2934577.0599999912</v>
      </c>
      <c r="CI120" s="259">
        <f t="shared" si="548" ref="CI120">SUM(CI115:CI119)</f>
        <v>-4175363.1500000022</v>
      </c>
      <c r="CJ120" s="259">
        <f t="shared" si="549" ref="CJ120">SUM(CJ115:CJ119)</f>
        <v>-25562325.25</v>
      </c>
      <c r="CK120" s="259">
        <f t="shared" si="550" ref="CK120">SUM(CK115:CK119)</f>
        <v>877906</v>
      </c>
      <c r="CL120" s="259">
        <f t="shared" si="551" ref="CL120">SUM(CL115:CL119)</f>
        <v>-9615946.2199999988</v>
      </c>
      <c r="CM120" s="259">
        <f t="shared" si="552" ref="CM120">SUM(CM115:CM119)</f>
        <v>-1333337</v>
      </c>
      <c r="CN120" s="259">
        <f t="shared" si="553" ref="CN120">SUM(CN115:CN119)</f>
        <v>-6718579</v>
      </c>
      <c r="CO120" s="259">
        <f t="shared" si="554" ref="CO120">SUM(CO115:CO119)</f>
        <v>-5987892</v>
      </c>
      <c r="CP120" s="373">
        <f t="shared" si="555" ref="CP120">SUM(CP115:CP119)</f>
        <v>18824557</v>
      </c>
      <c r="CQ120" s="373">
        <f t="shared" si="556" ref="CQ120">SUM(CQ115:CQ119)</f>
        <v>-36715036</v>
      </c>
      <c r="CR120" s="373">
        <f t="shared" si="557" ref="CR120">SUM(CR115:CR119)</f>
        <v>9673372</v>
      </c>
      <c r="CS120" s="373">
        <f t="shared" si="558" ref="CS120">SUM(CS115:CS119)</f>
        <v>-236974</v>
      </c>
      <c r="CT120" s="373">
        <f t="shared" si="559" ref="CT120:CU120">SUM(CT115:CT119)</f>
        <v>-10735387</v>
      </c>
      <c r="CU120" s="373">
        <f t="shared" si="559"/>
        <v>-7111781</v>
      </c>
      <c r="CV120" s="373">
        <f t="shared" si="560" ref="CV120">SUM(CV115:CV119)</f>
        <v>5894885</v>
      </c>
      <c r="CW120" s="373">
        <f t="shared" si="561" ref="CW120">SUM(CW115:CW119)</f>
        <v>-7378105</v>
      </c>
      <c r="CX120" s="373">
        <f t="shared" si="562" ref="CX120:CY120">SUM(CX115:CX119)</f>
        <v>7877038</v>
      </c>
      <c r="CY120" s="373">
        <f t="shared" si="562"/>
        <v>-3381085</v>
      </c>
      <c r="CZ120" s="373">
        <f t="shared" si="563" ref="CZ120:DA120">SUM(CZ115:CZ119)</f>
        <v>-5394786</v>
      </c>
      <c r="DA120" s="373">
        <f t="shared" si="563"/>
        <v>20065203</v>
      </c>
      <c r="DB120" s="373">
        <f t="shared" si="564" ref="DB120">SUM(DB115:DB119)</f>
        <v>-1591507</v>
      </c>
      <c r="DC120" s="331"/>
      <c r="DD120" s="29">
        <f t="shared" si="441"/>
        <v>101890450</v>
      </c>
    </row>
    <row r="121" spans="1:108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25"/>
      <c r="CC121" s="225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264"/>
      <c r="DD121" s="71"/>
    </row>
    <row r="122" spans="1:108" s="52" customFormat="1" ht="15">
      <c r="A122" s="139"/>
      <c r="B122" s="53" t="s">
        <v>139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>
        <v>9</v>
      </c>
      <c r="BH122" s="100">
        <v>9</v>
      </c>
      <c r="BI122" s="57">
        <f t="shared" si="565" ref="BI122:BR126">O122-C122</f>
        <v>-42</v>
      </c>
      <c r="BJ122" s="101">
        <f t="shared" si="565"/>
        <v>-52</v>
      </c>
      <c r="BK122" s="101">
        <f t="shared" si="565"/>
        <v>-64</v>
      </c>
      <c r="BL122" s="101">
        <f t="shared" si="565"/>
        <v>-66</v>
      </c>
      <c r="BM122" s="101">
        <f t="shared" si="565"/>
        <v>-67</v>
      </c>
      <c r="BN122" s="101">
        <f t="shared" si="565"/>
        <v>-72</v>
      </c>
      <c r="BO122" s="101">
        <f t="shared" si="565"/>
        <v>-68</v>
      </c>
      <c r="BP122" s="101">
        <f t="shared" si="565"/>
        <v>-64</v>
      </c>
      <c r="BQ122" s="101">
        <f t="shared" si="565"/>
        <v>-46</v>
      </c>
      <c r="BR122" s="397">
        <f t="shared" si="565"/>
        <v>-46</v>
      </c>
      <c r="BS122" s="101">
        <f t="shared" si="566" ref="BS122:CB126">Y122-M122</f>
        <v>-39</v>
      </c>
      <c r="BT122" s="101">
        <f t="shared" si="566"/>
        <v>-35</v>
      </c>
      <c r="BU122" s="101">
        <f t="shared" si="566"/>
        <v>-28</v>
      </c>
      <c r="BV122" s="101">
        <f t="shared" si="566"/>
        <v>-16</v>
      </c>
      <c r="BW122" s="101">
        <f t="shared" si="566"/>
        <v>-19</v>
      </c>
      <c r="BX122" s="237">
        <f t="shared" si="566"/>
        <v>-13</v>
      </c>
      <c r="BY122" s="237">
        <f t="shared" si="566"/>
        <v>-1</v>
      </c>
      <c r="BZ122" s="237">
        <f t="shared" si="566"/>
        <v>11</v>
      </c>
      <c r="CA122" s="237">
        <f t="shared" si="566"/>
        <v>19</v>
      </c>
      <c r="CB122" s="237">
        <f t="shared" si="566"/>
        <v>31</v>
      </c>
      <c r="CC122" s="237">
        <f t="shared" si="567" ref="CC122:CL126">AI122-W122</f>
        <v>22</v>
      </c>
      <c r="CD122" s="377">
        <f t="shared" si="567"/>
        <v>22</v>
      </c>
      <c r="CE122" s="196">
        <f t="shared" si="567"/>
        <v>26</v>
      </c>
      <c r="CF122" s="196">
        <f t="shared" si="567"/>
        <v>22</v>
      </c>
      <c r="CG122" s="196">
        <f t="shared" si="567"/>
        <v>20</v>
      </c>
      <c r="CH122" s="196">
        <f t="shared" si="567"/>
        <v>24</v>
      </c>
      <c r="CI122" s="196">
        <f t="shared" si="567"/>
        <v>20</v>
      </c>
      <c r="CJ122" s="196">
        <f t="shared" si="567"/>
        <v>19</v>
      </c>
      <c r="CK122" s="196">
        <f t="shared" si="567"/>
        <v>1</v>
      </c>
      <c r="CL122" s="196">
        <f t="shared" si="567"/>
        <v>-11</v>
      </c>
      <c r="CM122" s="196">
        <f t="shared" si="568" ref="CM122:DB126">AS122-AG122</f>
        <v>-15</v>
      </c>
      <c r="CN122" s="196">
        <f t="shared" si="568"/>
        <v>-24</v>
      </c>
      <c r="CO122" s="196">
        <f t="shared" si="568"/>
        <v>41</v>
      </c>
      <c r="CP122" s="377">
        <f t="shared" si="568"/>
        <v>16</v>
      </c>
      <c r="CQ122" s="377">
        <f t="shared" si="568"/>
        <v>-5</v>
      </c>
      <c r="CR122" s="377">
        <f t="shared" si="568"/>
        <v>-16</v>
      </c>
      <c r="CS122" s="377">
        <f t="shared" si="568"/>
        <v>-19</v>
      </c>
      <c r="CT122" s="377">
        <f t="shared" si="568"/>
        <v>-25</v>
      </c>
      <c r="CU122" s="377">
        <f t="shared" si="568"/>
        <v>-24</v>
      </c>
      <c r="CV122" s="377">
        <f t="shared" si="568"/>
        <v>-25</v>
      </c>
      <c r="CW122" s="377">
        <f t="shared" si="568"/>
        <v>-26</v>
      </c>
      <c r="CX122" s="377">
        <f t="shared" si="568"/>
        <v>-26</v>
      </c>
      <c r="CY122" s="377">
        <f t="shared" si="568"/>
        <v>-24</v>
      </c>
      <c r="CZ122" s="377">
        <f t="shared" si="568"/>
        <v>-12</v>
      </c>
      <c r="DA122" s="377">
        <f t="shared" si="568"/>
        <v>-71</v>
      </c>
      <c r="DB122" s="377">
        <f t="shared" si="568"/>
        <v>-48</v>
      </c>
      <c r="DC122" s="264"/>
      <c r="DD122" s="57">
        <f>IF(ISERROR(GETPIVOTDATA("VALUE",'CRS WK pvt'!$I$2,"DT_FILE",DD$8,"CD_CO",DD$6,"TRIM_CAT",TRIM(B122),"TRIM_LINE",A121))=TRUE,0,GETPIVOTDATA("VALUE",'CRS WK pvt'!$I$2,"DT_FILE",DD$8,"CD_CO",DD$6,"TRIM_CAT",TRIM(B122),"TRIM_LINE",A121))</f>
        <v>9</v>
      </c>
    </row>
    <row r="123" spans="1:108" s="52" customFormat="1" ht="15">
      <c r="A123" s="139"/>
      <c r="B123" s="53" t="s">
        <v>140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>
        <v>1956</v>
      </c>
      <c r="BH123" s="100">
        <v>1861</v>
      </c>
      <c r="BI123" s="57">
        <f t="shared" si="565"/>
        <v>237</v>
      </c>
      <c r="BJ123" s="101">
        <f t="shared" si="565"/>
        <v>199</v>
      </c>
      <c r="BK123" s="101">
        <f t="shared" si="565"/>
        <v>112</v>
      </c>
      <c r="BL123" s="101">
        <f t="shared" si="565"/>
        <v>91</v>
      </c>
      <c r="BM123" s="101">
        <f t="shared" si="565"/>
        <v>80</v>
      </c>
      <c r="BN123" s="101">
        <f t="shared" si="565"/>
        <v>10</v>
      </c>
      <c r="BO123" s="101">
        <f t="shared" si="565"/>
        <v>-74</v>
      </c>
      <c r="BP123" s="101">
        <f t="shared" si="565"/>
        <v>-3</v>
      </c>
      <c r="BQ123" s="101">
        <f t="shared" si="565"/>
        <v>87</v>
      </c>
      <c r="BR123" s="397">
        <f t="shared" si="565"/>
        <v>188</v>
      </c>
      <c r="BS123" s="101">
        <f t="shared" si="566"/>
        <v>403</v>
      </c>
      <c r="BT123" s="101">
        <f t="shared" si="566"/>
        <v>685</v>
      </c>
      <c r="BU123" s="101">
        <f t="shared" si="566"/>
        <v>792</v>
      </c>
      <c r="BV123" s="101">
        <f t="shared" si="566"/>
        <v>1098</v>
      </c>
      <c r="BW123" s="101">
        <f t="shared" si="566"/>
        <v>1170</v>
      </c>
      <c r="BX123" s="237">
        <f t="shared" si="566"/>
        <v>1332</v>
      </c>
      <c r="BY123" s="237">
        <f t="shared" si="566"/>
        <v>1719</v>
      </c>
      <c r="BZ123" s="237">
        <f t="shared" si="566"/>
        <v>2114</v>
      </c>
      <c r="CA123" s="237">
        <f t="shared" si="566"/>
        <v>2391</v>
      </c>
      <c r="CB123" s="237">
        <f t="shared" si="566"/>
        <v>2435</v>
      </c>
      <c r="CC123" s="237">
        <f t="shared" si="567"/>
        <v>2172</v>
      </c>
      <c r="CD123" s="377">
        <f t="shared" si="567"/>
        <v>2044</v>
      </c>
      <c r="CE123" s="196">
        <f t="shared" si="567"/>
        <v>1729</v>
      </c>
      <c r="CF123" s="196">
        <f t="shared" si="567"/>
        <v>1240</v>
      </c>
      <c r="CG123" s="196">
        <f t="shared" si="567"/>
        <v>811</v>
      </c>
      <c r="CH123" s="196">
        <f t="shared" si="567"/>
        <v>245</v>
      </c>
      <c r="CI123" s="196">
        <f t="shared" si="567"/>
        <v>-71</v>
      </c>
      <c r="CJ123" s="196">
        <f t="shared" si="567"/>
        <v>-333</v>
      </c>
      <c r="CK123" s="196">
        <f t="shared" si="567"/>
        <v>-698</v>
      </c>
      <c r="CL123" s="196">
        <f t="shared" si="567"/>
        <v>-1196</v>
      </c>
      <c r="CM123" s="196">
        <f t="shared" si="568"/>
        <v>-1340</v>
      </c>
      <c r="CN123" s="196">
        <f t="shared" si="568"/>
        <v>-1444</v>
      </c>
      <c r="CO123" s="196">
        <f t="shared" si="568"/>
        <v>-1436</v>
      </c>
      <c r="CP123" s="377">
        <f t="shared" si="568"/>
        <v>-1350</v>
      </c>
      <c r="CQ123" s="377">
        <f t="shared" si="568"/>
        <v>-1342</v>
      </c>
      <c r="CR123" s="377">
        <f t="shared" si="568"/>
        <v>-1261</v>
      </c>
      <c r="CS123" s="377">
        <f t="shared" si="568"/>
        <v>-1124</v>
      </c>
      <c r="CT123" s="377">
        <f t="shared" si="568"/>
        <v>-735</v>
      </c>
      <c r="CU123" s="377">
        <f t="shared" si="568"/>
        <v>-462</v>
      </c>
      <c r="CV123" s="377">
        <f t="shared" si="568"/>
        <v>-337</v>
      </c>
      <c r="CW123" s="377">
        <f t="shared" si="568"/>
        <v>-284</v>
      </c>
      <c r="CX123" s="377">
        <f t="shared" si="568"/>
        <v>-27</v>
      </c>
      <c r="CY123" s="377">
        <f t="shared" si="568"/>
        <v>-18</v>
      </c>
      <c r="CZ123" s="377">
        <f t="shared" si="568"/>
        <v>65</v>
      </c>
      <c r="DA123" s="377">
        <f t="shared" si="568"/>
        <v>218</v>
      </c>
      <c r="DB123" s="377">
        <f t="shared" si="568"/>
        <v>127</v>
      </c>
      <c r="DC123" s="264"/>
      <c r="DD123" s="57">
        <f>IF(ISERROR(GETPIVOTDATA("VALUE",'CRS WK pvt'!$I$2,"DT_FILE",DD$8,"CD_CO",DD$6,"TRIM_CAT",TRIM(B123),"TRIM_LINE",A121))=TRUE,0,GETPIVOTDATA("VALUE",'CRS WK pvt'!$I$2,"DT_FILE",DD$8,"CD_CO",DD$6,"TRIM_CAT",TRIM(B123),"TRIM_LINE",A121))</f>
        <v>1861</v>
      </c>
    </row>
    <row r="124" spans="1:108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57">
        <f t="shared" si="565"/>
        <v>0</v>
      </c>
      <c r="BJ124" s="101">
        <f t="shared" si="565"/>
        <v>0</v>
      </c>
      <c r="BK124" s="101">
        <f t="shared" si="565"/>
        <v>0</v>
      </c>
      <c r="BL124" s="101">
        <f t="shared" si="565"/>
        <v>0</v>
      </c>
      <c r="BM124" s="101">
        <f t="shared" si="565"/>
        <v>0</v>
      </c>
      <c r="BN124" s="101">
        <f t="shared" si="565"/>
        <v>0</v>
      </c>
      <c r="BO124" s="101">
        <f t="shared" si="565"/>
        <v>0</v>
      </c>
      <c r="BP124" s="101">
        <f t="shared" si="565"/>
        <v>0</v>
      </c>
      <c r="BQ124" s="101">
        <f t="shared" si="565"/>
        <v>0</v>
      </c>
      <c r="BR124" s="397">
        <f t="shared" si="565"/>
        <v>0</v>
      </c>
      <c r="BS124" s="101">
        <f t="shared" si="566"/>
        <v>0</v>
      </c>
      <c r="BT124" s="101">
        <f t="shared" si="566"/>
        <v>0</v>
      </c>
      <c r="BU124" s="101">
        <f t="shared" si="566"/>
        <v>0</v>
      </c>
      <c r="BV124" s="101">
        <f t="shared" si="566"/>
        <v>0</v>
      </c>
      <c r="BW124" s="101">
        <f t="shared" si="566"/>
        <v>0</v>
      </c>
      <c r="BX124" s="237">
        <f t="shared" si="566"/>
        <v>0</v>
      </c>
      <c r="BY124" s="237">
        <f t="shared" si="566"/>
        <v>0</v>
      </c>
      <c r="BZ124" s="237">
        <f t="shared" si="566"/>
        <v>0</v>
      </c>
      <c r="CA124" s="237">
        <f t="shared" si="566"/>
        <v>0</v>
      </c>
      <c r="CB124" s="237">
        <f t="shared" si="566"/>
        <v>0</v>
      </c>
      <c r="CC124" s="237">
        <f t="shared" si="567"/>
        <v>0</v>
      </c>
      <c r="CD124" s="377">
        <f t="shared" si="567"/>
        <v>0</v>
      </c>
      <c r="CE124" s="196">
        <f t="shared" si="567"/>
        <v>0</v>
      </c>
      <c r="CF124" s="196">
        <f t="shared" si="567"/>
        <v>0</v>
      </c>
      <c r="CG124" s="196">
        <f t="shared" si="567"/>
        <v>0</v>
      </c>
      <c r="CH124" s="196">
        <f t="shared" si="567"/>
        <v>0</v>
      </c>
      <c r="CI124" s="196">
        <f t="shared" si="567"/>
        <v>0</v>
      </c>
      <c r="CJ124" s="196">
        <f t="shared" si="567"/>
        <v>0</v>
      </c>
      <c r="CK124" s="196">
        <f t="shared" si="567"/>
        <v>0</v>
      </c>
      <c r="CL124" s="196">
        <f t="shared" si="567"/>
        <v>0</v>
      </c>
      <c r="CM124" s="196">
        <f t="shared" si="568"/>
        <v>0</v>
      </c>
      <c r="CN124" s="196">
        <f t="shared" si="568"/>
        <v>0</v>
      </c>
      <c r="CO124" s="196">
        <f t="shared" si="568"/>
        <v>0</v>
      </c>
      <c r="CP124" s="377">
        <f t="shared" si="568"/>
        <v>0</v>
      </c>
      <c r="CQ124" s="377">
        <f t="shared" si="568"/>
        <v>0</v>
      </c>
      <c r="CR124" s="377">
        <f t="shared" si="568"/>
        <v>0</v>
      </c>
      <c r="CS124" s="377">
        <f t="shared" si="568"/>
        <v>0</v>
      </c>
      <c r="CT124" s="377">
        <f t="shared" si="568"/>
        <v>0</v>
      </c>
      <c r="CU124" s="377">
        <f t="shared" si="568"/>
        <v>0</v>
      </c>
      <c r="CV124" s="377">
        <f t="shared" si="568"/>
        <v>0</v>
      </c>
      <c r="CW124" s="377">
        <f t="shared" si="568"/>
        <v>0</v>
      </c>
      <c r="CX124" s="377">
        <f t="shared" si="568"/>
        <v>0</v>
      </c>
      <c r="CY124" s="377">
        <f t="shared" si="568"/>
        <v>0</v>
      </c>
      <c r="CZ124" s="377">
        <f t="shared" si="568"/>
        <v>0</v>
      </c>
      <c r="DA124" s="377">
        <f t="shared" si="568"/>
        <v>0</v>
      </c>
      <c r="DB124" s="377">
        <f t="shared" si="568"/>
        <v>0</v>
      </c>
      <c r="DC124" s="264"/>
      <c r="DD124" s="57">
        <f>IF(ISERROR(GETPIVOTDATA("VALUE",'CRS WK pvt'!$I$2,"DT_FILE",DD$8,"CD_CO",DD$6,"TRIM_CAT",TRIM(B124),"TRIM_LINE",A121))=TRUE,0,GETPIVOTDATA("VALUE",'CRS WK pvt'!$I$2,"DT_FILE",DD$8,"CD_CO",DD$6,"TRIM_CAT",TRIM(B124),"TRIM_LINE",A121))</f>
        <v>0</v>
      </c>
    </row>
    <row r="125" spans="1:108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57">
        <f t="shared" si="565"/>
        <v>0</v>
      </c>
      <c r="BJ125" s="101">
        <f t="shared" si="565"/>
        <v>0</v>
      </c>
      <c r="BK125" s="101">
        <f t="shared" si="565"/>
        <v>0</v>
      </c>
      <c r="BL125" s="101">
        <f t="shared" si="565"/>
        <v>0</v>
      </c>
      <c r="BM125" s="101">
        <f t="shared" si="565"/>
        <v>0</v>
      </c>
      <c r="BN125" s="101">
        <f t="shared" si="565"/>
        <v>0</v>
      </c>
      <c r="BO125" s="101">
        <f t="shared" si="565"/>
        <v>0</v>
      </c>
      <c r="BP125" s="101">
        <f t="shared" si="565"/>
        <v>0</v>
      </c>
      <c r="BQ125" s="101">
        <f t="shared" si="565"/>
        <v>0</v>
      </c>
      <c r="BR125" s="397">
        <f t="shared" si="565"/>
        <v>0</v>
      </c>
      <c r="BS125" s="101">
        <f t="shared" si="566"/>
        <v>0</v>
      </c>
      <c r="BT125" s="101">
        <f t="shared" si="566"/>
        <v>0</v>
      </c>
      <c r="BU125" s="101">
        <f t="shared" si="566"/>
        <v>0</v>
      </c>
      <c r="BV125" s="101">
        <f t="shared" si="566"/>
        <v>0</v>
      </c>
      <c r="BW125" s="101">
        <f t="shared" si="566"/>
        <v>0</v>
      </c>
      <c r="BX125" s="237">
        <f t="shared" si="566"/>
        <v>0</v>
      </c>
      <c r="BY125" s="237">
        <f t="shared" si="566"/>
        <v>0</v>
      </c>
      <c r="BZ125" s="237">
        <f t="shared" si="566"/>
        <v>0</v>
      </c>
      <c r="CA125" s="237">
        <f t="shared" si="566"/>
        <v>0</v>
      </c>
      <c r="CB125" s="237">
        <f t="shared" si="566"/>
        <v>0</v>
      </c>
      <c r="CC125" s="237">
        <f t="shared" si="567"/>
        <v>0</v>
      </c>
      <c r="CD125" s="377">
        <f t="shared" si="567"/>
        <v>0</v>
      </c>
      <c r="CE125" s="196">
        <f t="shared" si="567"/>
        <v>0</v>
      </c>
      <c r="CF125" s="196">
        <f t="shared" si="567"/>
        <v>0</v>
      </c>
      <c r="CG125" s="196">
        <f t="shared" si="567"/>
        <v>0</v>
      </c>
      <c r="CH125" s="196">
        <f t="shared" si="567"/>
        <v>0</v>
      </c>
      <c r="CI125" s="196">
        <f t="shared" si="567"/>
        <v>0</v>
      </c>
      <c r="CJ125" s="196">
        <f t="shared" si="567"/>
        <v>0</v>
      </c>
      <c r="CK125" s="196">
        <f t="shared" si="567"/>
        <v>0</v>
      </c>
      <c r="CL125" s="196">
        <f t="shared" si="567"/>
        <v>0</v>
      </c>
      <c r="CM125" s="196">
        <f t="shared" si="568"/>
        <v>0</v>
      </c>
      <c r="CN125" s="196">
        <f t="shared" si="568"/>
        <v>0</v>
      </c>
      <c r="CO125" s="196">
        <f t="shared" si="568"/>
        <v>0</v>
      </c>
      <c r="CP125" s="377">
        <f t="shared" si="568"/>
        <v>0</v>
      </c>
      <c r="CQ125" s="377">
        <f t="shared" si="568"/>
        <v>0</v>
      </c>
      <c r="CR125" s="377">
        <f t="shared" si="568"/>
        <v>0</v>
      </c>
      <c r="CS125" s="377">
        <f t="shared" si="568"/>
        <v>0</v>
      </c>
      <c r="CT125" s="377">
        <f t="shared" si="568"/>
        <v>0</v>
      </c>
      <c r="CU125" s="377">
        <f t="shared" si="568"/>
        <v>0</v>
      </c>
      <c r="CV125" s="377">
        <f t="shared" si="568"/>
        <v>0</v>
      </c>
      <c r="CW125" s="377">
        <f t="shared" si="568"/>
        <v>0</v>
      </c>
      <c r="CX125" s="377">
        <f t="shared" si="568"/>
        <v>0</v>
      </c>
      <c r="CY125" s="377">
        <f t="shared" si="568"/>
        <v>0</v>
      </c>
      <c r="CZ125" s="377">
        <f t="shared" si="568"/>
        <v>0</v>
      </c>
      <c r="DA125" s="377">
        <f t="shared" si="568"/>
        <v>0</v>
      </c>
      <c r="DB125" s="377">
        <f t="shared" si="568"/>
        <v>0</v>
      </c>
      <c r="DC125" s="264"/>
      <c r="DD125" s="57">
        <f>IF(ISERROR(GETPIVOTDATA("VALUE",'CRS WK pvt'!$I$2,"DT_FILE",DD$8,"CD_CO",DD$6,"TRIM_CAT",TRIM(B125),"TRIM_LINE",A121))=TRUE,0,GETPIVOTDATA("VALUE",'CRS WK pvt'!$I$2,"DT_FILE",DD$8,"CD_CO",DD$6,"TRIM_CAT",TRIM(B125),"TRIM_LINE",A121))</f>
        <v>0</v>
      </c>
    </row>
    <row r="126" spans="1:108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57">
        <f t="shared" si="565"/>
        <v>0</v>
      </c>
      <c r="BJ126" s="101">
        <f t="shared" si="565"/>
        <v>0</v>
      </c>
      <c r="BK126" s="101">
        <f t="shared" si="565"/>
        <v>0</v>
      </c>
      <c r="BL126" s="101">
        <f t="shared" si="565"/>
        <v>0</v>
      </c>
      <c r="BM126" s="101">
        <f t="shared" si="565"/>
        <v>0</v>
      </c>
      <c r="BN126" s="101">
        <f t="shared" si="565"/>
        <v>0</v>
      </c>
      <c r="BO126" s="101">
        <f t="shared" si="565"/>
        <v>0</v>
      </c>
      <c r="BP126" s="101">
        <f t="shared" si="565"/>
        <v>0</v>
      </c>
      <c r="BQ126" s="101">
        <f t="shared" si="565"/>
        <v>0</v>
      </c>
      <c r="BR126" s="397">
        <f t="shared" si="565"/>
        <v>0</v>
      </c>
      <c r="BS126" s="101">
        <f t="shared" si="566"/>
        <v>0</v>
      </c>
      <c r="BT126" s="101">
        <f t="shared" si="566"/>
        <v>0</v>
      </c>
      <c r="BU126" s="101">
        <f t="shared" si="566"/>
        <v>0</v>
      </c>
      <c r="BV126" s="101">
        <f t="shared" si="566"/>
        <v>0</v>
      </c>
      <c r="BW126" s="101">
        <f t="shared" si="566"/>
        <v>0</v>
      </c>
      <c r="BX126" s="237">
        <f t="shared" si="566"/>
        <v>0</v>
      </c>
      <c r="BY126" s="237">
        <f t="shared" si="566"/>
        <v>0</v>
      </c>
      <c r="BZ126" s="237">
        <f t="shared" si="566"/>
        <v>0</v>
      </c>
      <c r="CA126" s="237">
        <f t="shared" si="566"/>
        <v>0</v>
      </c>
      <c r="CB126" s="237">
        <f t="shared" si="566"/>
        <v>0</v>
      </c>
      <c r="CC126" s="237">
        <f t="shared" si="567"/>
        <v>0</v>
      </c>
      <c r="CD126" s="377">
        <f t="shared" si="567"/>
        <v>0</v>
      </c>
      <c r="CE126" s="196">
        <f t="shared" si="567"/>
        <v>0</v>
      </c>
      <c r="CF126" s="196">
        <f t="shared" si="567"/>
        <v>0</v>
      </c>
      <c r="CG126" s="196">
        <f t="shared" si="567"/>
        <v>0</v>
      </c>
      <c r="CH126" s="196">
        <f t="shared" si="567"/>
        <v>0</v>
      </c>
      <c r="CI126" s="196">
        <f t="shared" si="567"/>
        <v>0</v>
      </c>
      <c r="CJ126" s="196">
        <f t="shared" si="567"/>
        <v>0</v>
      </c>
      <c r="CK126" s="196">
        <f t="shared" si="567"/>
        <v>0</v>
      </c>
      <c r="CL126" s="196">
        <f t="shared" si="567"/>
        <v>0</v>
      </c>
      <c r="CM126" s="196">
        <f t="shared" si="568"/>
        <v>0</v>
      </c>
      <c r="CN126" s="196">
        <f t="shared" si="568"/>
        <v>0</v>
      </c>
      <c r="CO126" s="196">
        <f t="shared" si="568"/>
        <v>0</v>
      </c>
      <c r="CP126" s="377">
        <f t="shared" si="568"/>
        <v>0</v>
      </c>
      <c r="CQ126" s="377">
        <f t="shared" si="568"/>
        <v>0</v>
      </c>
      <c r="CR126" s="377">
        <f t="shared" si="568"/>
        <v>0</v>
      </c>
      <c r="CS126" s="377">
        <f t="shared" si="568"/>
        <v>0</v>
      </c>
      <c r="CT126" s="377">
        <f t="shared" si="568"/>
        <v>0</v>
      </c>
      <c r="CU126" s="377">
        <f t="shared" si="568"/>
        <v>0</v>
      </c>
      <c r="CV126" s="377">
        <f t="shared" si="568"/>
        <v>0</v>
      </c>
      <c r="CW126" s="377">
        <f t="shared" si="568"/>
        <v>0</v>
      </c>
      <c r="CX126" s="377">
        <f t="shared" si="568"/>
        <v>0</v>
      </c>
      <c r="CY126" s="377">
        <f t="shared" si="568"/>
        <v>0</v>
      </c>
      <c r="CZ126" s="377">
        <f t="shared" si="568"/>
        <v>0</v>
      </c>
      <c r="DA126" s="377">
        <f t="shared" si="568"/>
        <v>0</v>
      </c>
      <c r="DB126" s="377">
        <f t="shared" si="568"/>
        <v>0</v>
      </c>
      <c r="DC126" s="264"/>
      <c r="DD126" s="57">
        <f>IF(ISERROR(GETPIVOTDATA("VALUE",'CRS WK pvt'!$I$2,"DT_FILE",DD$8,"CD_CO",DD$6,"TRIM_CAT",TRIM(B126),"TRIM_LINE",A121))=TRUE,0,GETPIVOTDATA("VALUE",'CRS WK pvt'!$I$2,"DT_FILE",DD$8,"CD_CO",DD$6,"TRIM_CAT",TRIM(B126),"TRIM_LINE",A121))</f>
        <v>0</v>
      </c>
    </row>
    <row r="127" spans="1:108" s="66" customFormat="1" ht="15">
      <c r="A127" s="140"/>
      <c r="B127" s="53" t="s">
        <v>144</v>
      </c>
      <c r="C127" s="114">
        <f t="shared" si="569" ref="C127:V127">SUM(C122:C126)</f>
        <v>641</v>
      </c>
      <c r="D127" s="115">
        <f t="shared" si="569"/>
        <v>672</v>
      </c>
      <c r="E127" s="115">
        <f t="shared" si="569"/>
        <v>819</v>
      </c>
      <c r="F127" s="116">
        <f t="shared" si="569"/>
        <v>867</v>
      </c>
      <c r="G127" s="115">
        <f t="shared" si="569"/>
        <v>889</v>
      </c>
      <c r="H127" s="116">
        <f t="shared" si="569"/>
        <v>933</v>
      </c>
      <c r="I127" s="115">
        <f t="shared" si="569"/>
        <v>945</v>
      </c>
      <c r="J127" s="116">
        <f t="shared" si="569"/>
        <v>964</v>
      </c>
      <c r="K127" s="115">
        <f t="shared" si="569"/>
        <v>978</v>
      </c>
      <c r="L127" s="117">
        <f t="shared" si="569"/>
        <v>917</v>
      </c>
      <c r="M127" s="116">
        <f t="shared" si="569"/>
        <v>849</v>
      </c>
      <c r="N127" s="116">
        <f t="shared" si="569"/>
        <v>807</v>
      </c>
      <c r="O127" s="116">
        <f t="shared" si="569"/>
        <v>836</v>
      </c>
      <c r="P127" s="116">
        <f t="shared" si="569"/>
        <v>819</v>
      </c>
      <c r="Q127" s="116">
        <f t="shared" si="569"/>
        <v>867</v>
      </c>
      <c r="R127" s="116">
        <f t="shared" si="569"/>
        <v>892</v>
      </c>
      <c r="S127" s="116">
        <f t="shared" si="569"/>
        <v>902</v>
      </c>
      <c r="T127" s="116">
        <f t="shared" si="569"/>
        <v>871</v>
      </c>
      <c r="U127" s="116">
        <f t="shared" si="569"/>
        <v>803</v>
      </c>
      <c r="V127" s="116">
        <f t="shared" si="569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>
        <v>1965</v>
      </c>
      <c r="BH127" s="117">
        <v>1870</v>
      </c>
      <c r="BI127" s="116">
        <f t="shared" si="570" ref="BI127:BM127">SUM(BI122:BI126)</f>
        <v>195</v>
      </c>
      <c r="BJ127" s="118">
        <f t="shared" si="570"/>
        <v>147</v>
      </c>
      <c r="BK127" s="118">
        <f t="shared" si="570"/>
        <v>48</v>
      </c>
      <c r="BL127" s="118">
        <f t="shared" si="570"/>
        <v>25</v>
      </c>
      <c r="BM127" s="118">
        <f t="shared" si="570"/>
        <v>13</v>
      </c>
      <c r="BN127" s="118">
        <f t="shared" si="571" ref="BN127:BV127">SUM(BN122:BN126)</f>
        <v>-62</v>
      </c>
      <c r="BO127" s="118">
        <f t="shared" si="571"/>
        <v>-142</v>
      </c>
      <c r="BP127" s="118">
        <f t="shared" si="571"/>
        <v>-67</v>
      </c>
      <c r="BQ127" s="118">
        <f t="shared" si="571"/>
        <v>41</v>
      </c>
      <c r="BR127" s="398">
        <f t="shared" si="571"/>
        <v>142</v>
      </c>
      <c r="BS127" s="118">
        <f t="shared" si="571"/>
        <v>364</v>
      </c>
      <c r="BT127" s="118">
        <f t="shared" si="571"/>
        <v>650</v>
      </c>
      <c r="BU127" s="118">
        <f t="shared" si="571"/>
        <v>764</v>
      </c>
      <c r="BV127" s="118">
        <f t="shared" si="571"/>
        <v>1082</v>
      </c>
      <c r="BW127" s="118">
        <f t="shared" si="572" ref="BW127:BX127">SUM(BW122:BW126)</f>
        <v>1151</v>
      </c>
      <c r="BX127" s="238">
        <f t="shared" si="572"/>
        <v>1319</v>
      </c>
      <c r="BY127" s="238">
        <f t="shared" si="573" ref="BY127:BZ127">SUM(BY122:BY126)</f>
        <v>1718</v>
      </c>
      <c r="BZ127" s="238">
        <f t="shared" si="573"/>
        <v>2125</v>
      </c>
      <c r="CA127" s="238">
        <f t="shared" si="574" ref="CA127:CB127">SUM(CA122:CA126)</f>
        <v>2410</v>
      </c>
      <c r="CB127" s="238">
        <f t="shared" si="574"/>
        <v>2466</v>
      </c>
      <c r="CC127" s="238">
        <f t="shared" si="575" ref="CC127:CE127">SUM(CC122:CC126)</f>
        <v>2194</v>
      </c>
      <c r="CD127" s="378">
        <f t="shared" si="575"/>
        <v>2066</v>
      </c>
      <c r="CE127" s="197">
        <f t="shared" si="575"/>
        <v>1755</v>
      </c>
      <c r="CF127" s="197">
        <f t="shared" si="576" ref="CF127">SUM(CF122:CF126)</f>
        <v>1262</v>
      </c>
      <c r="CG127" s="197">
        <f t="shared" si="577" ref="CG127">SUM(CG122:CG126)</f>
        <v>831</v>
      </c>
      <c r="CH127" s="197">
        <f t="shared" si="578" ref="CH127">SUM(CH122:CH126)</f>
        <v>269</v>
      </c>
      <c r="CI127" s="197">
        <f t="shared" si="579" ref="CI127">SUM(CI122:CI126)</f>
        <v>-51</v>
      </c>
      <c r="CJ127" s="197">
        <f t="shared" si="580" ref="CJ127">SUM(CJ122:CJ126)</f>
        <v>-314</v>
      </c>
      <c r="CK127" s="197">
        <f t="shared" si="581" ref="CK127">SUM(CK122:CK126)</f>
        <v>-697</v>
      </c>
      <c r="CL127" s="197">
        <f t="shared" si="582" ref="CL127">SUM(CL122:CL126)</f>
        <v>-1207</v>
      </c>
      <c r="CM127" s="197">
        <f t="shared" si="583" ref="CM127">SUM(CM122:CM126)</f>
        <v>-1355</v>
      </c>
      <c r="CN127" s="197">
        <f t="shared" si="584" ref="CN127">SUM(CN122:CN126)</f>
        <v>-1468</v>
      </c>
      <c r="CO127" s="197">
        <f t="shared" si="585" ref="CO127">SUM(CO122:CO126)</f>
        <v>-1395</v>
      </c>
      <c r="CP127" s="378">
        <f t="shared" si="586" ref="CP127">SUM(CP122:CP126)</f>
        <v>-1334</v>
      </c>
      <c r="CQ127" s="378">
        <f t="shared" si="587" ref="CQ127">SUM(CQ122:CQ126)</f>
        <v>-1347</v>
      </c>
      <c r="CR127" s="378">
        <f t="shared" si="588" ref="CR127">SUM(CR122:CR126)</f>
        <v>-1277</v>
      </c>
      <c r="CS127" s="378">
        <f t="shared" si="589" ref="CS127">SUM(CS122:CS126)</f>
        <v>-1143</v>
      </c>
      <c r="CT127" s="378">
        <f t="shared" si="590" ref="CT127:CU127">SUM(CT122:CT126)</f>
        <v>-760</v>
      </c>
      <c r="CU127" s="378">
        <f t="shared" si="590"/>
        <v>-486</v>
      </c>
      <c r="CV127" s="378">
        <f t="shared" si="591" ref="CV127">SUM(CV122:CV126)</f>
        <v>-362</v>
      </c>
      <c r="CW127" s="378">
        <f t="shared" si="592" ref="CW127">SUM(CW122:CW126)</f>
        <v>-310</v>
      </c>
      <c r="CX127" s="378">
        <f t="shared" si="593" ref="CX127:CY127">SUM(CX122:CX126)</f>
        <v>-53</v>
      </c>
      <c r="CY127" s="378">
        <f t="shared" si="593"/>
        <v>-42</v>
      </c>
      <c r="CZ127" s="378">
        <f t="shared" si="594" ref="CZ127:DA127">SUM(CZ122:CZ126)</f>
        <v>53</v>
      </c>
      <c r="DA127" s="378">
        <f t="shared" si="594"/>
        <v>147</v>
      </c>
      <c r="DB127" s="378">
        <f t="shared" si="595" ref="DB127">SUM(DB122:DB126)</f>
        <v>79</v>
      </c>
      <c r="DC127" s="265"/>
      <c r="DD127" s="78">
        <f>SUM(DD122:DD126)</f>
        <v>1870</v>
      </c>
    </row>
    <row r="128" spans="1:108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28"/>
      <c r="CC128" s="228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264"/>
      <c r="DD128" s="83"/>
    </row>
    <row r="129" spans="1:108" s="52" customFormat="1" ht="15">
      <c r="A129" s="139"/>
      <c r="B129" s="53" t="s">
        <v>139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>
        <v>242</v>
      </c>
      <c r="BH129" s="103">
        <v>18</v>
      </c>
      <c r="BI129" s="104">
        <f t="shared" si="596" ref="BI129:BR133">O129-C129</f>
        <v>-47</v>
      </c>
      <c r="BJ129" s="102">
        <f t="shared" si="596"/>
        <v>-173</v>
      </c>
      <c r="BK129" s="102">
        <f t="shared" si="596"/>
        <v>-502</v>
      </c>
      <c r="BL129" s="102">
        <f t="shared" si="596"/>
        <v>-468</v>
      </c>
      <c r="BM129" s="102">
        <f t="shared" si="596"/>
        <v>-487</v>
      </c>
      <c r="BN129" s="102">
        <f t="shared" si="596"/>
        <v>-575</v>
      </c>
      <c r="BO129" s="102">
        <f t="shared" si="596"/>
        <v>-690</v>
      </c>
      <c r="BP129" s="102">
        <f t="shared" si="596"/>
        <v>-806</v>
      </c>
      <c r="BQ129" s="102">
        <f t="shared" si="596"/>
        <v>-118</v>
      </c>
      <c r="BR129" s="377">
        <f t="shared" si="596"/>
        <v>-19</v>
      </c>
      <c r="BS129" s="102">
        <f t="shared" si="597" ref="BS129:CB133">Y129-M129</f>
        <v>-179</v>
      </c>
      <c r="BT129" s="102">
        <f t="shared" si="597"/>
        <v>-186</v>
      </c>
      <c r="BU129" s="102">
        <f t="shared" si="597"/>
        <v>-118</v>
      </c>
      <c r="BV129" s="102">
        <f t="shared" si="597"/>
        <v>0</v>
      </c>
      <c r="BW129" s="102">
        <f t="shared" si="597"/>
        <v>0</v>
      </c>
      <c r="BX129" s="196">
        <f t="shared" si="597"/>
        <v>0</v>
      </c>
      <c r="BY129" s="196">
        <f t="shared" si="597"/>
        <v>488</v>
      </c>
      <c r="BZ129" s="196">
        <f t="shared" si="597"/>
        <v>652</v>
      </c>
      <c r="CA129" s="196">
        <f t="shared" si="597"/>
        <v>649</v>
      </c>
      <c r="CB129" s="196">
        <f t="shared" si="597"/>
        <v>478</v>
      </c>
      <c r="CC129" s="196">
        <f t="shared" si="598" ref="CC129:CL133">AI129-W129</f>
        <v>246</v>
      </c>
      <c r="CD129" s="377">
        <f t="shared" si="598"/>
        <v>10</v>
      </c>
      <c r="CE129" s="196">
        <f t="shared" si="598"/>
        <v>0</v>
      </c>
      <c r="CF129" s="196">
        <f t="shared" si="598"/>
        <v>1</v>
      </c>
      <c r="CG129" s="196">
        <f t="shared" si="598"/>
        <v>9</v>
      </c>
      <c r="CH129" s="196">
        <f t="shared" si="598"/>
        <v>115</v>
      </c>
      <c r="CI129" s="196">
        <f t="shared" si="598"/>
        <v>856</v>
      </c>
      <c r="CJ129" s="196">
        <f t="shared" si="598"/>
        <v>793</v>
      </c>
      <c r="CK129" s="196">
        <f t="shared" si="598"/>
        <v>213</v>
      </c>
      <c r="CL129" s="196">
        <f t="shared" si="598"/>
        <v>-47</v>
      </c>
      <c r="CM129" s="196">
        <f t="shared" si="599" ref="CM129:DB133">AS129-AG129</f>
        <v>-70</v>
      </c>
      <c r="CN129" s="196">
        <f t="shared" si="599"/>
        <v>53</v>
      </c>
      <c r="CO129" s="196">
        <f t="shared" si="599"/>
        <v>-79</v>
      </c>
      <c r="CP129" s="377">
        <f t="shared" si="599"/>
        <v>32</v>
      </c>
      <c r="CQ129" s="377">
        <f t="shared" si="599"/>
        <v>29</v>
      </c>
      <c r="CR129" s="377">
        <f t="shared" si="599"/>
        <v>41</v>
      </c>
      <c r="CS129" s="377">
        <f t="shared" si="599"/>
        <v>102</v>
      </c>
      <c r="CT129" s="377">
        <f t="shared" si="599"/>
        <v>-31</v>
      </c>
      <c r="CU129" s="377">
        <f t="shared" si="599"/>
        <v>-444</v>
      </c>
      <c r="CV129" s="377">
        <f t="shared" si="599"/>
        <v>-336</v>
      </c>
      <c r="CW129" s="377">
        <f t="shared" si="599"/>
        <v>-133</v>
      </c>
      <c r="CX129" s="377">
        <f t="shared" si="599"/>
        <v>46</v>
      </c>
      <c r="CY129" s="377">
        <f t="shared" si="599"/>
        <v>-128</v>
      </c>
      <c r="CZ129" s="377">
        <f t="shared" si="599"/>
        <v>15</v>
      </c>
      <c r="DA129" s="377">
        <f t="shared" si="599"/>
        <v>75</v>
      </c>
      <c r="DB129" s="377">
        <f t="shared" si="599"/>
        <v>-24</v>
      </c>
      <c r="DC129" s="264"/>
      <c r="DD129" s="57">
        <f>IF(ISERROR(GETPIVOTDATA("VALUE",'CRS WK pvt'!$I$2,"DT_FILE",DD$8,"CD_CO",DD$6,"TRIM_CAT",TRIM(B129),"TRIM_LINE",A128))=TRUE,0,GETPIVOTDATA("VALUE",'CRS WK pvt'!$I$2,"DT_FILE",DD$8,"CD_CO",DD$6,"TRIM_CAT",TRIM(B129),"TRIM_LINE",A128))</f>
        <v>18</v>
      </c>
    </row>
    <row r="130" spans="1:108" s="52" customFormat="1" ht="15">
      <c r="A130" s="139"/>
      <c r="B130" s="53" t="s">
        <v>140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>
        <v>137</v>
      </c>
      <c r="BH130" s="103">
        <v>0</v>
      </c>
      <c r="BI130" s="104">
        <f t="shared" si="596"/>
        <v>1</v>
      </c>
      <c r="BJ130" s="102">
        <f t="shared" si="596"/>
        <v>-45</v>
      </c>
      <c r="BK130" s="102">
        <f t="shared" si="596"/>
        <v>-182</v>
      </c>
      <c r="BL130" s="102">
        <f t="shared" si="596"/>
        <v>-164</v>
      </c>
      <c r="BM130" s="102">
        <f t="shared" si="596"/>
        <v>-216</v>
      </c>
      <c r="BN130" s="102">
        <f t="shared" si="596"/>
        <v>-260</v>
      </c>
      <c r="BO130" s="102">
        <f t="shared" si="596"/>
        <v>-292</v>
      </c>
      <c r="BP130" s="102">
        <f t="shared" si="596"/>
        <v>-307</v>
      </c>
      <c r="BQ130" s="102">
        <f t="shared" si="596"/>
        <v>-13</v>
      </c>
      <c r="BR130" s="377">
        <f t="shared" si="596"/>
        <v>0</v>
      </c>
      <c r="BS130" s="102">
        <f t="shared" si="597"/>
        <v>0</v>
      </c>
      <c r="BT130" s="102">
        <f t="shared" si="597"/>
        <v>0</v>
      </c>
      <c r="BU130" s="102">
        <f t="shared" si="597"/>
        <v>-1</v>
      </c>
      <c r="BV130" s="102">
        <f t="shared" si="597"/>
        <v>0</v>
      </c>
      <c r="BW130" s="102">
        <f t="shared" si="597"/>
        <v>0</v>
      </c>
      <c r="BX130" s="196">
        <f t="shared" si="597"/>
        <v>0</v>
      </c>
      <c r="BY130" s="196">
        <f t="shared" si="597"/>
        <v>0</v>
      </c>
      <c r="BZ130" s="196">
        <f t="shared" si="597"/>
        <v>312</v>
      </c>
      <c r="CA130" s="196">
        <f t="shared" si="597"/>
        <v>402</v>
      </c>
      <c r="CB130" s="196">
        <f t="shared" si="597"/>
        <v>239</v>
      </c>
      <c r="CC130" s="196">
        <f t="shared" si="598"/>
        <v>93</v>
      </c>
      <c r="CD130" s="377">
        <f t="shared" si="598"/>
        <v>0</v>
      </c>
      <c r="CE130" s="196">
        <f t="shared" si="598"/>
        <v>0</v>
      </c>
      <c r="CF130" s="196">
        <f t="shared" si="598"/>
        <v>0</v>
      </c>
      <c r="CG130" s="196">
        <f t="shared" si="598"/>
        <v>0</v>
      </c>
      <c r="CH130" s="196">
        <f t="shared" si="598"/>
        <v>21</v>
      </c>
      <c r="CI130" s="196">
        <f t="shared" si="598"/>
        <v>360</v>
      </c>
      <c r="CJ130" s="196">
        <f t="shared" si="598"/>
        <v>290</v>
      </c>
      <c r="CK130" s="196">
        <f t="shared" si="598"/>
        <v>257</v>
      </c>
      <c r="CL130" s="196">
        <f t="shared" si="598"/>
        <v>-66</v>
      </c>
      <c r="CM130" s="196">
        <f t="shared" si="599"/>
        <v>-107</v>
      </c>
      <c r="CN130" s="196">
        <f t="shared" si="599"/>
        <v>101</v>
      </c>
      <c r="CO130" s="196">
        <f t="shared" si="599"/>
        <v>52</v>
      </c>
      <c r="CP130" s="377">
        <f t="shared" si="599"/>
        <v>1</v>
      </c>
      <c r="CQ130" s="377">
        <f t="shared" si="599"/>
        <v>0</v>
      </c>
      <c r="CR130" s="377">
        <f t="shared" si="599"/>
        <v>1</v>
      </c>
      <c r="CS130" s="377">
        <f t="shared" si="599"/>
        <v>2</v>
      </c>
      <c r="CT130" s="377">
        <f t="shared" si="599"/>
        <v>-18</v>
      </c>
      <c r="CU130" s="377">
        <f t="shared" si="599"/>
        <v>-174</v>
      </c>
      <c r="CV130" s="377">
        <f t="shared" si="599"/>
        <v>-30</v>
      </c>
      <c r="CW130" s="377">
        <f t="shared" si="599"/>
        <v>38</v>
      </c>
      <c r="CX130" s="377">
        <f t="shared" si="599"/>
        <v>139</v>
      </c>
      <c r="CY130" s="377">
        <f t="shared" si="599"/>
        <v>1</v>
      </c>
      <c r="CZ130" s="377">
        <f t="shared" si="599"/>
        <v>101</v>
      </c>
      <c r="DA130" s="377">
        <f t="shared" si="599"/>
        <v>-8</v>
      </c>
      <c r="DB130" s="377">
        <f t="shared" si="599"/>
        <v>-1</v>
      </c>
      <c r="DC130" s="264"/>
      <c r="DD130" s="57">
        <f>IF(ISERROR(GETPIVOTDATA("VALUE",'CRS WK pvt'!$I$2,"DT_FILE",DD$8,"CD_CO",DD$6,"TRIM_CAT",TRIM(B130),"TRIM_LINE",A128))=TRUE,0,GETPIVOTDATA("VALUE",'CRS WK pvt'!$I$2,"DT_FILE",DD$8,"CD_CO",DD$6,"TRIM_CAT",TRIM(B130),"TRIM_LINE",A128))</f>
        <v>0</v>
      </c>
    </row>
    <row r="131" spans="1:108" s="52" customFormat="1" ht="15">
      <c r="A131" s="139"/>
      <c r="B131" s="53" t="s">
        <v>141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>
        <v>38</v>
      </c>
      <c r="BH131" s="103">
        <v>16</v>
      </c>
      <c r="BI131" s="104">
        <f t="shared" si="596"/>
        <v>-72</v>
      </c>
      <c r="BJ131" s="102">
        <f t="shared" si="596"/>
        <v>-94</v>
      </c>
      <c r="BK131" s="102">
        <f t="shared" si="596"/>
        <v>-82</v>
      </c>
      <c r="BL131" s="102">
        <f t="shared" si="596"/>
        <v>-68</v>
      </c>
      <c r="BM131" s="102">
        <f t="shared" si="596"/>
        <v>-90</v>
      </c>
      <c r="BN131" s="102">
        <f t="shared" si="596"/>
        <v>-63</v>
      </c>
      <c r="BO131" s="102">
        <f t="shared" si="596"/>
        <v>-59</v>
      </c>
      <c r="BP131" s="102">
        <f t="shared" si="596"/>
        <v>-44</v>
      </c>
      <c r="BQ131" s="102">
        <f t="shared" si="596"/>
        <v>-40</v>
      </c>
      <c r="BR131" s="377">
        <f t="shared" si="596"/>
        <v>13</v>
      </c>
      <c r="BS131" s="102">
        <f t="shared" si="597"/>
        <v>-33</v>
      </c>
      <c r="BT131" s="102">
        <f t="shared" si="597"/>
        <v>-40</v>
      </c>
      <c r="BU131" s="102">
        <f t="shared" si="597"/>
        <v>-3</v>
      </c>
      <c r="BV131" s="102">
        <f t="shared" si="597"/>
        <v>30</v>
      </c>
      <c r="BW131" s="102">
        <f t="shared" si="597"/>
        <v>24</v>
      </c>
      <c r="BX131" s="196">
        <f t="shared" si="597"/>
        <v>27</v>
      </c>
      <c r="BY131" s="196">
        <f t="shared" si="597"/>
        <v>16</v>
      </c>
      <c r="BZ131" s="196">
        <f t="shared" si="597"/>
        <v>13</v>
      </c>
      <c r="CA131" s="196">
        <f t="shared" si="597"/>
        <v>36</v>
      </c>
      <c r="CB131" s="196">
        <f t="shared" si="597"/>
        <v>55</v>
      </c>
      <c r="CC131" s="196">
        <f t="shared" si="598"/>
        <v>25</v>
      </c>
      <c r="CD131" s="377">
        <f t="shared" si="598"/>
        <v>2</v>
      </c>
      <c r="CE131" s="196">
        <f t="shared" si="598"/>
        <v>-9</v>
      </c>
      <c r="CF131" s="196">
        <f t="shared" si="598"/>
        <v>-4</v>
      </c>
      <c r="CG131" s="196">
        <f t="shared" si="598"/>
        <v>60</v>
      </c>
      <c r="CH131" s="196">
        <f t="shared" si="598"/>
        <v>117</v>
      </c>
      <c r="CI131" s="196">
        <f t="shared" si="598"/>
        <v>99</v>
      </c>
      <c r="CJ131" s="196">
        <f t="shared" si="598"/>
        <v>58</v>
      </c>
      <c r="CK131" s="196">
        <f t="shared" si="598"/>
        <v>95</v>
      </c>
      <c r="CL131" s="196">
        <f t="shared" si="598"/>
        <v>61</v>
      </c>
      <c r="CM131" s="196">
        <f t="shared" si="599"/>
        <v>23</v>
      </c>
      <c r="CN131" s="196">
        <f t="shared" si="599"/>
        <v>-6</v>
      </c>
      <c r="CO131" s="196">
        <f t="shared" si="599"/>
        <v>-1</v>
      </c>
      <c r="CP131" s="377">
        <f t="shared" si="599"/>
        <v>2</v>
      </c>
      <c r="CQ131" s="377">
        <f t="shared" si="599"/>
        <v>21</v>
      </c>
      <c r="CR131" s="377">
        <f t="shared" si="599"/>
        <v>27</v>
      </c>
      <c r="CS131" s="377">
        <f t="shared" si="599"/>
        <v>-10</v>
      </c>
      <c r="CT131" s="377">
        <f t="shared" si="599"/>
        <v>-90</v>
      </c>
      <c r="CU131" s="377">
        <f t="shared" si="599"/>
        <v>-85</v>
      </c>
      <c r="CV131" s="377">
        <f t="shared" si="599"/>
        <v>5</v>
      </c>
      <c r="CW131" s="377">
        <f t="shared" si="599"/>
        <v>-12</v>
      </c>
      <c r="CX131" s="377">
        <f t="shared" si="599"/>
        <v>-33</v>
      </c>
      <c r="CY131" s="377">
        <f t="shared" si="599"/>
        <v>1</v>
      </c>
      <c r="CZ131" s="377">
        <f t="shared" si="599"/>
        <v>-4</v>
      </c>
      <c r="DA131" s="377">
        <f t="shared" si="599"/>
        <v>10</v>
      </c>
      <c r="DB131" s="377">
        <f t="shared" si="599"/>
        <v>-5</v>
      </c>
      <c r="DC131" s="264"/>
      <c r="DD131" s="57">
        <f>IF(ISERROR(GETPIVOTDATA("VALUE",'CRS WK pvt'!$I$2,"DT_FILE",DD$8,"CD_CO",DD$6,"TRIM_CAT",TRIM(B131),"TRIM_LINE",A128))=TRUE,0,GETPIVOTDATA("VALUE",'CRS WK pvt'!$I$2,"DT_FILE",DD$8,"CD_CO",DD$6,"TRIM_CAT",TRIM(B131),"TRIM_LINE",A128))</f>
        <v>16</v>
      </c>
    </row>
    <row r="132" spans="1:108" s="52" customFormat="1" ht="15">
      <c r="A132" s="139"/>
      <c r="B132" s="53" t="s">
        <v>142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>
        <v>6</v>
      </c>
      <c r="BH132" s="103">
        <v>0</v>
      </c>
      <c r="BI132" s="104">
        <f t="shared" si="596"/>
        <v>-25</v>
      </c>
      <c r="BJ132" s="102">
        <f t="shared" si="596"/>
        <v>-21</v>
      </c>
      <c r="BK132" s="102">
        <f t="shared" si="596"/>
        <v>-18</v>
      </c>
      <c r="BL132" s="102">
        <f t="shared" si="596"/>
        <v>-14</v>
      </c>
      <c r="BM132" s="102">
        <f t="shared" si="596"/>
        <v>-12</v>
      </c>
      <c r="BN132" s="102">
        <f t="shared" si="596"/>
        <v>-16</v>
      </c>
      <c r="BO132" s="102">
        <f t="shared" si="596"/>
        <v>-15</v>
      </c>
      <c r="BP132" s="102">
        <f t="shared" si="596"/>
        <v>-10</v>
      </c>
      <c r="BQ132" s="102">
        <f t="shared" si="596"/>
        <v>-6</v>
      </c>
      <c r="BR132" s="377">
        <f t="shared" si="596"/>
        <v>4</v>
      </c>
      <c r="BS132" s="102">
        <f t="shared" si="597"/>
        <v>-8</v>
      </c>
      <c r="BT132" s="102">
        <f t="shared" si="597"/>
        <v>-5</v>
      </c>
      <c r="BU132" s="102">
        <f t="shared" si="597"/>
        <v>-1</v>
      </c>
      <c r="BV132" s="102">
        <f t="shared" si="597"/>
        <v>8</v>
      </c>
      <c r="BW132" s="102">
        <f t="shared" si="597"/>
        <v>4</v>
      </c>
      <c r="BX132" s="196">
        <f t="shared" si="597"/>
        <v>10</v>
      </c>
      <c r="BY132" s="196">
        <f t="shared" si="597"/>
        <v>6</v>
      </c>
      <c r="BZ132" s="196">
        <f t="shared" si="597"/>
        <v>3</v>
      </c>
      <c r="CA132" s="196">
        <f t="shared" si="597"/>
        <v>11</v>
      </c>
      <c r="CB132" s="196">
        <f t="shared" si="597"/>
        <v>15</v>
      </c>
      <c r="CC132" s="196">
        <f t="shared" si="598"/>
        <v>8</v>
      </c>
      <c r="CD132" s="377">
        <f t="shared" si="598"/>
        <v>0</v>
      </c>
      <c r="CE132" s="196">
        <f t="shared" si="598"/>
        <v>-4</v>
      </c>
      <c r="CF132" s="196">
        <f t="shared" si="598"/>
        <v>-2</v>
      </c>
      <c r="CG132" s="196">
        <f t="shared" si="598"/>
        <v>21</v>
      </c>
      <c r="CH132" s="196">
        <f t="shared" si="598"/>
        <v>16</v>
      </c>
      <c r="CI132" s="196">
        <f t="shared" si="598"/>
        <v>17</v>
      </c>
      <c r="CJ132" s="196">
        <f t="shared" si="598"/>
        <v>9</v>
      </c>
      <c r="CK132" s="196">
        <f t="shared" si="598"/>
        <v>7</v>
      </c>
      <c r="CL132" s="196">
        <f t="shared" si="598"/>
        <v>13</v>
      </c>
      <c r="CM132" s="196">
        <f t="shared" si="599"/>
        <v>-5</v>
      </c>
      <c r="CN132" s="196">
        <f t="shared" si="599"/>
        <v>-3</v>
      </c>
      <c r="CO132" s="196">
        <f t="shared" si="599"/>
        <v>2</v>
      </c>
      <c r="CP132" s="377">
        <f t="shared" si="599"/>
        <v>-3</v>
      </c>
      <c r="CQ132" s="377">
        <f t="shared" si="599"/>
        <v>6</v>
      </c>
      <c r="CR132" s="377">
        <f t="shared" si="599"/>
        <v>6</v>
      </c>
      <c r="CS132" s="377">
        <f t="shared" si="599"/>
        <v>-4</v>
      </c>
      <c r="CT132" s="377">
        <f t="shared" si="599"/>
        <v>-12</v>
      </c>
      <c r="CU132" s="377">
        <f t="shared" si="599"/>
        <v>-11</v>
      </c>
      <c r="CV132" s="377">
        <f t="shared" si="599"/>
        <v>-5</v>
      </c>
      <c r="CW132" s="377">
        <f t="shared" si="599"/>
        <v>7</v>
      </c>
      <c r="CX132" s="377">
        <f t="shared" si="599"/>
        <v>5</v>
      </c>
      <c r="CY132" s="377">
        <f t="shared" si="599"/>
        <v>12</v>
      </c>
      <c r="CZ132" s="377">
        <f t="shared" si="599"/>
        <v>-5</v>
      </c>
      <c r="DA132" s="377">
        <f t="shared" si="599"/>
        <v>-4</v>
      </c>
      <c r="DB132" s="377">
        <f t="shared" si="599"/>
        <v>-2</v>
      </c>
      <c r="DC132" s="264"/>
      <c r="DD132" s="57">
        <f>IF(ISERROR(GETPIVOTDATA("VALUE",'CRS WK pvt'!$I$2,"DT_FILE",DD$8,"CD_CO",DD$6,"TRIM_CAT",TRIM(B132),"TRIM_LINE",A128))=TRUE,0,GETPIVOTDATA("VALUE",'CRS WK pvt'!$I$2,"DT_FILE",DD$8,"CD_CO",DD$6,"TRIM_CAT",TRIM(B132),"TRIM_LINE",A128))</f>
        <v>0</v>
      </c>
    </row>
    <row r="133" spans="1:108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>
        <v>3</v>
      </c>
      <c r="BH133" s="103">
        <v>3</v>
      </c>
      <c r="BI133" s="104">
        <f t="shared" si="596"/>
        <v>0</v>
      </c>
      <c r="BJ133" s="102">
        <f t="shared" si="596"/>
        <v>0</v>
      </c>
      <c r="BK133" s="102">
        <f t="shared" si="596"/>
        <v>0</v>
      </c>
      <c r="BL133" s="102">
        <f t="shared" si="596"/>
        <v>0</v>
      </c>
      <c r="BM133" s="102">
        <f t="shared" si="596"/>
        <v>0</v>
      </c>
      <c r="BN133" s="102">
        <f t="shared" si="596"/>
        <v>0</v>
      </c>
      <c r="BO133" s="102">
        <f t="shared" si="596"/>
        <v>0</v>
      </c>
      <c r="BP133" s="102">
        <f t="shared" si="596"/>
        <v>0</v>
      </c>
      <c r="BQ133" s="102">
        <f t="shared" si="596"/>
        <v>0</v>
      </c>
      <c r="BR133" s="377">
        <f t="shared" si="596"/>
        <v>2</v>
      </c>
      <c r="BS133" s="102">
        <f t="shared" si="597"/>
        <v>5</v>
      </c>
      <c r="BT133" s="102">
        <f t="shared" si="597"/>
        <v>2</v>
      </c>
      <c r="BU133" s="102">
        <f t="shared" si="597"/>
        <v>2</v>
      </c>
      <c r="BV133" s="102">
        <f t="shared" si="597"/>
        <v>5</v>
      </c>
      <c r="BW133" s="102">
        <f t="shared" si="597"/>
        <v>2</v>
      </c>
      <c r="BX133" s="196">
        <f t="shared" si="597"/>
        <v>3</v>
      </c>
      <c r="BY133" s="196">
        <f t="shared" si="597"/>
        <v>5</v>
      </c>
      <c r="BZ133" s="196">
        <f t="shared" si="597"/>
        <v>3</v>
      </c>
      <c r="CA133" s="196">
        <f t="shared" si="597"/>
        <v>2</v>
      </c>
      <c r="CB133" s="196">
        <f t="shared" si="597"/>
        <v>5</v>
      </c>
      <c r="CC133" s="196">
        <f t="shared" si="598"/>
        <v>3</v>
      </c>
      <c r="CD133" s="377">
        <f t="shared" si="598"/>
        <v>3</v>
      </c>
      <c r="CE133" s="196">
        <f t="shared" si="598"/>
        <v>-5</v>
      </c>
      <c r="CF133" s="196">
        <f t="shared" si="598"/>
        <v>-2</v>
      </c>
      <c r="CG133" s="196">
        <f t="shared" si="598"/>
        <v>6</v>
      </c>
      <c r="CH133" s="196">
        <f t="shared" si="598"/>
        <v>8</v>
      </c>
      <c r="CI133" s="196">
        <f t="shared" si="598"/>
        <v>9</v>
      </c>
      <c r="CJ133" s="196">
        <f t="shared" si="598"/>
        <v>4</v>
      </c>
      <c r="CK133" s="196">
        <f t="shared" si="598"/>
        <v>-1</v>
      </c>
      <c r="CL133" s="196">
        <f t="shared" si="598"/>
        <v>-1</v>
      </c>
      <c r="CM133" s="196">
        <f t="shared" si="599"/>
        <v>2</v>
      </c>
      <c r="CN133" s="196">
        <f t="shared" si="599"/>
        <v>-1</v>
      </c>
      <c r="CO133" s="196">
        <f t="shared" si="599"/>
        <v>-1</v>
      </c>
      <c r="CP133" s="377">
        <f t="shared" si="599"/>
        <v>-3</v>
      </c>
      <c r="CQ133" s="377">
        <f t="shared" si="599"/>
        <v>0</v>
      </c>
      <c r="CR133" s="377">
        <f t="shared" si="599"/>
        <v>1</v>
      </c>
      <c r="CS133" s="377">
        <f t="shared" si="599"/>
        <v>3</v>
      </c>
      <c r="CT133" s="377">
        <f t="shared" si="599"/>
        <v>-7</v>
      </c>
      <c r="CU133" s="377">
        <f t="shared" si="599"/>
        <v>-7</v>
      </c>
      <c r="CV133" s="377">
        <f t="shared" si="599"/>
        <v>-3</v>
      </c>
      <c r="CW133" s="377">
        <f t="shared" si="599"/>
        <v>4</v>
      </c>
      <c r="CX133" s="377">
        <f t="shared" si="599"/>
        <v>7</v>
      </c>
      <c r="CY133" s="377">
        <f t="shared" si="599"/>
        <v>1</v>
      </c>
      <c r="CZ133" s="377">
        <f t="shared" si="599"/>
        <v>2</v>
      </c>
      <c r="DA133" s="377">
        <f t="shared" si="599"/>
        <v>1</v>
      </c>
      <c r="DB133" s="377">
        <f t="shared" si="599"/>
        <v>1</v>
      </c>
      <c r="DC133" s="264"/>
      <c r="DD133" s="57">
        <f>IF(ISERROR(GETPIVOTDATA("VALUE",'CRS WK pvt'!$I$2,"DT_FILE",DD$8,"CD_CO",DD$6,"TRIM_CAT",TRIM(B133),"TRIM_LINE",A128))=TRUE,0,GETPIVOTDATA("VALUE",'CRS WK pvt'!$I$2,"DT_FILE",DD$8,"CD_CO",DD$6,"TRIM_CAT",TRIM(B133),"TRIM_LINE",A128))</f>
        <v>3</v>
      </c>
    </row>
    <row r="134" spans="1:108" s="66" customFormat="1" ht="15">
      <c r="A134" s="140"/>
      <c r="B134" s="53" t="s">
        <v>144</v>
      </c>
      <c r="C134" s="110">
        <f t="shared" si="600" ref="C134:V134">SUM(C129:C133)</f>
        <v>289</v>
      </c>
      <c r="D134" s="111">
        <f t="shared" si="600"/>
        <v>333</v>
      </c>
      <c r="E134" s="111">
        <f t="shared" si="600"/>
        <v>784</v>
      </c>
      <c r="F134" s="111">
        <f t="shared" si="600"/>
        <v>714</v>
      </c>
      <c r="G134" s="111">
        <f t="shared" si="600"/>
        <v>805</v>
      </c>
      <c r="H134" s="112">
        <f t="shared" si="600"/>
        <v>914</v>
      </c>
      <c r="I134" s="111">
        <f t="shared" si="600"/>
        <v>1056</v>
      </c>
      <c r="J134" s="112">
        <f t="shared" si="600"/>
        <v>1167</v>
      </c>
      <c r="K134" s="111">
        <f t="shared" si="600"/>
        <v>181</v>
      </c>
      <c r="L134" s="113">
        <f t="shared" si="600"/>
        <v>24</v>
      </c>
      <c r="M134" s="112">
        <f t="shared" si="600"/>
        <v>233</v>
      </c>
      <c r="N134" s="116">
        <f t="shared" si="600"/>
        <v>237</v>
      </c>
      <c r="O134" s="116">
        <f t="shared" si="600"/>
        <v>146</v>
      </c>
      <c r="P134" s="116">
        <f t="shared" si="600"/>
        <v>0</v>
      </c>
      <c r="Q134" s="116">
        <f t="shared" si="600"/>
        <v>0</v>
      </c>
      <c r="R134" s="116">
        <f t="shared" si="600"/>
        <v>0</v>
      </c>
      <c r="S134" s="116">
        <f t="shared" si="600"/>
        <v>0</v>
      </c>
      <c r="T134" s="116">
        <f t="shared" si="600"/>
        <v>0</v>
      </c>
      <c r="U134" s="116">
        <f t="shared" si="600"/>
        <v>0</v>
      </c>
      <c r="V134" s="116">
        <f t="shared" si="600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si="601" ref="Y134:AF134">SUM(Y129+Y130+Y131+Y132+Y133)</f>
        <v>18</v>
      </c>
      <c r="Z134" s="197">
        <f t="shared" si="601"/>
        <v>8</v>
      </c>
      <c r="AA134" s="197">
        <f t="shared" si="601"/>
        <v>25</v>
      </c>
      <c r="AB134" s="197">
        <f t="shared" si="601"/>
        <v>43</v>
      </c>
      <c r="AC134" s="197">
        <f t="shared" si="601"/>
        <v>30</v>
      </c>
      <c r="AD134" s="197">
        <f t="shared" si="601"/>
        <v>40</v>
      </c>
      <c r="AE134" s="197">
        <f t="shared" si="601"/>
        <v>515</v>
      </c>
      <c r="AF134" s="197">
        <f t="shared" si="601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>
        <v>426</v>
      </c>
      <c r="BH134" s="113">
        <v>37</v>
      </c>
      <c r="BI134" s="110">
        <f t="shared" si="602" ref="BI134:BM134">SUM(BI129:BI133)</f>
        <v>-143</v>
      </c>
      <c r="BJ134" s="112">
        <f t="shared" si="602"/>
        <v>-333</v>
      </c>
      <c r="BK134" s="112">
        <f t="shared" si="602"/>
        <v>-784</v>
      </c>
      <c r="BL134" s="112">
        <f t="shared" si="602"/>
        <v>-714</v>
      </c>
      <c r="BM134" s="112">
        <f t="shared" si="602"/>
        <v>-805</v>
      </c>
      <c r="BN134" s="112">
        <f t="shared" si="603" ref="BN134:BV134">SUM(BN129:BN133)</f>
        <v>-914</v>
      </c>
      <c r="BO134" s="112">
        <f t="shared" si="603"/>
        <v>-1056</v>
      </c>
      <c r="BP134" s="112">
        <f t="shared" si="603"/>
        <v>-1167</v>
      </c>
      <c r="BQ134" s="112">
        <f t="shared" si="603"/>
        <v>-177</v>
      </c>
      <c r="BR134" s="378">
        <f t="shared" si="603"/>
        <v>0</v>
      </c>
      <c r="BS134" s="112">
        <f t="shared" si="603"/>
        <v>-215</v>
      </c>
      <c r="BT134" s="112">
        <f t="shared" si="603"/>
        <v>-229</v>
      </c>
      <c r="BU134" s="112">
        <f t="shared" si="603"/>
        <v>-121</v>
      </c>
      <c r="BV134" s="112">
        <f t="shared" si="603"/>
        <v>43</v>
      </c>
      <c r="BW134" s="112">
        <f t="shared" si="604" ref="BW134:BX134">SUM(BW129:BW133)</f>
        <v>30</v>
      </c>
      <c r="BX134" s="197">
        <f t="shared" si="604"/>
        <v>40</v>
      </c>
      <c r="BY134" s="197">
        <f t="shared" si="605" ref="BY134:BZ134">SUM(BY129:BY133)</f>
        <v>515</v>
      </c>
      <c r="BZ134" s="197">
        <f t="shared" si="605"/>
        <v>983</v>
      </c>
      <c r="CA134" s="197">
        <f t="shared" si="606" ref="CA134:CB134">SUM(CA129:CA133)</f>
        <v>1100</v>
      </c>
      <c r="CB134" s="197">
        <f t="shared" si="606"/>
        <v>792</v>
      </c>
      <c r="CC134" s="197">
        <f t="shared" si="607" ref="CC134:CE134">SUM(CC129:CC133)</f>
        <v>375</v>
      </c>
      <c r="CD134" s="378">
        <f t="shared" si="607"/>
        <v>15</v>
      </c>
      <c r="CE134" s="197">
        <f t="shared" si="607"/>
        <v>-18</v>
      </c>
      <c r="CF134" s="197">
        <f t="shared" si="608" ref="CF134">SUM(CF129:CF133)</f>
        <v>-7</v>
      </c>
      <c r="CG134" s="197">
        <f t="shared" si="609" ref="CG134">SUM(CG129:CG133)</f>
        <v>96</v>
      </c>
      <c r="CH134" s="197">
        <f t="shared" si="610" ref="CH134">SUM(CH129:CH133)</f>
        <v>277</v>
      </c>
      <c r="CI134" s="197">
        <f t="shared" si="611" ref="CI134">SUM(CI129:CI133)</f>
        <v>1341</v>
      </c>
      <c r="CJ134" s="197">
        <f t="shared" si="612" ref="CJ134">SUM(CJ129:CJ133)</f>
        <v>1154</v>
      </c>
      <c r="CK134" s="197">
        <f t="shared" si="613" ref="CK134">SUM(CK129:CK133)</f>
        <v>571</v>
      </c>
      <c r="CL134" s="197">
        <f t="shared" si="614" ref="CL134">SUM(CL129:CL133)</f>
        <v>-40</v>
      </c>
      <c r="CM134" s="197">
        <f t="shared" si="615" ref="CM134">SUM(CM129:CM133)</f>
        <v>-157</v>
      </c>
      <c r="CN134" s="197">
        <f t="shared" si="616" ref="CN134">SUM(CN129:CN133)</f>
        <v>144</v>
      </c>
      <c r="CO134" s="197">
        <f t="shared" si="617" ref="CO134">SUM(CO129:CO133)</f>
        <v>-27</v>
      </c>
      <c r="CP134" s="378">
        <f t="shared" si="618" ref="CP134">SUM(CP129:CP133)</f>
        <v>29</v>
      </c>
      <c r="CQ134" s="378">
        <f t="shared" si="619" ref="CQ134">SUM(CQ129:CQ133)</f>
        <v>56</v>
      </c>
      <c r="CR134" s="378">
        <f t="shared" si="620" ref="CR134">SUM(CR129:CR133)</f>
        <v>76</v>
      </c>
      <c r="CS134" s="378">
        <f t="shared" si="621" ref="CS134">SUM(CS129:CS133)</f>
        <v>93</v>
      </c>
      <c r="CT134" s="378">
        <f t="shared" si="622" ref="CT134:CU134">SUM(CT129:CT133)</f>
        <v>-158</v>
      </c>
      <c r="CU134" s="378">
        <f t="shared" si="622"/>
        <v>-721</v>
      </c>
      <c r="CV134" s="378">
        <f t="shared" si="623" ref="CV134">SUM(CV129:CV133)</f>
        <v>-369</v>
      </c>
      <c r="CW134" s="378">
        <f t="shared" si="624" ref="CW134">SUM(CW129:CW133)</f>
        <v>-96</v>
      </c>
      <c r="CX134" s="378">
        <f t="shared" si="625" ref="CX134:CY134">SUM(CX129:CX133)</f>
        <v>164</v>
      </c>
      <c r="CY134" s="378">
        <f t="shared" si="625"/>
        <v>-113</v>
      </c>
      <c r="CZ134" s="378">
        <f t="shared" si="626" ref="CZ134:DA134">SUM(CZ129:CZ133)</f>
        <v>109</v>
      </c>
      <c r="DA134" s="378">
        <f t="shared" si="626"/>
        <v>74</v>
      </c>
      <c r="DB134" s="378">
        <f t="shared" si="627" ref="DB134">SUM(DB129:DB133)</f>
        <v>-31</v>
      </c>
      <c r="DC134" s="265"/>
      <c r="DD134" s="78">
        <f>SUM(DD129:DD133)</f>
        <v>37</v>
      </c>
    </row>
    <row r="135" spans="1:108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28"/>
      <c r="CC135" s="228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264"/>
      <c r="DD135" s="83"/>
    </row>
    <row r="136" spans="1:108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>
        <v>318</v>
      </c>
      <c r="BH136" s="113">
        <v>52</v>
      </c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378"/>
      <c r="DC136" s="265"/>
      <c r="DD136" s="57">
        <f>IF(ISERROR(GETPIVOTDATA("VALUE",'CRS WK pvt'!$I$2,"DT_FILE",DD$8,"CD_CO",DD$6,"TRIM_CAT",TRIM(B136),"TRIM_LINE","99"))=TRUE,0,GETPIVOTDATA("VALUE",'CRS WK pvt'!$I$2,"DT_FILE",DD$8,"CD_CO",DD$6,"TRIM_CAT",TRIM(B136),"TRIM_LINE","99"))</f>
        <v>52</v>
      </c>
    </row>
    <row r="137" spans="1:108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>
        <v>229</v>
      </c>
      <c r="BH137" s="113">
        <v>23</v>
      </c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378"/>
      <c r="DC137" s="265"/>
      <c r="DD137" s="57">
        <f>IF(ISERROR(GETPIVOTDATA("VALUE",'CRS WK pvt'!$I$2,"DT_FILE",DD$8,"CD_CO",DD$6,"TRIM_CAT",TRIM(B137),"TRIM_LINE","99"))=TRUE,0,GETPIVOTDATA("VALUE",'CRS WK pvt'!$I$2,"DT_FILE",DD$8,"CD_CO",DD$6,"TRIM_CAT",TRIM(B137),"TRIM_LINE","99"))</f>
        <v>23</v>
      </c>
    </row>
    <row r="138" spans="1:108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>
        <v>70</v>
      </c>
      <c r="BH138" s="113">
        <v>23</v>
      </c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378"/>
      <c r="DC138" s="265"/>
      <c r="DD138" s="57">
        <f>IF(ISERROR(GETPIVOTDATA("VALUE",'CRS WK pvt'!$I$2,"DT_FILE",DD$8,"CD_CO",DD$6,"TRIM_CAT",TRIM(B138),"TRIM_LINE","99"))=TRUE,0,GETPIVOTDATA("VALUE",'CRS WK pvt'!$I$2,"DT_FILE",DD$8,"CD_CO",DD$6,"TRIM_CAT",TRIM(B138),"TRIM_LINE","99"))</f>
        <v>23</v>
      </c>
    </row>
    <row r="139" spans="1:108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>
        <v>13</v>
      </c>
      <c r="BH139" s="113">
        <v>3</v>
      </c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378"/>
      <c r="DC139" s="265"/>
      <c r="DD139" s="57">
        <f>IF(ISERROR(GETPIVOTDATA("VALUE",'CRS WK pvt'!$I$2,"DT_FILE",DD$8,"CD_CO",DD$6,"TRIM_CAT",TRIM(B139),"TRIM_LINE","99"))=TRUE,0,GETPIVOTDATA("VALUE",'CRS WK pvt'!$I$2,"DT_FILE",DD$8,"CD_CO",DD$6,"TRIM_CAT",TRIM(B139),"TRIM_LINE","99"))</f>
        <v>3</v>
      </c>
    </row>
    <row r="140" spans="1:108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>
        <v>4</v>
      </c>
      <c r="BH140" s="113">
        <v>1</v>
      </c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378"/>
      <c r="DC140" s="265"/>
      <c r="DD140" s="57">
        <f>IF(ISERROR(GETPIVOTDATA("VALUE",'CRS WK pvt'!$I$2,"DT_FILE",DD$8,"CD_CO",DD$6,"TRIM_CAT",TRIM(B140),"TRIM_LINE","99"))=TRUE,0,GETPIVOTDATA("VALUE",'CRS WK pvt'!$I$2,"DT_FILE",DD$8,"CD_CO",DD$6,"TRIM_CAT",TRIM(B140),"TRIM_LINE","99"))</f>
        <v>1</v>
      </c>
    </row>
    <row r="141" spans="1:108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28" ref="AF141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>
        <v>634</v>
      </c>
      <c r="BH141" s="113">
        <v>102</v>
      </c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378"/>
      <c r="DC141" s="265"/>
      <c r="DD141" s="78">
        <f>SUM(DD136:DD140)</f>
        <v>102</v>
      </c>
    </row>
    <row r="142" spans="1:108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28"/>
      <c r="CC142" s="228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264"/>
      <c r="DD142" s="83"/>
    </row>
    <row r="143" spans="1:108" s="52" customFormat="1" ht="15">
      <c r="A143" s="139"/>
      <c r="B143" s="53" t="s">
        <v>139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>
        <v>6885</v>
      </c>
      <c r="BH143" s="103">
        <v>5658</v>
      </c>
      <c r="BI143" s="104">
        <f t="shared" si="629" ref="BI143:BR147">O143-C143</f>
        <v>-2338</v>
      </c>
      <c r="BJ143" s="102">
        <f t="shared" si="629"/>
        <v>-4679</v>
      </c>
      <c r="BK143" s="102">
        <f t="shared" si="629"/>
        <v>-8737</v>
      </c>
      <c r="BL143" s="102">
        <f t="shared" si="629"/>
        <v>-9360</v>
      </c>
      <c r="BM143" s="102">
        <f t="shared" si="629"/>
        <v>-9101</v>
      </c>
      <c r="BN143" s="102">
        <f t="shared" si="629"/>
        <v>-8444</v>
      </c>
      <c r="BO143" s="102">
        <f t="shared" si="629"/>
        <v>-7810</v>
      </c>
      <c r="BP143" s="102">
        <f t="shared" si="629"/>
        <v>-7259</v>
      </c>
      <c r="BQ143" s="102">
        <f t="shared" si="629"/>
        <v>-5581</v>
      </c>
      <c r="BR143" s="377">
        <f t="shared" si="629"/>
        <v>-3710</v>
      </c>
      <c r="BS143" s="102">
        <f t="shared" si="630" ref="BS143:CB147">Y143-M143</f>
        <v>-1925</v>
      </c>
      <c r="BT143" s="102">
        <f t="shared" si="630"/>
        <v>-1298</v>
      </c>
      <c r="BU143" s="102">
        <f t="shared" si="630"/>
        <v>-602</v>
      </c>
      <c r="BV143" s="102">
        <f t="shared" si="630"/>
        <v>613</v>
      </c>
      <c r="BW143" s="102">
        <f t="shared" si="630"/>
        <v>2132</v>
      </c>
      <c r="BX143" s="196">
        <f t="shared" si="630"/>
        <v>4226</v>
      </c>
      <c r="BY143" s="196">
        <f t="shared" si="630"/>
        <v>8347</v>
      </c>
      <c r="BZ143" s="196">
        <f t="shared" si="630"/>
        <v>9770</v>
      </c>
      <c r="CA143" s="196">
        <f t="shared" si="630"/>
        <v>9980</v>
      </c>
      <c r="CB143" s="196">
        <f t="shared" si="630"/>
        <v>9754</v>
      </c>
      <c r="CC143" s="196">
        <f t="shared" si="631" ref="CC143:CL147">AI143-W143</f>
        <v>8852</v>
      </c>
      <c r="CD143" s="377">
        <f t="shared" si="631"/>
        <v>7439</v>
      </c>
      <c r="CE143" s="196">
        <f t="shared" si="631"/>
        <v>6191</v>
      </c>
      <c r="CF143" s="196">
        <f t="shared" si="631"/>
        <v>5397</v>
      </c>
      <c r="CG143" s="196">
        <f t="shared" si="631"/>
        <v>5228</v>
      </c>
      <c r="CH143" s="196">
        <f t="shared" si="631"/>
        <v>5466</v>
      </c>
      <c r="CI143" s="196">
        <f t="shared" si="631"/>
        <v>5603</v>
      </c>
      <c r="CJ143" s="196">
        <f t="shared" si="631"/>
        <v>3580</v>
      </c>
      <c r="CK143" s="196">
        <f t="shared" si="631"/>
        <v>-804</v>
      </c>
      <c r="CL143" s="196">
        <f t="shared" si="631"/>
        <v>-2233</v>
      </c>
      <c r="CM143" s="196">
        <f t="shared" si="632" ref="CM143:DB147">AS143-AG143</f>
        <v>-2577</v>
      </c>
      <c r="CN143" s="196">
        <f t="shared" si="632"/>
        <v>-2780</v>
      </c>
      <c r="CO143" s="196">
        <f t="shared" si="632"/>
        <v>-2972</v>
      </c>
      <c r="CP143" s="377">
        <f t="shared" si="632"/>
        <v>-3020</v>
      </c>
      <c r="CQ143" s="377">
        <f t="shared" si="632"/>
        <v>-2883</v>
      </c>
      <c r="CR143" s="377">
        <f t="shared" si="632"/>
        <v>-2502</v>
      </c>
      <c r="CS143" s="377">
        <f t="shared" si="632"/>
        <v>-2351</v>
      </c>
      <c r="CT143" s="377">
        <f t="shared" si="632"/>
        <v>-2611</v>
      </c>
      <c r="CU143" s="377">
        <f t="shared" si="632"/>
        <v>-2445</v>
      </c>
      <c r="CV143" s="377">
        <f t="shared" si="632"/>
        <v>-2087</v>
      </c>
      <c r="CW143" s="377">
        <f t="shared" si="632"/>
        <v>-1718</v>
      </c>
      <c r="CX143" s="377">
        <f t="shared" si="632"/>
        <v>-1565</v>
      </c>
      <c r="CY143" s="377">
        <f t="shared" si="632"/>
        <v>-1770</v>
      </c>
      <c r="CZ143" s="377">
        <f t="shared" si="632"/>
        <v>-1479</v>
      </c>
      <c r="DA143" s="377">
        <f t="shared" si="632"/>
        <v>-1000</v>
      </c>
      <c r="DB143" s="377">
        <f t="shared" si="632"/>
        <v>-789</v>
      </c>
      <c r="DC143" s="264"/>
      <c r="DD143" s="57">
        <f>IF(ISERROR(GETPIVOTDATA("VALUE",'CRS WK pvt'!$I$2,"DT_FILE",DD$8,"CD_CO",DD$6,"TRIM_CAT",TRIM(B143),"TRIM_LINE",A142))=TRUE,0,GETPIVOTDATA("VALUE",'CRS WK pvt'!$I$2,"DT_FILE",DD$8,"CD_CO",DD$6,"TRIM_CAT",TRIM(B143),"TRIM_LINE",A142))</f>
        <v>5658</v>
      </c>
    </row>
    <row r="144" spans="1:108" s="52" customFormat="1" ht="15">
      <c r="A144" s="139"/>
      <c r="B144" s="53" t="s">
        <v>140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>
        <v>3937</v>
      </c>
      <c r="BH144" s="103">
        <v>3240</v>
      </c>
      <c r="BI144" s="104">
        <f t="shared" si="629"/>
        <v>-288</v>
      </c>
      <c r="BJ144" s="102">
        <f t="shared" si="629"/>
        <v>-910</v>
      </c>
      <c r="BK144" s="102">
        <f t="shared" si="629"/>
        <v>-1994</v>
      </c>
      <c r="BL144" s="102">
        <f t="shared" si="629"/>
        <v>-2283</v>
      </c>
      <c r="BM144" s="102">
        <f t="shared" si="629"/>
        <v>-2316</v>
      </c>
      <c r="BN144" s="102">
        <f t="shared" si="629"/>
        <v>-2390</v>
      </c>
      <c r="BO144" s="102">
        <f t="shared" si="629"/>
        <v>-2438</v>
      </c>
      <c r="BP144" s="102">
        <f t="shared" si="629"/>
        <v>-2506</v>
      </c>
      <c r="BQ144" s="102">
        <f t="shared" si="629"/>
        <v>-2072</v>
      </c>
      <c r="BR144" s="377">
        <f t="shared" si="629"/>
        <v>-1447</v>
      </c>
      <c r="BS144" s="102">
        <f t="shared" si="630"/>
        <v>-787</v>
      </c>
      <c r="BT144" s="102">
        <f t="shared" si="630"/>
        <v>-469</v>
      </c>
      <c r="BU144" s="102">
        <f t="shared" si="630"/>
        <v>-280</v>
      </c>
      <c r="BV144" s="102">
        <f t="shared" si="630"/>
        <v>40</v>
      </c>
      <c r="BW144" s="102">
        <f t="shared" si="630"/>
        <v>508</v>
      </c>
      <c r="BX144" s="196">
        <f t="shared" si="630"/>
        <v>1157</v>
      </c>
      <c r="BY144" s="196">
        <f t="shared" si="630"/>
        <v>2383</v>
      </c>
      <c r="BZ144" s="196">
        <f t="shared" si="630"/>
        <v>3121</v>
      </c>
      <c r="CA144" s="196">
        <f t="shared" si="630"/>
        <v>3607</v>
      </c>
      <c r="CB144" s="196">
        <f t="shared" si="630"/>
        <v>3811</v>
      </c>
      <c r="CC144" s="196">
        <f t="shared" si="631"/>
        <v>3482</v>
      </c>
      <c r="CD144" s="377">
        <f t="shared" si="631"/>
        <v>2910</v>
      </c>
      <c r="CE144" s="196">
        <f t="shared" si="631"/>
        <v>2439</v>
      </c>
      <c r="CF144" s="196">
        <f t="shared" si="631"/>
        <v>2017</v>
      </c>
      <c r="CG144" s="196">
        <f t="shared" si="631"/>
        <v>1877</v>
      </c>
      <c r="CH144" s="196">
        <f t="shared" si="631"/>
        <v>1985</v>
      </c>
      <c r="CI144" s="196">
        <f t="shared" si="631"/>
        <v>2125</v>
      </c>
      <c r="CJ144" s="196">
        <f t="shared" si="631"/>
        <v>1612</v>
      </c>
      <c r="CK144" s="196">
        <f t="shared" si="631"/>
        <v>372</v>
      </c>
      <c r="CL144" s="196">
        <f t="shared" si="631"/>
        <v>-28</v>
      </c>
      <c r="CM144" s="196">
        <f t="shared" si="632"/>
        <v>-491</v>
      </c>
      <c r="CN144" s="196">
        <f t="shared" si="632"/>
        <v>-574</v>
      </c>
      <c r="CO144" s="196">
        <f t="shared" si="632"/>
        <v>-619</v>
      </c>
      <c r="CP144" s="377">
        <f t="shared" si="632"/>
        <v>-675</v>
      </c>
      <c r="CQ144" s="377">
        <f t="shared" si="632"/>
        <v>-582</v>
      </c>
      <c r="CR144" s="377">
        <f t="shared" si="632"/>
        <v>-562</v>
      </c>
      <c r="CS144" s="377">
        <f t="shared" si="632"/>
        <v>-330</v>
      </c>
      <c r="CT144" s="377">
        <f t="shared" si="632"/>
        <v>-341</v>
      </c>
      <c r="CU144" s="377">
        <f t="shared" si="632"/>
        <v>-87</v>
      </c>
      <c r="CV144" s="377">
        <f t="shared" si="632"/>
        <v>135</v>
      </c>
      <c r="CW144" s="377">
        <f t="shared" si="632"/>
        <v>307</v>
      </c>
      <c r="CX144" s="377">
        <f t="shared" si="632"/>
        <v>277</v>
      </c>
      <c r="CY144" s="377">
        <f t="shared" si="632"/>
        <v>217</v>
      </c>
      <c r="CZ144" s="377">
        <f t="shared" si="632"/>
        <v>240</v>
      </c>
      <c r="DA144" s="377">
        <f t="shared" si="632"/>
        <v>273</v>
      </c>
      <c r="DB144" s="377">
        <f t="shared" si="632"/>
        <v>242</v>
      </c>
      <c r="DC144" s="264"/>
      <c r="DD144" s="57">
        <f>IF(ISERROR(GETPIVOTDATA("VALUE",'CRS WK pvt'!$I$2,"DT_FILE",DD$8,"CD_CO",DD$6,"TRIM_CAT",TRIM(B144),"TRIM_LINE",A142))=TRUE,0,GETPIVOTDATA("VALUE",'CRS WK pvt'!$I$2,"DT_FILE",DD$8,"CD_CO",DD$6,"TRIM_CAT",TRIM(B144),"TRIM_LINE",A142))</f>
        <v>3240</v>
      </c>
    </row>
    <row r="145" spans="1:108" s="52" customFormat="1" ht="15">
      <c r="A145" s="139"/>
      <c r="B145" s="53" t="s">
        <v>141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>
        <v>123</v>
      </c>
      <c r="BH145" s="103">
        <v>108</v>
      </c>
      <c r="BI145" s="104">
        <f t="shared" si="629"/>
        <v>-74</v>
      </c>
      <c r="BJ145" s="102">
        <f t="shared" si="629"/>
        <v>-98</v>
      </c>
      <c r="BK145" s="102">
        <f t="shared" si="629"/>
        <v>-136</v>
      </c>
      <c r="BL145" s="102">
        <f t="shared" si="629"/>
        <v>-132</v>
      </c>
      <c r="BM145" s="102">
        <f t="shared" si="629"/>
        <v>-87</v>
      </c>
      <c r="BN145" s="102">
        <f t="shared" si="629"/>
        <v>3</v>
      </c>
      <c r="BO145" s="102">
        <f t="shared" si="629"/>
        <v>12</v>
      </c>
      <c r="BP145" s="102">
        <f t="shared" si="629"/>
        <v>44</v>
      </c>
      <c r="BQ145" s="102">
        <f t="shared" si="629"/>
        <v>130</v>
      </c>
      <c r="BR145" s="377">
        <f t="shared" si="629"/>
        <v>167</v>
      </c>
      <c r="BS145" s="102">
        <f t="shared" si="630"/>
        <v>181</v>
      </c>
      <c r="BT145" s="102">
        <f t="shared" si="630"/>
        <v>169</v>
      </c>
      <c r="BU145" s="102">
        <f t="shared" si="630"/>
        <v>166</v>
      </c>
      <c r="BV145" s="102">
        <f t="shared" si="630"/>
        <v>161</v>
      </c>
      <c r="BW145" s="102">
        <f t="shared" si="630"/>
        <v>161</v>
      </c>
      <c r="BX145" s="196">
        <f t="shared" si="630"/>
        <v>157</v>
      </c>
      <c r="BY145" s="196">
        <f t="shared" si="630"/>
        <v>142</v>
      </c>
      <c r="BZ145" s="196">
        <f t="shared" si="630"/>
        <v>107</v>
      </c>
      <c r="CA145" s="196">
        <f t="shared" si="630"/>
        <v>131</v>
      </c>
      <c r="CB145" s="196">
        <f t="shared" si="630"/>
        <v>125</v>
      </c>
      <c r="CC145" s="196">
        <f t="shared" si="631"/>
        <v>49</v>
      </c>
      <c r="CD145" s="377">
        <f t="shared" si="631"/>
        <v>28</v>
      </c>
      <c r="CE145" s="196">
        <f t="shared" si="631"/>
        <v>0</v>
      </c>
      <c r="CF145" s="196">
        <f t="shared" si="631"/>
        <v>-14</v>
      </c>
      <c r="CG145" s="196">
        <f t="shared" si="631"/>
        <v>22</v>
      </c>
      <c r="CH145" s="196">
        <f t="shared" si="631"/>
        <v>61</v>
      </c>
      <c r="CI145" s="196">
        <f t="shared" si="631"/>
        <v>74</v>
      </c>
      <c r="CJ145" s="196">
        <f t="shared" si="631"/>
        <v>43</v>
      </c>
      <c r="CK145" s="196">
        <f t="shared" si="631"/>
        <v>-18</v>
      </c>
      <c r="CL145" s="196">
        <f t="shared" si="631"/>
        <v>-55</v>
      </c>
      <c r="CM145" s="196">
        <f t="shared" si="632"/>
        <v>-88</v>
      </c>
      <c r="CN145" s="196">
        <f t="shared" si="632"/>
        <v>-139</v>
      </c>
      <c r="CO145" s="196">
        <f t="shared" si="632"/>
        <v>-130</v>
      </c>
      <c r="CP145" s="377">
        <f t="shared" si="632"/>
        <v>-160</v>
      </c>
      <c r="CQ145" s="377">
        <f t="shared" si="632"/>
        <v>-118</v>
      </c>
      <c r="CR145" s="377">
        <f t="shared" si="632"/>
        <v>-71</v>
      </c>
      <c r="CS145" s="377">
        <f t="shared" si="632"/>
        <v>-86</v>
      </c>
      <c r="CT145" s="377">
        <f t="shared" si="632"/>
        <v>-101</v>
      </c>
      <c r="CU145" s="377">
        <f t="shared" si="632"/>
        <v>-111</v>
      </c>
      <c r="CV145" s="377">
        <f t="shared" si="632"/>
        <v>-102</v>
      </c>
      <c r="CW145" s="377">
        <f t="shared" si="632"/>
        <v>-62</v>
      </c>
      <c r="CX145" s="377">
        <f t="shared" si="632"/>
        <v>-59</v>
      </c>
      <c r="CY145" s="377">
        <f t="shared" si="632"/>
        <v>-90</v>
      </c>
      <c r="CZ145" s="377">
        <f t="shared" si="632"/>
        <v>-59</v>
      </c>
      <c r="DA145" s="377">
        <f t="shared" si="632"/>
        <v>-58</v>
      </c>
      <c r="DB145" s="377">
        <f t="shared" si="632"/>
        <v>-45</v>
      </c>
      <c r="DC145" s="264"/>
      <c r="DD145" s="57">
        <f>IF(ISERROR(GETPIVOTDATA("VALUE",'CRS WK pvt'!$I$2,"DT_FILE",DD$8,"CD_CO",DD$6,"TRIM_CAT",TRIM(B145),"TRIM_LINE",A142))=TRUE,0,GETPIVOTDATA("VALUE",'CRS WK pvt'!$I$2,"DT_FILE",DD$8,"CD_CO",DD$6,"TRIM_CAT",TRIM(B145),"TRIM_LINE",A142))</f>
        <v>108</v>
      </c>
    </row>
    <row r="146" spans="1:108" s="52" customFormat="1" ht="15.75" thickBot="1">
      <c r="A146" s="139"/>
      <c r="B146" s="53" t="s">
        <v>142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3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>
        <v>29</v>
      </c>
      <c r="BH146" s="303">
        <v>31</v>
      </c>
      <c r="BI146" s="104">
        <f t="shared" si="629"/>
        <v>-25</v>
      </c>
      <c r="BJ146" s="102">
        <f t="shared" si="629"/>
        <v>-39</v>
      </c>
      <c r="BK146" s="102">
        <f t="shared" si="629"/>
        <v>-44</v>
      </c>
      <c r="BL146" s="102">
        <f t="shared" si="629"/>
        <v>-35</v>
      </c>
      <c r="BM146" s="102">
        <f t="shared" si="629"/>
        <v>-16</v>
      </c>
      <c r="BN146" s="102">
        <f t="shared" si="629"/>
        <v>-14</v>
      </c>
      <c r="BO146" s="102">
        <f t="shared" si="629"/>
        <v>5</v>
      </c>
      <c r="BP146" s="102">
        <f t="shared" si="629"/>
        <v>23</v>
      </c>
      <c r="BQ146" s="102">
        <f t="shared" si="629"/>
        <v>45</v>
      </c>
      <c r="BR146" s="377">
        <f t="shared" si="629"/>
        <v>50</v>
      </c>
      <c r="BS146" s="102">
        <f t="shared" si="630"/>
        <v>54</v>
      </c>
      <c r="BT146" s="102">
        <f t="shared" si="630"/>
        <v>50</v>
      </c>
      <c r="BU146" s="102">
        <f t="shared" si="630"/>
        <v>50</v>
      </c>
      <c r="BV146" s="102">
        <f t="shared" si="630"/>
        <v>48</v>
      </c>
      <c r="BW146" s="102">
        <f t="shared" si="630"/>
        <v>45</v>
      </c>
      <c r="BX146" s="196">
        <f t="shared" si="630"/>
        <v>48</v>
      </c>
      <c r="BY146" s="196">
        <f t="shared" si="630"/>
        <v>55</v>
      </c>
      <c r="BZ146" s="196">
        <f t="shared" si="630"/>
        <v>63</v>
      </c>
      <c r="CA146" s="196">
        <f t="shared" si="630"/>
        <v>46</v>
      </c>
      <c r="CB146" s="196">
        <f t="shared" si="630"/>
        <v>32</v>
      </c>
      <c r="CC146" s="196">
        <f t="shared" si="631"/>
        <v>18</v>
      </c>
      <c r="CD146" s="377">
        <f t="shared" si="631"/>
        <v>10</v>
      </c>
      <c r="CE146" s="196">
        <f t="shared" si="631"/>
        <v>-2</v>
      </c>
      <c r="CF146" s="196">
        <f t="shared" si="631"/>
        <v>-12</v>
      </c>
      <c r="CG146" s="196">
        <f t="shared" si="631"/>
        <v>-3</v>
      </c>
      <c r="CH146" s="196">
        <f t="shared" si="631"/>
        <v>15</v>
      </c>
      <c r="CI146" s="196">
        <f t="shared" si="631"/>
        <v>14</v>
      </c>
      <c r="CJ146" s="196">
        <f t="shared" si="631"/>
        <v>8</v>
      </c>
      <c r="CK146" s="196">
        <f t="shared" si="631"/>
        <v>-11</v>
      </c>
      <c r="CL146" s="196">
        <f t="shared" si="631"/>
        <v>-21</v>
      </c>
      <c r="CM146" s="196">
        <f t="shared" si="632"/>
        <v>-27</v>
      </c>
      <c r="CN146" s="196">
        <f t="shared" si="632"/>
        <v>-43</v>
      </c>
      <c r="CO146" s="196">
        <f t="shared" si="632"/>
        <v>-53</v>
      </c>
      <c r="CP146" s="377">
        <f t="shared" si="632"/>
        <v>-49</v>
      </c>
      <c r="CQ146" s="377">
        <f t="shared" si="632"/>
        <v>-35</v>
      </c>
      <c r="CR146" s="377">
        <f t="shared" si="632"/>
        <v>-34</v>
      </c>
      <c r="CS146" s="377">
        <f t="shared" si="632"/>
        <v>-26</v>
      </c>
      <c r="CT146" s="377">
        <f t="shared" si="632"/>
        <v>-35</v>
      </c>
      <c r="CU146" s="377">
        <f t="shared" si="632"/>
        <v>-29</v>
      </c>
      <c r="CV146" s="377">
        <f t="shared" si="632"/>
        <v>-34</v>
      </c>
      <c r="CW146" s="377">
        <f t="shared" si="632"/>
        <v>-34</v>
      </c>
      <c r="CX146" s="377">
        <f t="shared" si="632"/>
        <v>-44</v>
      </c>
      <c r="CY146" s="377">
        <f t="shared" si="632"/>
        <v>-31</v>
      </c>
      <c r="CZ146" s="377">
        <f t="shared" si="632"/>
        <v>-29</v>
      </c>
      <c r="DA146" s="377">
        <f t="shared" si="632"/>
        <v>-26</v>
      </c>
      <c r="DB146" s="377">
        <f t="shared" si="632"/>
        <v>-16</v>
      </c>
      <c r="DC146" s="264"/>
      <c r="DD146" s="57">
        <f>IF(ISERROR(GETPIVOTDATA("VALUE",'CRS WK pvt'!$I$2,"DT_FILE",DD$8,"CD_CO",DD$6,"TRIM_CAT",TRIM(B146),"TRIM_LINE",A142))=TRUE,0,GETPIVOTDATA("VALUE",'CRS WK pvt'!$I$2,"DT_FILE",DD$8,"CD_CO",DD$6,"TRIM_CAT",TRIM(B146),"TRIM_LINE",A142))</f>
        <v>31</v>
      </c>
    </row>
    <row r="147" spans="1:108" s="52" customFormat="1" ht="15">
      <c r="A147" s="139"/>
      <c r="B147" s="53" t="s">
        <v>143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4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>
        <v>16</v>
      </c>
      <c r="BH147" s="304">
        <v>15</v>
      </c>
      <c r="BI147" s="104">
        <f t="shared" si="629"/>
        <v>-2</v>
      </c>
      <c r="BJ147" s="102">
        <f t="shared" si="629"/>
        <v>-4</v>
      </c>
      <c r="BK147" s="102">
        <f t="shared" si="629"/>
        <v>-8</v>
      </c>
      <c r="BL147" s="102">
        <f t="shared" si="629"/>
        <v>-10</v>
      </c>
      <c r="BM147" s="102">
        <f t="shared" si="629"/>
        <v>-4</v>
      </c>
      <c r="BN147" s="102">
        <f t="shared" si="629"/>
        <v>-5</v>
      </c>
      <c r="BO147" s="102">
        <f t="shared" si="629"/>
        <v>12</v>
      </c>
      <c r="BP147" s="102">
        <f t="shared" si="629"/>
        <v>19</v>
      </c>
      <c r="BQ147" s="102">
        <f t="shared" si="629"/>
        <v>21</v>
      </c>
      <c r="BR147" s="377">
        <f t="shared" si="629"/>
        <v>24</v>
      </c>
      <c r="BS147" s="102">
        <f t="shared" si="630"/>
        <v>19</v>
      </c>
      <c r="BT147" s="102">
        <f t="shared" si="630"/>
        <v>9</v>
      </c>
      <c r="BU147" s="102">
        <f t="shared" si="630"/>
        <v>16</v>
      </c>
      <c r="BV147" s="102">
        <f t="shared" si="630"/>
        <v>23</v>
      </c>
      <c r="BW147" s="102">
        <f t="shared" si="630"/>
        <v>27</v>
      </c>
      <c r="BX147" s="196">
        <f t="shared" si="630"/>
        <v>30</v>
      </c>
      <c r="BY147" s="196">
        <f t="shared" si="630"/>
        <v>34</v>
      </c>
      <c r="BZ147" s="196">
        <f t="shared" si="630"/>
        <v>27</v>
      </c>
      <c r="CA147" s="196">
        <f t="shared" si="630"/>
        <v>12</v>
      </c>
      <c r="CB147" s="196">
        <f t="shared" si="630"/>
        <v>4</v>
      </c>
      <c r="CC147" s="196">
        <f t="shared" si="631"/>
        <v>-2</v>
      </c>
      <c r="CD147" s="377">
        <f t="shared" si="631"/>
        <v>2</v>
      </c>
      <c r="CE147" s="196">
        <f t="shared" si="631"/>
        <v>5</v>
      </c>
      <c r="CF147" s="196">
        <f t="shared" si="631"/>
        <v>7</v>
      </c>
      <c r="CG147" s="196">
        <f t="shared" si="631"/>
        <v>7</v>
      </c>
      <c r="CH147" s="196">
        <f t="shared" si="631"/>
        <v>-8</v>
      </c>
      <c r="CI147" s="196">
        <f t="shared" si="631"/>
        <v>-6</v>
      </c>
      <c r="CJ147" s="196">
        <f t="shared" si="631"/>
        <v>-17</v>
      </c>
      <c r="CK147" s="196">
        <f t="shared" si="631"/>
        <v>-24</v>
      </c>
      <c r="CL147" s="196">
        <f t="shared" si="631"/>
        <v>-19</v>
      </c>
      <c r="CM147" s="196">
        <f t="shared" si="632"/>
        <v>-25</v>
      </c>
      <c r="CN147" s="196">
        <f t="shared" si="632"/>
        <v>-23</v>
      </c>
      <c r="CO147" s="196">
        <f t="shared" si="632"/>
        <v>-20</v>
      </c>
      <c r="CP147" s="377">
        <f t="shared" si="632"/>
        <v>-27</v>
      </c>
      <c r="CQ147" s="377">
        <f t="shared" si="632"/>
        <v>-27</v>
      </c>
      <c r="CR147" s="377">
        <f t="shared" si="632"/>
        <v>-22</v>
      </c>
      <c r="CS147" s="377">
        <f t="shared" si="632"/>
        <v>-24</v>
      </c>
      <c r="CT147" s="377">
        <f t="shared" si="632"/>
        <v>-13</v>
      </c>
      <c r="CU147" s="377">
        <f t="shared" si="632"/>
        <v>-13</v>
      </c>
      <c r="CV147" s="377">
        <f t="shared" si="632"/>
        <v>-6</v>
      </c>
      <c r="CW147" s="377">
        <f t="shared" si="632"/>
        <v>-7</v>
      </c>
      <c r="CX147" s="377">
        <f t="shared" si="632"/>
        <v>-11</v>
      </c>
      <c r="CY147" s="377">
        <f t="shared" si="632"/>
        <v>-9</v>
      </c>
      <c r="CZ147" s="377">
        <f t="shared" si="632"/>
        <v>-7</v>
      </c>
      <c r="DA147" s="377">
        <f t="shared" si="632"/>
        <v>-4</v>
      </c>
      <c r="DB147" s="377">
        <f t="shared" si="632"/>
        <v>-3</v>
      </c>
      <c r="DC147" s="264"/>
      <c r="DD147" s="57">
        <f>IF(ISERROR(GETPIVOTDATA("VALUE",'CRS WK pvt'!$I$2,"DT_FILE",DD$8,"CD_CO",DD$6,"TRIM_CAT",TRIM(B147),"TRIM_LINE",A142))=TRUE,0,GETPIVOTDATA("VALUE",'CRS WK pvt'!$I$2,"DT_FILE",DD$8,"CD_CO",DD$6,"TRIM_CAT",TRIM(B147),"TRIM_LINE",A142))</f>
        <v>15</v>
      </c>
    </row>
    <row r="148" spans="1:108" s="66" customFormat="1" ht="15.75" thickBot="1">
      <c r="A148" s="140"/>
      <c r="B148" s="105" t="s">
        <v>144</v>
      </c>
      <c r="C148" s="106">
        <f t="shared" si="633" ref="C148:V148">SUM(C143:C147)</f>
        <v>7548</v>
      </c>
      <c r="D148" s="107">
        <f t="shared" si="633"/>
        <v>9673</v>
      </c>
      <c r="E148" s="107">
        <f t="shared" si="633"/>
        <v>14441</v>
      </c>
      <c r="F148" s="107">
        <f t="shared" si="633"/>
        <v>15432</v>
      </c>
      <c r="G148" s="107">
        <f t="shared" si="633"/>
        <v>14933</v>
      </c>
      <c r="H148" s="108">
        <f t="shared" si="633"/>
        <v>14138</v>
      </c>
      <c r="I148" s="107">
        <f t="shared" si="633"/>
        <v>13502</v>
      </c>
      <c r="J148" s="108">
        <f t="shared" si="633"/>
        <v>12923</v>
      </c>
      <c r="K148" s="107">
        <f t="shared" si="633"/>
        <v>10657</v>
      </c>
      <c r="L148" s="109">
        <f t="shared" si="633"/>
        <v>8121</v>
      </c>
      <c r="M148" s="108">
        <f t="shared" si="633"/>
        <v>5744</v>
      </c>
      <c r="N148" s="108">
        <f t="shared" si="633"/>
        <v>5146</v>
      </c>
      <c r="O148" s="108">
        <f t="shared" si="633"/>
        <v>4821</v>
      </c>
      <c r="P148" s="108">
        <f t="shared" si="633"/>
        <v>3943</v>
      </c>
      <c r="Q148" s="108">
        <f t="shared" si="633"/>
        <v>3522</v>
      </c>
      <c r="R148" s="108">
        <f t="shared" si="633"/>
        <v>3612</v>
      </c>
      <c r="S148" s="108">
        <f t="shared" si="633"/>
        <v>3409</v>
      </c>
      <c r="T148" s="108">
        <f t="shared" si="633"/>
        <v>3288</v>
      </c>
      <c r="U148" s="108">
        <f t="shared" si="633"/>
        <v>3283</v>
      </c>
      <c r="V148" s="108">
        <f t="shared" si="633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>
        <v>10990</v>
      </c>
      <c r="BH148" s="109">
        <v>9052</v>
      </c>
      <c r="BI148" s="106">
        <f t="shared" si="634" ref="BI148:BM148">SUM(BI143:BI147)</f>
        <v>-2727</v>
      </c>
      <c r="BJ148" s="108">
        <f t="shared" si="634"/>
        <v>-5730</v>
      </c>
      <c r="BK148" s="108">
        <f t="shared" si="634"/>
        <v>-10919</v>
      </c>
      <c r="BL148" s="108">
        <f t="shared" si="634"/>
        <v>-11820</v>
      </c>
      <c r="BM148" s="108">
        <f t="shared" si="634"/>
        <v>-11524</v>
      </c>
      <c r="BN148" s="108">
        <f t="shared" si="635" ref="BN148:BV148">SUM(BN143:BN147)</f>
        <v>-10850</v>
      </c>
      <c r="BO148" s="108">
        <f t="shared" si="635"/>
        <v>-10219</v>
      </c>
      <c r="BP148" s="108">
        <f t="shared" si="635"/>
        <v>-9679</v>
      </c>
      <c r="BQ148" s="108">
        <f t="shared" si="635"/>
        <v>-7457</v>
      </c>
      <c r="BR148" s="379">
        <f t="shared" si="635"/>
        <v>-4916</v>
      </c>
      <c r="BS148" s="108">
        <f t="shared" si="635"/>
        <v>-2458</v>
      </c>
      <c r="BT148" s="108">
        <f t="shared" si="635"/>
        <v>-1539</v>
      </c>
      <c r="BU148" s="108">
        <f t="shared" si="635"/>
        <v>-650</v>
      </c>
      <c r="BV148" s="108">
        <f t="shared" si="635"/>
        <v>885</v>
      </c>
      <c r="BW148" s="108">
        <f t="shared" si="636" ref="BW148:BX148">SUM(BW143:BW147)</f>
        <v>2873</v>
      </c>
      <c r="BX148" s="198">
        <f t="shared" si="636"/>
        <v>5618</v>
      </c>
      <c r="BY148" s="198">
        <f t="shared" si="637" ref="BY148:BZ148">SUM(BY143:BY147)</f>
        <v>10961</v>
      </c>
      <c r="BZ148" s="198">
        <f t="shared" si="637"/>
        <v>13088</v>
      </c>
      <c r="CA148" s="198">
        <f t="shared" si="638" ref="CA148:CB148">SUM(CA143:CA147)</f>
        <v>13776</v>
      </c>
      <c r="CB148" s="198">
        <f t="shared" si="638"/>
        <v>13726</v>
      </c>
      <c r="CC148" s="198">
        <f t="shared" si="639" ref="CC148:CE148">SUM(CC143:CC147)</f>
        <v>12399</v>
      </c>
      <c r="CD148" s="379">
        <f t="shared" si="639"/>
        <v>10389</v>
      </c>
      <c r="CE148" s="198">
        <f t="shared" si="639"/>
        <v>8633</v>
      </c>
      <c r="CF148" s="198">
        <f t="shared" si="640" ref="CF148">SUM(CF143:CF147)</f>
        <v>7395</v>
      </c>
      <c r="CG148" s="198">
        <f t="shared" si="641" ref="CG148">SUM(CG143:CG147)</f>
        <v>7131</v>
      </c>
      <c r="CH148" s="198">
        <f t="shared" si="642" ref="CH148">SUM(CH143:CH147)</f>
        <v>7519</v>
      </c>
      <c r="CI148" s="198">
        <f t="shared" si="643" ref="CI148">SUM(CI143:CI147)</f>
        <v>7810</v>
      </c>
      <c r="CJ148" s="198">
        <f t="shared" si="644" ref="CJ148">SUM(CJ143:CJ147)</f>
        <v>5226</v>
      </c>
      <c r="CK148" s="198">
        <f t="shared" si="645" ref="CK148">SUM(CK143:CK147)</f>
        <v>-485</v>
      </c>
      <c r="CL148" s="198">
        <f t="shared" si="646" ref="CL148">SUM(CL143:CL147)</f>
        <v>-2356</v>
      </c>
      <c r="CM148" s="198">
        <f t="shared" si="647" ref="CM148">SUM(CM143:CM147)</f>
        <v>-3208</v>
      </c>
      <c r="CN148" s="198">
        <f t="shared" si="648" ref="CN148">SUM(CN143:CN147)</f>
        <v>-3559</v>
      </c>
      <c r="CO148" s="198">
        <f t="shared" si="649" ref="CO148">SUM(CO143:CO147)</f>
        <v>-3794</v>
      </c>
      <c r="CP148" s="379">
        <f t="shared" si="650" ref="CP148">SUM(CP143:CP147)</f>
        <v>-3931</v>
      </c>
      <c r="CQ148" s="379">
        <f t="shared" si="651" ref="CQ148">SUM(CQ143:CQ147)</f>
        <v>-3645</v>
      </c>
      <c r="CR148" s="379">
        <f t="shared" si="652" ref="CR148">SUM(CR143:CR147)</f>
        <v>-3191</v>
      </c>
      <c r="CS148" s="379">
        <f t="shared" si="653" ref="CS148">SUM(CS143:CS147)</f>
        <v>-2817</v>
      </c>
      <c r="CT148" s="379">
        <f t="shared" si="654" ref="CT148:CU148">SUM(CT143:CT147)</f>
        <v>-3101</v>
      </c>
      <c r="CU148" s="379">
        <f t="shared" si="654"/>
        <v>-2685</v>
      </c>
      <c r="CV148" s="379">
        <f t="shared" si="655" ref="CV148">SUM(CV143:CV147)</f>
        <v>-2094</v>
      </c>
      <c r="CW148" s="379">
        <f t="shared" si="656" ref="CW148">SUM(CW143:CW147)</f>
        <v>-1514</v>
      </c>
      <c r="CX148" s="379">
        <f t="shared" si="657" ref="CX148:CY148">SUM(CX143:CX147)</f>
        <v>-1402</v>
      </c>
      <c r="CY148" s="379">
        <f t="shared" si="657"/>
        <v>-1683</v>
      </c>
      <c r="CZ148" s="379">
        <f t="shared" si="658" ref="CZ148:DA148">SUM(CZ143:CZ147)</f>
        <v>-1334</v>
      </c>
      <c r="DA148" s="379">
        <f t="shared" si="658"/>
        <v>-815</v>
      </c>
      <c r="DB148" s="379">
        <f t="shared" si="659" ref="DB148">SUM(DB143:DB147)</f>
        <v>-611</v>
      </c>
      <c r="DC148" s="265"/>
      <c r="DD148" s="108">
        <f>SUM(DD143:DD147)</f>
        <v>9052</v>
      </c>
    </row>
    <row r="149" spans="1:108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25"/>
      <c r="CC149" s="225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365"/>
      <c r="DC149" s="264"/>
      <c r="DD149" s="71"/>
    </row>
    <row r="150" spans="1:108" s="52" customFormat="1" ht="15">
      <c r="A150" s="139"/>
      <c r="B150" s="53" t="s">
        <v>139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>
        <v>26907409</v>
      </c>
      <c r="BH150" s="221">
        <v>73939922</v>
      </c>
      <c r="BI150" s="213">
        <f t="shared" si="660" ref="BI150:BR154">O150-C150</f>
        <v>-22095294.449999996</v>
      </c>
      <c r="BJ150" s="214">
        <f t="shared" si="660"/>
        <v>-4477118.7599999979</v>
      </c>
      <c r="BK150" s="214">
        <f t="shared" si="660"/>
        <v>1440551.5399999991</v>
      </c>
      <c r="BL150" s="214">
        <f t="shared" si="660"/>
        <v>-5190737.4699999988</v>
      </c>
      <c r="BM150" s="214">
        <f t="shared" si="660"/>
        <v>-119102.03999999911</v>
      </c>
      <c r="BN150" s="214">
        <f t="shared" si="660"/>
        <v>-1646991.3200000003</v>
      </c>
      <c r="BO150" s="214">
        <f t="shared" si="660"/>
        <v>740520.50999999978</v>
      </c>
      <c r="BP150" s="214">
        <f t="shared" si="660"/>
        <v>802152.25</v>
      </c>
      <c r="BQ150" s="214">
        <f t="shared" si="660"/>
        <v>-4161383.5199999996</v>
      </c>
      <c r="BR150" s="399">
        <f t="shared" si="660"/>
        <v>-6005314.1199999973</v>
      </c>
      <c r="BS150" s="214">
        <f t="shared" si="661" ref="BS150:CB154">Y150-M150</f>
        <v>1913973.7400000021</v>
      </c>
      <c r="BT150" s="214">
        <f t="shared" si="661"/>
        <v>9541830.4200000018</v>
      </c>
      <c r="BU150" s="214">
        <f t="shared" si="661"/>
        <v>7518542.2599999979</v>
      </c>
      <c r="BV150" s="214">
        <f t="shared" si="661"/>
        <v>-426200.06000000238</v>
      </c>
      <c r="BW150" s="214">
        <f t="shared" si="661"/>
        <v>-4630692</v>
      </c>
      <c r="BX150" s="239">
        <f t="shared" si="661"/>
        <v>324497</v>
      </c>
      <c r="BY150" s="239">
        <f t="shared" si="661"/>
        <v>321119</v>
      </c>
      <c r="BZ150" s="239">
        <f t="shared" si="661"/>
        <v>-1080828</v>
      </c>
      <c r="CA150" s="239">
        <f t="shared" si="661"/>
        <v>-427415</v>
      </c>
      <c r="CB150" s="239">
        <f t="shared" si="661"/>
        <v>-1144807</v>
      </c>
      <c r="CC150" s="239">
        <f t="shared" si="662" ref="CC150:CL154">AI150-W150</f>
        <v>1688071</v>
      </c>
      <c r="CD150" s="377">
        <f t="shared" si="662"/>
        <v>11338301</v>
      </c>
      <c r="CE150" s="196">
        <f t="shared" si="662"/>
        <v>21732992</v>
      </c>
      <c r="CF150" s="196">
        <f t="shared" si="662"/>
        <v>9707291</v>
      </c>
      <c r="CG150" s="196">
        <f t="shared" si="662"/>
        <v>11885007</v>
      </c>
      <c r="CH150" s="196">
        <f t="shared" si="662"/>
        <v>13671358</v>
      </c>
      <c r="CI150" s="196">
        <f t="shared" si="662"/>
        <v>10209395</v>
      </c>
      <c r="CJ150" s="196">
        <f t="shared" si="662"/>
        <v>4936298</v>
      </c>
      <c r="CK150" s="196">
        <f t="shared" si="662"/>
        <v>5463416</v>
      </c>
      <c r="CL150" s="196">
        <f t="shared" si="662"/>
        <v>4385030</v>
      </c>
      <c r="CM150" s="196">
        <f t="shared" si="663" ref="CM150:DB154">AS150-AG150</f>
        <v>3808495</v>
      </c>
      <c r="CN150" s="196">
        <f t="shared" si="663"/>
        <v>8778861</v>
      </c>
      <c r="CO150" s="196">
        <f t="shared" si="663"/>
        <v>12612754</v>
      </c>
      <c r="CP150" s="377">
        <f t="shared" si="663"/>
        <v>17969110</v>
      </c>
      <c r="CQ150" s="377">
        <f t="shared" si="663"/>
        <v>-5344458</v>
      </c>
      <c r="CR150" s="377">
        <f t="shared" si="663"/>
        <v>3583853</v>
      </c>
      <c r="CS150" s="377">
        <f t="shared" si="663"/>
        <v>3607676</v>
      </c>
      <c r="CT150" s="377">
        <f t="shared" si="663"/>
        <v>-4477254</v>
      </c>
      <c r="CU150" s="377">
        <f t="shared" si="663"/>
        <v>-5774446</v>
      </c>
      <c r="CV150" s="377">
        <f t="shared" si="663"/>
        <v>-1023660</v>
      </c>
      <c r="CW150" s="377">
        <f t="shared" si="663"/>
        <v>-3835425</v>
      </c>
      <c r="CX150" s="377">
        <f t="shared" si="663"/>
        <v>-2000979</v>
      </c>
      <c r="CY150" s="377">
        <f t="shared" si="663"/>
        <v>9130</v>
      </c>
      <c r="CZ150" s="377">
        <f t="shared" si="663"/>
        <v>-6233473</v>
      </c>
      <c r="DA150" s="377">
        <f t="shared" si="663"/>
        <v>-12457972</v>
      </c>
      <c r="DB150" s="377">
        <f t="shared" si="663"/>
        <v>-3982427</v>
      </c>
      <c r="DC150" s="264"/>
      <c r="DD150" s="57">
        <f>IF(ISERROR(GETPIVOTDATA("VALUE",'CRS WK pvt'!$I$2,"DT_FILE",DD$8,"CD_CO",DD$6,"TRIM_CAT",TRIM(B150),"TRIM_LINE",A149))=TRUE,0,GETPIVOTDATA("VALUE",'CRS WK pvt'!$I$2,"DT_FILE",DD$8,"CD_CO",DD$6,"TRIM_CAT",TRIM(B150),"TRIM_LINE",A149))</f>
        <v>73939922</v>
      </c>
    </row>
    <row r="151" spans="1:108" s="52" customFormat="1" ht="15">
      <c r="A151" s="139"/>
      <c r="B151" s="53" t="s">
        <v>140</v>
      </c>
      <c r="C151" s="203">
        <v>6884970.2000000002</v>
      </c>
      <c r="D151" s="204">
        <v>4830673.3499999996</v>
      </c>
      <c r="E151" s="204">
        <v>3129044.3999999999</v>
      </c>
      <c r="F151" s="205">
        <v>2065642.96</v>
      </c>
      <c r="G151" s="204">
        <v>1299498.6599999999</v>
      </c>
      <c r="H151" s="205">
        <v>1441082.6000000001</v>
      </c>
      <c r="I151" s="204">
        <v>1300569.8999999999</v>
      </c>
      <c r="J151" s="205">
        <v>1532604.8100000001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3895539.8799999999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>
        <v>3605612</v>
      </c>
      <c r="BH151" s="221">
        <v>9699847</v>
      </c>
      <c r="BI151" s="213">
        <f t="shared" si="660"/>
        <v>-2359682.0899999999</v>
      </c>
      <c r="BJ151" s="214">
        <f t="shared" si="660"/>
        <v>-935133.46999999974</v>
      </c>
      <c r="BK151" s="214">
        <f t="shared" si="660"/>
        <v>-549284.39999999991</v>
      </c>
      <c r="BL151" s="214">
        <f t="shared" si="660"/>
        <v>-551206.95999999996</v>
      </c>
      <c r="BM151" s="214">
        <f t="shared" si="660"/>
        <v>1072.3400000000838</v>
      </c>
      <c r="BN151" s="214">
        <f t="shared" si="660"/>
        <v>-210559.60000000009</v>
      </c>
      <c r="BO151" s="214">
        <f t="shared" si="660"/>
        <v>-21301.899999999907</v>
      </c>
      <c r="BP151" s="214">
        <f t="shared" si="660"/>
        <v>-48264.810000000056</v>
      </c>
      <c r="BQ151" s="214">
        <f t="shared" si="660"/>
        <v>-130453.29999999981</v>
      </c>
      <c r="BR151" s="399">
        <f t="shared" si="660"/>
        <v>-775315.90000000037</v>
      </c>
      <c r="BS151" s="214">
        <f t="shared" si="661"/>
        <v>1105953.9299999997</v>
      </c>
      <c r="BT151" s="214">
        <f t="shared" si="661"/>
        <v>2098201.5899999999</v>
      </c>
      <c r="BU151" s="214">
        <f t="shared" si="661"/>
        <v>1581425.8899999997</v>
      </c>
      <c r="BV151" s="214">
        <f t="shared" si="661"/>
        <v>1081135.1200000001</v>
      </c>
      <c r="BW151" s="214">
        <f t="shared" si="661"/>
        <v>673386</v>
      </c>
      <c r="BX151" s="239">
        <f t="shared" si="661"/>
        <v>828648</v>
      </c>
      <c r="BY151" s="239">
        <f t="shared" si="661"/>
        <v>665320</v>
      </c>
      <c r="BZ151" s="239">
        <f t="shared" si="661"/>
        <v>280965</v>
      </c>
      <c r="CA151" s="239">
        <f t="shared" si="661"/>
        <v>225076</v>
      </c>
      <c r="CB151" s="239">
        <f t="shared" si="661"/>
        <v>391401</v>
      </c>
      <c r="CC151" s="239">
        <f t="shared" si="662"/>
        <v>597727</v>
      </c>
      <c r="CD151" s="377">
        <f t="shared" si="662"/>
        <v>1066538</v>
      </c>
      <c r="CE151" s="196">
        <f t="shared" si="662"/>
        <v>1051469</v>
      </c>
      <c r="CF151" s="196">
        <f t="shared" si="662"/>
        <v>1207177</v>
      </c>
      <c r="CG151" s="196">
        <f t="shared" si="662"/>
        <v>1529139</v>
      </c>
      <c r="CH151" s="196">
        <f t="shared" si="662"/>
        <v>1317488</v>
      </c>
      <c r="CI151" s="196">
        <f t="shared" si="662"/>
        <v>1419311</v>
      </c>
      <c r="CJ151" s="196">
        <f t="shared" si="662"/>
        <v>751721</v>
      </c>
      <c r="CK151" s="196">
        <f t="shared" si="662"/>
        <v>668747</v>
      </c>
      <c r="CL151" s="196">
        <f t="shared" si="662"/>
        <v>670026</v>
      </c>
      <c r="CM151" s="196">
        <f t="shared" si="663"/>
        <v>460504</v>
      </c>
      <c r="CN151" s="196">
        <f t="shared" si="663"/>
        <v>1075872</v>
      </c>
      <c r="CO151" s="196">
        <f t="shared" si="663"/>
        <v>1449724</v>
      </c>
      <c r="CP151" s="377">
        <f t="shared" si="663"/>
        <v>3623042</v>
      </c>
      <c r="CQ151" s="377">
        <f t="shared" si="663"/>
        <v>2404637</v>
      </c>
      <c r="CR151" s="377">
        <f t="shared" si="663"/>
        <v>2197859</v>
      </c>
      <c r="CS151" s="377">
        <f t="shared" si="663"/>
        <v>-7635853</v>
      </c>
      <c r="CT151" s="377">
        <f t="shared" si="663"/>
        <v>891732</v>
      </c>
      <c r="CU151" s="377">
        <f t="shared" si="663"/>
        <v>345316</v>
      </c>
      <c r="CV151" s="377">
        <f t="shared" si="663"/>
        <v>415103</v>
      </c>
      <c r="CW151" s="377">
        <f t="shared" si="663"/>
        <v>-289343</v>
      </c>
      <c r="CX151" s="377">
        <f t="shared" si="663"/>
        <v>95284</v>
      </c>
      <c r="CY151" s="377">
        <f t="shared" si="663"/>
        <v>231873</v>
      </c>
      <c r="CZ151" s="377">
        <f t="shared" si="663"/>
        <v>-609487</v>
      </c>
      <c r="DA151" s="377">
        <f t="shared" si="663"/>
        <v>-722613</v>
      </c>
      <c r="DB151" s="377">
        <f t="shared" si="663"/>
        <v>682812</v>
      </c>
      <c r="DC151" s="264"/>
      <c r="DD151" s="57">
        <f>IF(ISERROR(GETPIVOTDATA("VALUE",'CRS WK pvt'!$I$2,"DT_FILE",DD$8,"CD_CO",DD$6,"TRIM_CAT",TRIM(B151),"TRIM_LINE",A149))=TRUE,0,GETPIVOTDATA("VALUE",'CRS WK pvt'!$I$2,"DT_FILE",DD$8,"CD_CO",DD$6,"TRIM_CAT",TRIM(B151),"TRIM_LINE",A149))</f>
        <v>9699847</v>
      </c>
    </row>
    <row r="152" spans="1:108" s="52" customFormat="1" ht="15">
      <c r="A152" s="139"/>
      <c r="B152" s="53" t="s">
        <v>141</v>
      </c>
      <c r="C152" s="203">
        <v>9189675.6899999995</v>
      </c>
      <c r="D152" s="204">
        <v>5897785.8700000001</v>
      </c>
      <c r="E152" s="204">
        <v>3222419.1499999999</v>
      </c>
      <c r="F152" s="205">
        <v>2436455.75</v>
      </c>
      <c r="G152" s="204">
        <v>1589800.8999999999</v>
      </c>
      <c r="H152" s="205">
        <v>1711349.53</v>
      </c>
      <c r="I152" s="204">
        <v>1572048.3500000001</v>
      </c>
      <c r="J152" s="205">
        <v>1922745.6699999999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>
        <v>3271093</v>
      </c>
      <c r="BH152" s="221">
        <v>9892650</v>
      </c>
      <c r="BI152" s="213">
        <f t="shared" si="660"/>
        <v>-3051567.6699999999</v>
      </c>
      <c r="BJ152" s="214">
        <f t="shared" si="660"/>
        <v>-489781.41000000015</v>
      </c>
      <c r="BK152" s="214">
        <f t="shared" si="660"/>
        <v>147916.85000000009</v>
      </c>
      <c r="BL152" s="214">
        <f t="shared" si="660"/>
        <v>-701921.75</v>
      </c>
      <c r="BM152" s="214">
        <f t="shared" si="660"/>
        <v>-86747.899999999907</v>
      </c>
      <c r="BN152" s="214">
        <f t="shared" si="660"/>
        <v>-284149.53000000003</v>
      </c>
      <c r="BO152" s="214">
        <f t="shared" si="660"/>
        <v>-159670.35000000009</v>
      </c>
      <c r="BP152" s="214">
        <f t="shared" si="660"/>
        <v>-25751.669999999925</v>
      </c>
      <c r="BQ152" s="214">
        <f t="shared" si="660"/>
        <v>-949263.47999999998</v>
      </c>
      <c r="BR152" s="399">
        <f t="shared" si="660"/>
        <v>-1752722.1100000003</v>
      </c>
      <c r="BS152" s="214">
        <f t="shared" si="661"/>
        <v>732271.45000000019</v>
      </c>
      <c r="BT152" s="214">
        <f t="shared" si="661"/>
        <v>1393432.9100000001</v>
      </c>
      <c r="BU152" s="214">
        <f t="shared" si="661"/>
        <v>785415.98000000045</v>
      </c>
      <c r="BV152" s="214">
        <f t="shared" si="661"/>
        <v>-667303.45999999996</v>
      </c>
      <c r="BW152" s="214">
        <f t="shared" si="661"/>
        <v>-599857</v>
      </c>
      <c r="BX152" s="239">
        <f t="shared" si="661"/>
        <v>99091</v>
      </c>
      <c r="BY152" s="239">
        <f t="shared" si="661"/>
        <v>175710</v>
      </c>
      <c r="BZ152" s="239">
        <f t="shared" si="661"/>
        <v>-34887</v>
      </c>
      <c r="CA152" s="239">
        <f t="shared" si="661"/>
        <v>167585</v>
      </c>
      <c r="CB152" s="239">
        <f t="shared" si="661"/>
        <v>119265</v>
      </c>
      <c r="CC152" s="239">
        <f t="shared" si="662"/>
        <v>373612</v>
      </c>
      <c r="CD152" s="377">
        <f t="shared" si="662"/>
        <v>1961763</v>
      </c>
      <c r="CE152" s="196">
        <f t="shared" si="662"/>
        <v>3048887</v>
      </c>
      <c r="CF152" s="196">
        <f t="shared" si="662"/>
        <v>1515806</v>
      </c>
      <c r="CG152" s="196">
        <f t="shared" si="662"/>
        <v>2256958</v>
      </c>
      <c r="CH152" s="196">
        <f t="shared" si="662"/>
        <v>1895458</v>
      </c>
      <c r="CI152" s="196">
        <f t="shared" si="662"/>
        <v>1187438</v>
      </c>
      <c r="CJ152" s="196">
        <f t="shared" si="662"/>
        <v>610629</v>
      </c>
      <c r="CK152" s="196">
        <f t="shared" si="662"/>
        <v>650331</v>
      </c>
      <c r="CL152" s="196">
        <f t="shared" si="662"/>
        <v>427566</v>
      </c>
      <c r="CM152" s="196">
        <f t="shared" si="663"/>
        <v>474257</v>
      </c>
      <c r="CN152" s="196">
        <f t="shared" si="663"/>
        <v>1072318</v>
      </c>
      <c r="CO152" s="196">
        <f t="shared" si="663"/>
        <v>1669886</v>
      </c>
      <c r="CP152" s="377">
        <f t="shared" si="663"/>
        <v>2904932</v>
      </c>
      <c r="CQ152" s="377">
        <f t="shared" si="663"/>
        <v>-391368</v>
      </c>
      <c r="CR152" s="377">
        <f t="shared" si="663"/>
        <v>179140</v>
      </c>
      <c r="CS152" s="377">
        <f t="shared" si="663"/>
        <v>-9180482</v>
      </c>
      <c r="CT152" s="377">
        <f t="shared" si="663"/>
        <v>-864349</v>
      </c>
      <c r="CU152" s="377">
        <f t="shared" si="663"/>
        <v>-495744</v>
      </c>
      <c r="CV152" s="377">
        <f t="shared" si="663"/>
        <v>-187407</v>
      </c>
      <c r="CW152" s="377">
        <f t="shared" si="663"/>
        <v>-713412</v>
      </c>
      <c r="CX152" s="377">
        <f t="shared" si="663"/>
        <v>-281769</v>
      </c>
      <c r="CY152" s="377">
        <f t="shared" si="663"/>
        <v>-314648</v>
      </c>
      <c r="CZ152" s="377">
        <f t="shared" si="663"/>
        <v>-1179360</v>
      </c>
      <c r="DA152" s="377">
        <f t="shared" si="663"/>
        <v>-1730545</v>
      </c>
      <c r="DB152" s="377">
        <f t="shared" si="663"/>
        <v>-859562</v>
      </c>
      <c r="DC152" s="264"/>
      <c r="DD152" s="57">
        <f>IF(ISERROR(GETPIVOTDATA("VALUE",'CRS WK pvt'!$I$2,"DT_FILE",DD$8,"CD_CO",DD$6,"TRIM_CAT",TRIM(B152),"TRIM_LINE",A149))=TRUE,0,GETPIVOTDATA("VALUE",'CRS WK pvt'!$I$2,"DT_FILE",DD$8,"CD_CO",DD$6,"TRIM_CAT",TRIM(B152),"TRIM_LINE",A149))</f>
        <v>9892650</v>
      </c>
    </row>
    <row r="153" spans="1:108" s="52" customFormat="1" ht="15">
      <c r="A153" s="139"/>
      <c r="B153" s="53" t="s">
        <v>142</v>
      </c>
      <c r="C153" s="203">
        <v>9669642.7300000004</v>
      </c>
      <c r="D153" s="204">
        <v>6757186.1200000001</v>
      </c>
      <c r="E153" s="204">
        <v>3661641.71</v>
      </c>
      <c r="F153" s="205">
        <v>2552006.1699999999</v>
      </c>
      <c r="G153" s="204">
        <v>1908957.0900000001</v>
      </c>
      <c r="H153" s="205">
        <v>1797117.3999999999</v>
      </c>
      <c r="I153" s="204">
        <v>1733990.6200000001</v>
      </c>
      <c r="J153" s="205">
        <v>2198222.1800000002</v>
      </c>
      <c r="K153" s="204">
        <v>3882643.6600000001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>
        <v>3800559</v>
      </c>
      <c r="BH153" s="221">
        <v>10403565</v>
      </c>
      <c r="BI153" s="213">
        <f t="shared" si="660"/>
        <v>-2934832.2400000002</v>
      </c>
      <c r="BJ153" s="214">
        <f t="shared" si="660"/>
        <v>-572394.48000000045</v>
      </c>
      <c r="BK153" s="214">
        <f t="shared" si="660"/>
        <v>138021.29000000004</v>
      </c>
      <c r="BL153" s="214">
        <f t="shared" si="660"/>
        <v>-596235.16999999993</v>
      </c>
      <c r="BM153" s="214">
        <f t="shared" si="660"/>
        <v>-445246.09000000008</v>
      </c>
      <c r="BN153" s="214">
        <f t="shared" si="660"/>
        <v>-451279.39999999991</v>
      </c>
      <c r="BO153" s="214">
        <f t="shared" si="660"/>
        <v>-271338.62000000011</v>
      </c>
      <c r="BP153" s="214">
        <f t="shared" si="660"/>
        <v>-167437.18000000017</v>
      </c>
      <c r="BQ153" s="214">
        <f t="shared" si="660"/>
        <v>-548100.66000000015</v>
      </c>
      <c r="BR153" s="399">
        <f t="shared" si="660"/>
        <v>-1842940.3300000001</v>
      </c>
      <c r="BS153" s="214">
        <f t="shared" si="661"/>
        <v>1193239.3899999997</v>
      </c>
      <c r="BT153" s="214">
        <f t="shared" si="661"/>
        <v>1974422.1699999999</v>
      </c>
      <c r="BU153" s="214">
        <f t="shared" si="661"/>
        <v>958177.50999999978</v>
      </c>
      <c r="BV153" s="214">
        <f t="shared" si="661"/>
        <v>-911529.63999999966</v>
      </c>
      <c r="BW153" s="214">
        <f t="shared" si="661"/>
        <v>-615948</v>
      </c>
      <c r="BX153" s="239">
        <f t="shared" si="661"/>
        <v>98706</v>
      </c>
      <c r="BY153" s="239">
        <f t="shared" si="661"/>
        <v>313130</v>
      </c>
      <c r="BZ153" s="239">
        <f t="shared" si="661"/>
        <v>114735</v>
      </c>
      <c r="CA153" s="239">
        <f t="shared" si="661"/>
        <v>245210</v>
      </c>
      <c r="CB153" s="239">
        <f t="shared" si="661"/>
        <v>197244</v>
      </c>
      <c r="CC153" s="239">
        <f t="shared" si="662"/>
        <v>443667</v>
      </c>
      <c r="CD153" s="377">
        <f t="shared" si="662"/>
        <v>2337289</v>
      </c>
      <c r="CE153" s="196">
        <f t="shared" si="662"/>
        <v>2617390</v>
      </c>
      <c r="CF153" s="196">
        <f t="shared" si="662"/>
        <v>1234510</v>
      </c>
      <c r="CG153" s="196">
        <f t="shared" si="662"/>
        <v>1931544</v>
      </c>
      <c r="CH153" s="196">
        <f t="shared" si="662"/>
        <v>1843725</v>
      </c>
      <c r="CI153" s="196">
        <f t="shared" si="662"/>
        <v>1494481</v>
      </c>
      <c r="CJ153" s="196">
        <f t="shared" si="662"/>
        <v>770586</v>
      </c>
      <c r="CK153" s="196">
        <f t="shared" si="662"/>
        <v>654330</v>
      </c>
      <c r="CL153" s="196">
        <f t="shared" si="662"/>
        <v>526834</v>
      </c>
      <c r="CM153" s="196">
        <f t="shared" si="663"/>
        <v>663564</v>
      </c>
      <c r="CN153" s="196">
        <f t="shared" si="663"/>
        <v>1307436</v>
      </c>
      <c r="CO153" s="196">
        <f t="shared" si="663"/>
        <v>1456673</v>
      </c>
      <c r="CP153" s="377">
        <f t="shared" si="663"/>
        <v>2308397</v>
      </c>
      <c r="CQ153" s="377">
        <f t="shared" si="663"/>
        <v>201599</v>
      </c>
      <c r="CR153" s="377">
        <f t="shared" si="663"/>
        <v>-19707</v>
      </c>
      <c r="CS153" s="377">
        <f t="shared" si="663"/>
        <v>-430240</v>
      </c>
      <c r="CT153" s="377">
        <f t="shared" si="663"/>
        <v>-535440</v>
      </c>
      <c r="CU153" s="377">
        <f t="shared" si="663"/>
        <v>-657088</v>
      </c>
      <c r="CV153" s="377">
        <f t="shared" si="663"/>
        <v>-116172</v>
      </c>
      <c r="CW153" s="377">
        <f t="shared" si="663"/>
        <v>-741637</v>
      </c>
      <c r="CX153" s="377">
        <f t="shared" si="663"/>
        <v>-329175</v>
      </c>
      <c r="CY153" s="377">
        <f t="shared" si="663"/>
        <v>-502313</v>
      </c>
      <c r="CZ153" s="377">
        <f t="shared" si="663"/>
        <v>-1317476</v>
      </c>
      <c r="DA153" s="377">
        <f t="shared" si="663"/>
        <v>-1434324</v>
      </c>
      <c r="DB153" s="377">
        <f t="shared" si="663"/>
        <v>-722534</v>
      </c>
      <c r="DC153" s="264"/>
      <c r="DD153" s="57">
        <f>IF(ISERROR(GETPIVOTDATA("VALUE",'CRS WK pvt'!$I$2,"DT_FILE",DD$8,"CD_CO",DD$6,"TRIM_CAT",TRIM(B153),"TRIM_LINE",A149))=TRUE,0,GETPIVOTDATA("VALUE",'CRS WK pvt'!$I$2,"DT_FILE",DD$8,"CD_CO",DD$6,"TRIM_CAT",TRIM(B153),"TRIM_LINE",A149))</f>
        <v>10403565</v>
      </c>
    </row>
    <row r="154" spans="1:108" s="52" customFormat="1" ht="15">
      <c r="A154" s="139"/>
      <c r="B154" s="53" t="s">
        <v>143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>
        <v>13791516</v>
      </c>
      <c r="BH154" s="221">
        <v>35683059</v>
      </c>
      <c r="BI154" s="213">
        <f t="shared" si="660"/>
        <v>-4816575.5700000003</v>
      </c>
      <c r="BJ154" s="214">
        <f t="shared" si="660"/>
        <v>-4842137.8200000003</v>
      </c>
      <c r="BK154" s="214">
        <f t="shared" si="660"/>
        <v>4085962.0500000007</v>
      </c>
      <c r="BL154" s="214">
        <f t="shared" si="660"/>
        <v>-2324049.7799999993</v>
      </c>
      <c r="BM154" s="214">
        <f t="shared" si="660"/>
        <v>-902065.13999999966</v>
      </c>
      <c r="BN154" s="214">
        <f t="shared" si="660"/>
        <v>-1974263.1600000001</v>
      </c>
      <c r="BO154" s="214">
        <f t="shared" si="660"/>
        <v>-612869.29000000004</v>
      </c>
      <c r="BP154" s="214">
        <f t="shared" si="660"/>
        <v>-1526031.3900000006</v>
      </c>
      <c r="BQ154" s="214">
        <f t="shared" si="660"/>
        <v>-1665069.1199999992</v>
      </c>
      <c r="BR154" s="399">
        <f t="shared" si="660"/>
        <v>-4513700.6600000001</v>
      </c>
      <c r="BS154" s="214">
        <f t="shared" si="661"/>
        <v>2183571.120000001</v>
      </c>
      <c r="BT154" s="214">
        <f t="shared" si="661"/>
        <v>2199867.370000001</v>
      </c>
      <c r="BU154" s="214">
        <f t="shared" si="661"/>
        <v>1011249.4699999988</v>
      </c>
      <c r="BV154" s="214">
        <f t="shared" si="661"/>
        <v>-5220896.5300000012</v>
      </c>
      <c r="BW154" s="214">
        <f t="shared" si="661"/>
        <v>-6059407</v>
      </c>
      <c r="BX154" s="239">
        <f t="shared" si="661"/>
        <v>222819</v>
      </c>
      <c r="BY154" s="239">
        <f t="shared" si="661"/>
        <v>1128958</v>
      </c>
      <c r="BZ154" s="239">
        <f t="shared" si="661"/>
        <v>-316536</v>
      </c>
      <c r="CA154" s="239">
        <f t="shared" si="661"/>
        <v>974191</v>
      </c>
      <c r="CB154" s="239">
        <f t="shared" si="661"/>
        <v>-31470</v>
      </c>
      <c r="CC154" s="239">
        <f t="shared" si="662"/>
        <v>888371</v>
      </c>
      <c r="CD154" s="377">
        <f t="shared" si="662"/>
        <v>8297875</v>
      </c>
      <c r="CE154" s="196">
        <f t="shared" si="662"/>
        <v>10643751</v>
      </c>
      <c r="CF154" s="196">
        <f t="shared" si="662"/>
        <v>7588713</v>
      </c>
      <c r="CG154" s="196">
        <f t="shared" si="662"/>
        <v>6966948</v>
      </c>
      <c r="CH154" s="196">
        <f t="shared" si="662"/>
        <v>4646259</v>
      </c>
      <c r="CI154" s="196">
        <f t="shared" si="662"/>
        <v>5931259</v>
      </c>
      <c r="CJ154" s="196">
        <f t="shared" si="662"/>
        <v>3192871</v>
      </c>
      <c r="CK154" s="196">
        <f t="shared" si="662"/>
        <v>2206258</v>
      </c>
      <c r="CL154" s="196">
        <f t="shared" si="662"/>
        <v>2621830</v>
      </c>
      <c r="CM154" s="196">
        <f t="shared" si="663"/>
        <v>504108</v>
      </c>
      <c r="CN154" s="196">
        <f t="shared" si="663"/>
        <v>3331988</v>
      </c>
      <c r="CO154" s="196">
        <f t="shared" si="663"/>
        <v>6528866</v>
      </c>
      <c r="CP154" s="377">
        <f t="shared" si="663"/>
        <v>14628</v>
      </c>
      <c r="CQ154" s="377">
        <f t="shared" si="663"/>
        <v>1299631</v>
      </c>
      <c r="CR154" s="377">
        <f t="shared" si="663"/>
        <v>-2022151</v>
      </c>
      <c r="CS154" s="377">
        <f t="shared" si="663"/>
        <v>-33667415</v>
      </c>
      <c r="CT154" s="377">
        <f t="shared" si="663"/>
        <v>-379455</v>
      </c>
      <c r="CU154" s="377">
        <f t="shared" si="663"/>
        <v>-345693</v>
      </c>
      <c r="CV154" s="377">
        <f t="shared" si="663"/>
        <v>149238</v>
      </c>
      <c r="CW154" s="377">
        <f t="shared" si="663"/>
        <v>-3306776</v>
      </c>
      <c r="CX154" s="377">
        <f t="shared" si="663"/>
        <v>-196500</v>
      </c>
      <c r="CY154" s="377">
        <f t="shared" si="663"/>
        <v>-2268071</v>
      </c>
      <c r="CZ154" s="377">
        <f t="shared" si="663"/>
        <v>-3455981</v>
      </c>
      <c r="DA154" s="377">
        <f t="shared" si="663"/>
        <v>-6352109</v>
      </c>
      <c r="DB154" s="377">
        <f t="shared" si="663"/>
        <v>2574883</v>
      </c>
      <c r="DC154" s="264"/>
      <c r="DD154" s="57">
        <f>IF(ISERROR(GETPIVOTDATA("VALUE",'CRS WK pvt'!$I$2,"DT_FILE",DD$8,"CD_CO",DD$6,"TRIM_CAT",TRIM(B154),"TRIM_LINE",A149))=TRUE,0,GETPIVOTDATA("VALUE",'CRS WK pvt'!$I$2,"DT_FILE",DD$8,"CD_CO",DD$6,"TRIM_CAT",TRIM(B154),"TRIM_LINE",A149))</f>
        <v>35683059</v>
      </c>
    </row>
    <row r="155" spans="1:108" s="66" customFormat="1" ht="15">
      <c r="A155" s="140"/>
      <c r="B155" s="53" t="s">
        <v>144</v>
      </c>
      <c r="C155" s="208">
        <f t="shared" si="664" ref="C155:V155">SUM(C150:C154)</f>
        <v>123876818.91</v>
      </c>
      <c r="D155" s="209">
        <f t="shared" si="664"/>
        <v>92389187.50999999</v>
      </c>
      <c r="E155" s="209">
        <f t="shared" si="664"/>
        <v>50398877.670000002</v>
      </c>
      <c r="F155" s="210">
        <f t="shared" si="664"/>
        <v>37525145.130000003</v>
      </c>
      <c r="G155" s="209">
        <f t="shared" si="664"/>
        <v>26042999.829999998</v>
      </c>
      <c r="H155" s="210">
        <f t="shared" si="664"/>
        <v>27851743.010000002</v>
      </c>
      <c r="I155" s="209">
        <f t="shared" si="664"/>
        <v>24820625.649999999</v>
      </c>
      <c r="J155" s="210">
        <f t="shared" si="664"/>
        <v>30764815.799999997</v>
      </c>
      <c r="K155" s="209">
        <f t="shared" si="664"/>
        <v>53818671.079999991</v>
      </c>
      <c r="L155" s="211">
        <f t="shared" si="664"/>
        <v>104993989.11999999</v>
      </c>
      <c r="M155" s="210">
        <f t="shared" si="664"/>
        <v>112606560.36999999</v>
      </c>
      <c r="N155" s="210">
        <f t="shared" si="664"/>
        <v>116070985.53999999</v>
      </c>
      <c r="O155" s="210">
        <f t="shared" si="664"/>
        <v>88618866.890000015</v>
      </c>
      <c r="P155" s="210">
        <f t="shared" si="664"/>
        <v>81072621.570000008</v>
      </c>
      <c r="Q155" s="210">
        <f t="shared" si="664"/>
        <v>55662045</v>
      </c>
      <c r="R155" s="210">
        <f t="shared" si="664"/>
        <v>28160994</v>
      </c>
      <c r="S155" s="210">
        <f t="shared" si="664"/>
        <v>24490911</v>
      </c>
      <c r="T155" s="210">
        <f t="shared" si="664"/>
        <v>23284500</v>
      </c>
      <c r="U155" s="210">
        <f t="shared" si="664"/>
        <v>24495966</v>
      </c>
      <c r="V155" s="210">
        <f t="shared" si="664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>
        <v>51376189</v>
      </c>
      <c r="BH155" s="220">
        <v>139619043</v>
      </c>
      <c r="BI155" s="215">
        <f t="shared" si="665" ref="BI155:BM155">SUM(BI150:BI154)</f>
        <v>-35257952.019999996</v>
      </c>
      <c r="BJ155" s="216">
        <f t="shared" si="665"/>
        <v>-11316565.939999998</v>
      </c>
      <c r="BK155" s="216">
        <f t="shared" si="665"/>
        <v>5263167.3300000001</v>
      </c>
      <c r="BL155" s="216">
        <f t="shared" si="665"/>
        <v>-9364151.129999999</v>
      </c>
      <c r="BM155" s="216">
        <f t="shared" si="665"/>
        <v>-1552088.8299999987</v>
      </c>
      <c r="BN155" s="216">
        <f t="shared" si="666" ref="BN155:BV155">SUM(BN150:BN154)</f>
        <v>-4567243.0099999998</v>
      </c>
      <c r="BO155" s="216">
        <f t="shared" si="666"/>
        <v>-324659.65000000037</v>
      </c>
      <c r="BP155" s="216">
        <f t="shared" si="666"/>
        <v>-965332.80000000075</v>
      </c>
      <c r="BQ155" s="216">
        <f t="shared" si="666"/>
        <v>-7454270.0799999982</v>
      </c>
      <c r="BR155" s="400">
        <f t="shared" si="666"/>
        <v>-14889993.119999999</v>
      </c>
      <c r="BS155" s="216">
        <f t="shared" si="666"/>
        <v>7129009.6300000027</v>
      </c>
      <c r="BT155" s="216">
        <f t="shared" si="666"/>
        <v>17207754.460000001</v>
      </c>
      <c r="BU155" s="216">
        <f t="shared" si="666"/>
        <v>11854811.109999998</v>
      </c>
      <c r="BV155" s="216">
        <f t="shared" si="666"/>
        <v>-6144794.5700000031</v>
      </c>
      <c r="BW155" s="216">
        <f t="shared" si="667" ref="BW155:BX155">SUM(BW150:BW154)</f>
        <v>-11232518</v>
      </c>
      <c r="BX155" s="240">
        <f t="shared" si="667"/>
        <v>1573761</v>
      </c>
      <c r="BY155" s="240">
        <f t="shared" si="668" ref="BY155:BZ155">SUM(BY150:BY154)</f>
        <v>2604237</v>
      </c>
      <c r="BZ155" s="240">
        <f t="shared" si="668"/>
        <v>-1036551</v>
      </c>
      <c r="CA155" s="240">
        <f t="shared" si="669" ref="CA155:CB155">SUM(CA150:CA154)</f>
        <v>1184647</v>
      </c>
      <c r="CB155" s="240">
        <f t="shared" si="669"/>
        <v>-468367</v>
      </c>
      <c r="CC155" s="240">
        <f t="shared" si="670" ref="CC155:CE155">SUM(CC150:CC154)</f>
        <v>3991448</v>
      </c>
      <c r="CD155" s="378">
        <f t="shared" si="670"/>
        <v>25001766</v>
      </c>
      <c r="CE155" s="197">
        <f t="shared" si="670"/>
        <v>39094489</v>
      </c>
      <c r="CF155" s="197">
        <f t="shared" si="671" ref="CF155">SUM(CF150:CF154)</f>
        <v>21253497</v>
      </c>
      <c r="CG155" s="197">
        <f t="shared" si="672" ref="CG155">SUM(CG150:CG154)</f>
        <v>24569596</v>
      </c>
      <c r="CH155" s="197">
        <f t="shared" si="673" ref="CH155">SUM(CH150:CH154)</f>
        <v>23374288</v>
      </c>
      <c r="CI155" s="197">
        <f t="shared" si="674" ref="CI155">SUM(CI150:CI154)</f>
        <v>20241884</v>
      </c>
      <c r="CJ155" s="197">
        <f t="shared" si="675" ref="CJ155">SUM(CJ150:CJ154)</f>
        <v>10262105</v>
      </c>
      <c r="CK155" s="197">
        <f t="shared" si="676" ref="CK155">SUM(CK150:CK154)</f>
        <v>9643082</v>
      </c>
      <c r="CL155" s="197">
        <f t="shared" si="677" ref="CL155">SUM(CL150:CL154)</f>
        <v>8631286</v>
      </c>
      <c r="CM155" s="197">
        <f t="shared" si="678" ref="CM155">SUM(CM150:CM154)</f>
        <v>5910928</v>
      </c>
      <c r="CN155" s="197">
        <f t="shared" si="679" ref="CN155">SUM(CN150:CN154)</f>
        <v>15566475</v>
      </c>
      <c r="CO155" s="197">
        <f t="shared" si="680" ref="CO155">SUM(CO150:CO154)</f>
        <v>23717903</v>
      </c>
      <c r="CP155" s="378">
        <f t="shared" si="681" ref="CP155">SUM(CP150:CP154)</f>
        <v>26820109</v>
      </c>
      <c r="CQ155" s="378">
        <f t="shared" si="682" ref="CQ155">SUM(CQ150:CQ154)</f>
        <v>-1829959</v>
      </c>
      <c r="CR155" s="378">
        <f t="shared" si="683" ref="CR155">SUM(CR150:CR154)</f>
        <v>3918994</v>
      </c>
      <c r="CS155" s="378">
        <f t="shared" si="684" ref="CS155">SUM(CS150:CS154)</f>
        <v>-47306314</v>
      </c>
      <c r="CT155" s="378">
        <f t="shared" si="685" ref="CT155:CU155">SUM(CT150:CT154)</f>
        <v>-5364766</v>
      </c>
      <c r="CU155" s="378">
        <f t="shared" si="685"/>
        <v>-6927655</v>
      </c>
      <c r="CV155" s="378">
        <f t="shared" si="686" ref="CV155">SUM(CV150:CV154)</f>
        <v>-762898</v>
      </c>
      <c r="CW155" s="378">
        <f t="shared" si="687" ref="CW155">SUM(CW150:CW154)</f>
        <v>-8886593</v>
      </c>
      <c r="CX155" s="378">
        <f t="shared" si="688" ref="CX155:CY155">SUM(CX150:CX154)</f>
        <v>-2713139</v>
      </c>
      <c r="CY155" s="378">
        <f t="shared" si="688"/>
        <v>-2844029</v>
      </c>
      <c r="CZ155" s="378">
        <f t="shared" si="689" ref="CZ155:DA155">SUM(CZ150:CZ154)</f>
        <v>-12795777</v>
      </c>
      <c r="DA155" s="378">
        <f t="shared" si="689"/>
        <v>-22697563</v>
      </c>
      <c r="DB155" s="378">
        <f t="shared" si="690" ref="DB155">SUM(DB150:DB154)</f>
        <v>-2306828</v>
      </c>
      <c r="DC155" s="265"/>
      <c r="DD155" s="78">
        <f>SUM(DD150:DD154)</f>
        <v>139619043</v>
      </c>
    </row>
    <row r="156" spans="1:108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28"/>
      <c r="CC156" s="228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264"/>
      <c r="DD156" s="83"/>
    </row>
    <row r="157" spans="1:108" s="52" customFormat="1" ht="15.75" thickBot="1">
      <c r="A157" s="139"/>
      <c r="B157" s="53" t="s">
        <v>139</v>
      </c>
      <c r="C157" s="104"/>
      <c r="D157" s="167">
        <f t="shared" si="691" ref="D157:AB157">(C66+C150+D94-D66-D150)/(C66+C150+D94-D150)</f>
        <v>0.54314619805228581</v>
      </c>
      <c r="E157" s="168">
        <f t="shared" si="691"/>
        <v>0.47574703808415769</v>
      </c>
      <c r="F157" s="168">
        <f t="shared" si="691"/>
        <v>0.34527761976382626</v>
      </c>
      <c r="G157" s="168">
        <f t="shared" si="691"/>
        <v>0.31248439460211197</v>
      </c>
      <c r="H157" s="169">
        <f t="shared" si="691"/>
        <v>0.28423452583587056</v>
      </c>
      <c r="I157" s="168">
        <f t="shared" si="691"/>
        <v>0.32141498015096165</v>
      </c>
      <c r="J157" s="169">
        <f t="shared" si="691"/>
        <v>0.37121509282758908</v>
      </c>
      <c r="K157" s="168">
        <f t="shared" si="691"/>
        <v>0.44147289346533169</v>
      </c>
      <c r="L157" s="170">
        <f t="shared" si="691"/>
        <v>0.65179259706093662</v>
      </c>
      <c r="M157" s="169">
        <f t="shared" si="691"/>
        <v>0.66023628508142429</v>
      </c>
      <c r="N157" s="169">
        <f t="shared" si="691"/>
        <v>0.62426681179311383</v>
      </c>
      <c r="O157" s="169">
        <f t="shared" si="691"/>
        <v>0.61841672163934125</v>
      </c>
      <c r="P157" s="169">
        <f t="shared" si="691"/>
        <v>0.52672371150863684</v>
      </c>
      <c r="Q157" s="169">
        <f t="shared" si="691"/>
        <v>0.46070205915842249</v>
      </c>
      <c r="R157" s="169">
        <f t="shared" si="691"/>
        <v>0.32641164116051846</v>
      </c>
      <c r="S157" s="169">
        <f t="shared" si="691"/>
        <v>0.26984475919203155</v>
      </c>
      <c r="T157" s="169">
        <f t="shared" si="691"/>
        <v>0.21467707424481836</v>
      </c>
      <c r="U157" s="169">
        <f t="shared" si="691"/>
        <v>0.23951925122408391</v>
      </c>
      <c r="V157" s="169">
        <f t="shared" si="691"/>
        <v>0.24415251723021128</v>
      </c>
      <c r="W157" s="169">
        <f t="shared" si="691"/>
        <v>0.38573730269713041</v>
      </c>
      <c r="X157" s="170">
        <f t="shared" si="691"/>
        <v>0.55629385315932556</v>
      </c>
      <c r="Y157" s="169">
        <f t="shared" si="691"/>
        <v>0.59460252181624962</v>
      </c>
      <c r="Z157" s="169">
        <f t="shared" si="691"/>
        <v>0.61067351883125587</v>
      </c>
      <c r="AA157" s="169">
        <f t="shared" si="691"/>
        <v>0.63249909553827521</v>
      </c>
      <c r="AB157" s="169">
        <f t="shared" si="691"/>
        <v>0.49881656992956891</v>
      </c>
      <c r="AC157" s="169">
        <f t="shared" si="692" ref="AC157:BE162">(AB66+AB150+AC94-AC66-AC150)/(AB66+AB150+AC94-AC150)</f>
        <v>0.40611993521025658</v>
      </c>
      <c r="AD157" s="169">
        <f t="shared" si="692"/>
        <v>0.31274472768869011</v>
      </c>
      <c r="AE157" s="169">
        <f t="shared" si="692"/>
        <v>0.28687549962294184</v>
      </c>
      <c r="AF157" s="169">
        <f t="shared" si="692"/>
        <v>0.27561056063971218</v>
      </c>
      <c r="AG157" s="169">
        <f t="shared" si="693" ref="AG157:BE157">(AF66+AF150+AG94-AG66-AG150)/(AF66+AF150+AG94-AG150)</f>
        <v>0.26343447900180694</v>
      </c>
      <c r="AH157" s="169">
        <f t="shared" si="693"/>
        <v>0.28292776809435882</v>
      </c>
      <c r="AI157" s="169">
        <f t="shared" si="693"/>
        <v>0.4389759111914362</v>
      </c>
      <c r="AJ157" s="169">
        <f t="shared" si="693"/>
        <v>0.61682527903224171</v>
      </c>
      <c r="AK157" s="169">
        <f t="shared" si="693"/>
        <v>0.64209791108173131</v>
      </c>
      <c r="AL157" s="169">
        <f t="shared" si="693"/>
        <v>0.67267416470436348</v>
      </c>
      <c r="AM157" s="169">
        <f t="shared" si="693"/>
        <v>0.66532747998953501</v>
      </c>
      <c r="AN157" s="169">
        <f t="shared" si="693"/>
        <v>0.53454692129472681</v>
      </c>
      <c r="AO157" s="169">
        <f t="shared" si="693"/>
        <v>0.49104504512132652</v>
      </c>
      <c r="AP157" s="169">
        <f t="shared" si="693"/>
        <v>0.38593061452698524</v>
      </c>
      <c r="AQ157" s="169">
        <f t="shared" si="693"/>
        <v>0.31946007076805411</v>
      </c>
      <c r="AR157" s="169">
        <f t="shared" si="693"/>
        <v>0.31646759736716285</v>
      </c>
      <c r="AS157" s="169">
        <f t="shared" si="693"/>
        <v>0.29510178608372928</v>
      </c>
      <c r="AT157" s="169">
        <f t="shared" si="693"/>
        <v>0.3710203707841791</v>
      </c>
      <c r="AU157" s="169">
        <f t="shared" si="693"/>
        <v>0.44007030328656194</v>
      </c>
      <c r="AV157" s="169">
        <f t="shared" si="693"/>
        <v>0.62914726381851449</v>
      </c>
      <c r="AW157" s="169">
        <f t="shared" si="693"/>
        <v>0.68103236024411973</v>
      </c>
      <c r="AX157" s="169">
        <f t="shared" si="693"/>
        <v>0.64086360735987746</v>
      </c>
      <c r="AY157" s="169">
        <f t="shared" si="693"/>
        <v>0.65794732781674636</v>
      </c>
      <c r="AZ157" s="169">
        <f t="shared" si="693"/>
        <v>0.51052461362984325</v>
      </c>
      <c r="BA157" s="169">
        <f t="shared" si="693"/>
        <v>0.4838551780867788</v>
      </c>
      <c r="BB157" s="169">
        <f t="shared" si="693"/>
        <v>0.34084658698873699</v>
      </c>
      <c r="BC157" s="169">
        <f t="shared" si="693"/>
        <v>0.28589134300110414</v>
      </c>
      <c r="BD157" s="169">
        <f t="shared" si="693"/>
        <v>0.2871290972470194</v>
      </c>
      <c r="BE157" s="169">
        <f t="shared" si="693"/>
        <v>0.27082622802732126</v>
      </c>
      <c r="BF157" s="169">
        <f t="shared" si="694" ref="BF157:BH162">(BE66+BE150+BF94-BF66-BF150)/(BE66+BE150+BF94-BF150)</f>
        <v>0.32068699681186069</v>
      </c>
      <c r="BG157" s="169">
        <f t="shared" si="694"/>
        <v>0.51982613987081094</v>
      </c>
      <c r="BH157" s="169">
        <f>(BG66+BG150+BH94-BH66-BH150)/(BG66+BG150+BH94-BH150)</f>
        <v>0.60030392166563229</v>
      </c>
      <c r="BI157" s="104"/>
      <c r="BJ157" s="169">
        <f t="shared" si="695" ref="BJ157:BS162">P157-D157</f>
        <v>-0.016422486543648973</v>
      </c>
      <c r="BK157" s="169">
        <f t="shared" si="695"/>
        <v>-0.015044978925735197</v>
      </c>
      <c r="BL157" s="169">
        <f t="shared" si="695"/>
        <v>-0.018865978603307798</v>
      </c>
      <c r="BM157" s="169">
        <f t="shared" si="695"/>
        <v>-0.042639635410080423</v>
      </c>
      <c r="BN157" s="169">
        <f t="shared" si="695"/>
        <v>-0.0695574515910522</v>
      </c>
      <c r="BO157" s="169">
        <f t="shared" si="695"/>
        <v>-0.081895728926877742</v>
      </c>
      <c r="BP157" s="169">
        <f t="shared" si="695"/>
        <v>-0.1270625755973778</v>
      </c>
      <c r="BQ157" s="169">
        <f t="shared" si="695"/>
        <v>-0.055735590768201282</v>
      </c>
      <c r="BR157" s="401">
        <f t="shared" si="695"/>
        <v>-0.095498743901611061</v>
      </c>
      <c r="BS157" s="169">
        <f t="shared" si="695"/>
        <v>-0.065633763265174672</v>
      </c>
      <c r="BT157" s="169">
        <f t="shared" si="696" ref="BT157:CC162">Z157-N157</f>
        <v>-0.013593292961857961</v>
      </c>
      <c r="BU157" s="169">
        <f t="shared" si="696"/>
        <v>0.014082373898933964</v>
      </c>
      <c r="BV157" s="169">
        <f t="shared" si="696"/>
        <v>-0.027907141579067929</v>
      </c>
      <c r="BW157" s="169">
        <f t="shared" si="696"/>
        <v>-0.054582123948165917</v>
      </c>
      <c r="BX157" s="241">
        <f t="shared" si="696"/>
        <v>-0.013666913471828357</v>
      </c>
      <c r="BY157" s="241">
        <f t="shared" si="696"/>
        <v>0.017030740430910296</v>
      </c>
      <c r="BZ157" s="241">
        <f t="shared" si="696"/>
        <v>0.060933486394893821</v>
      </c>
      <c r="CA157" s="241">
        <f t="shared" si="696"/>
        <v>0.023915227777723036</v>
      </c>
      <c r="CB157" s="241">
        <f t="shared" si="696"/>
        <v>0.038775250864147542</v>
      </c>
      <c r="CC157" s="241">
        <f t="shared" si="696"/>
        <v>0.053238608494305784</v>
      </c>
      <c r="CD157" s="380">
        <f t="shared" si="697" ref="CD157:CM162">AJ157-X157</f>
        <v>0.060531425872916156</v>
      </c>
      <c r="CE157" s="270">
        <f t="shared" si="697"/>
        <v>0.047495389265481691</v>
      </c>
      <c r="CF157" s="270">
        <f t="shared" si="697"/>
        <v>0.062000645873107607</v>
      </c>
      <c r="CG157" s="270">
        <f t="shared" si="697"/>
        <v>0.032828384451259796</v>
      </c>
      <c r="CH157" s="270">
        <f t="shared" si="697"/>
        <v>0.035730351365157897</v>
      </c>
      <c r="CI157" s="270">
        <f t="shared" si="697"/>
        <v>0.08492510991106994</v>
      </c>
      <c r="CJ157" s="270">
        <f t="shared" si="697"/>
        <v>0.073185886838295133</v>
      </c>
      <c r="CK157" s="270">
        <f t="shared" si="697"/>
        <v>0.032584571145112262</v>
      </c>
      <c r="CL157" s="270">
        <f t="shared" si="697"/>
        <v>0.040857036727450669</v>
      </c>
      <c r="CM157" s="270">
        <f t="shared" si="697"/>
        <v>0.031667307081922336</v>
      </c>
      <c r="CN157" s="270">
        <f t="shared" si="698" ref="CN157:CY162">AT157-AH157</f>
        <v>0.088092602689820276</v>
      </c>
      <c r="CO157" s="270">
        <f t="shared" si="698"/>
        <v>0.0010943920951257402</v>
      </c>
      <c r="CP157" s="380">
        <f t="shared" si="698"/>
        <v>0.012321984786272777</v>
      </c>
      <c r="CQ157" s="380">
        <f t="shared" si="698"/>
        <v>0.038934449162388418</v>
      </c>
      <c r="CR157" s="380">
        <f t="shared" si="698"/>
        <v>-0.031810557344486012</v>
      </c>
      <c r="CS157" s="380">
        <f t="shared" si="698"/>
        <v>-0.0073801521727886454</v>
      </c>
      <c r="CT157" s="380">
        <f t="shared" si="698"/>
        <v>-0.024022307664883558</v>
      </c>
      <c r="CU157" s="380">
        <f t="shared" si="698"/>
        <v>-0.0071898670345477145</v>
      </c>
      <c r="CV157" s="380">
        <f t="shared" si="698"/>
        <v>-0.04508402753824825</v>
      </c>
      <c r="CW157" s="380">
        <f t="shared" si="698"/>
        <v>-0.033568727766949968</v>
      </c>
      <c r="CX157" s="380">
        <f t="shared" si="698"/>
        <v>-0.02933850012014344</v>
      </c>
      <c r="CY157" s="380">
        <f t="shared" si="698"/>
        <v>-0.02427555805640802</v>
      </c>
      <c r="CZ157" s="380">
        <f t="shared" si="699" ref="CZ157:DB162">BF157-AT157</f>
        <v>-0.050333373972318407</v>
      </c>
      <c r="DA157" s="446">
        <f t="shared" si="699"/>
        <v>0.079755836584249007</v>
      </c>
      <c r="DB157" s="446">
        <f t="shared" si="699"/>
        <v>-0.028843342152882201</v>
      </c>
      <c r="DC157" s="264"/>
      <c r="DD157" s="57">
        <f>IF(ISERROR(GETPIVOTDATA("VALUE",'CRS WK pvt'!$I$2,"DT_FILE",DD$8,"CD_CO",DD$6,"TRIM_CAT",TRIM(B157),"TRIM_LINE",A156))=TRUE,0,GETPIVOTDATA("VALUE",'CRS WK pvt'!$I$2,"DT_FILE",DD$8,"CD_CO",DD$6,"TRIM_CAT",TRIM(B157),"TRIM_LINE",A156))</f>
        <v>0</v>
      </c>
    </row>
    <row r="158" spans="1:108" s="52" customFormat="1" ht="15">
      <c r="A158" s="139"/>
      <c r="B158" s="53" t="s">
        <v>140</v>
      </c>
      <c r="C158" s="104"/>
      <c r="D158" s="168">
        <f t="shared" si="700" ref="D158:AB158">(C67+C151+D95-D67-D151)/(C67+C151+D95-D151)</f>
        <v>0.20273567917603566</v>
      </c>
      <c r="E158" s="168">
        <f t="shared" si="700"/>
        <v>0.17662090668729624</v>
      </c>
      <c r="F158" s="168">
        <f t="shared" si="700"/>
        <v>0.12811433946282402</v>
      </c>
      <c r="G158" s="168">
        <f t="shared" si="700"/>
        <v>0.081160763965648711</v>
      </c>
      <c r="H158" s="169">
        <f t="shared" si="700"/>
        <v>0.080436199480448417</v>
      </c>
      <c r="I158" s="168">
        <f t="shared" si="700"/>
        <v>0.071214011567541535</v>
      </c>
      <c r="J158" s="169">
        <f t="shared" si="700"/>
        <v>0.085073797522745728</v>
      </c>
      <c r="K158" s="168">
        <f t="shared" si="700"/>
        <v>0.094098686848085505</v>
      </c>
      <c r="L158" s="170">
        <f t="shared" si="700"/>
        <v>0.16616893467926888</v>
      </c>
      <c r="M158" s="169">
        <f t="shared" si="700"/>
        <v>0.19143662685261018</v>
      </c>
      <c r="N158" s="169">
        <f t="shared" si="700"/>
        <v>0.20389756339357623</v>
      </c>
      <c r="O158" s="169">
        <f t="shared" si="700"/>
        <v>0.19698201418325942</v>
      </c>
      <c r="P158" s="169">
        <f t="shared" si="700"/>
        <v>0.16636263834703069</v>
      </c>
      <c r="Q158" s="169">
        <f t="shared" si="700"/>
        <v>0.13472333204061429</v>
      </c>
      <c r="R158" s="169">
        <f t="shared" si="700"/>
        <v>0.091036458192685854</v>
      </c>
      <c r="S158" s="169">
        <f t="shared" si="700"/>
        <v>0.036232243036508342</v>
      </c>
      <c r="T158" s="169">
        <f t="shared" si="700"/>
        <v>0.051103285129970935</v>
      </c>
      <c r="U158" s="169">
        <f t="shared" si="700"/>
        <v>0.040239857064650032</v>
      </c>
      <c r="V158" s="169">
        <f t="shared" si="700"/>
        <v>0.049686947180841677</v>
      </c>
      <c r="W158" s="169">
        <f t="shared" si="700"/>
        <v>0.084488974029999026</v>
      </c>
      <c r="X158" s="170">
        <f t="shared" si="700"/>
        <v>0.15251218494950178</v>
      </c>
      <c r="Y158" s="169">
        <f t="shared" si="700"/>
        <v>0.19119484708288739</v>
      </c>
      <c r="Z158" s="169">
        <f t="shared" si="700"/>
        <v>0.20387283714689544</v>
      </c>
      <c r="AA158" s="169">
        <f t="shared" si="700"/>
        <v>0.22550488958251297</v>
      </c>
      <c r="AB158" s="169">
        <f t="shared" si="700"/>
        <v>0.16733694838134211</v>
      </c>
      <c r="AC158" s="169">
        <f t="shared" si="692"/>
        <v>0.12871650529210207</v>
      </c>
      <c r="AD158" s="169">
        <f t="shared" si="692"/>
        <v>0.092313504423548659</v>
      </c>
      <c r="AE158" s="169">
        <f t="shared" si="692"/>
        <v>0.10685670114242629</v>
      </c>
      <c r="AF158" s="169">
        <f t="shared" si="692"/>
        <v>0.10323301031983602</v>
      </c>
      <c r="AG158" s="169">
        <f t="shared" si="692"/>
        <v>0.088348987377760743</v>
      </c>
      <c r="AH158" s="169">
        <f t="shared" si="692"/>
        <v>0.084005929784754713</v>
      </c>
      <c r="AI158" s="169">
        <f t="shared" si="692"/>
        <v>0.1167550125511166</v>
      </c>
      <c r="AJ158" s="169">
        <f t="shared" si="692"/>
        <v>0.23056772617714963</v>
      </c>
      <c r="AK158" s="169">
        <f t="shared" si="692"/>
        <v>0.2253251469956635</v>
      </c>
      <c r="AL158" s="169">
        <f t="shared" si="692"/>
        <v>0.24781761123675602</v>
      </c>
      <c r="AM158" s="169">
        <f t="shared" si="692"/>
        <v>0.26255490036026408</v>
      </c>
      <c r="AN158" s="169">
        <f t="shared" si="692"/>
        <v>0.1899857230851108</v>
      </c>
      <c r="AO158" s="169">
        <f t="shared" si="692"/>
        <v>0.18082889395094484</v>
      </c>
      <c r="AP158" s="169">
        <f t="shared" si="692"/>
        <v>0.1397753477943274</v>
      </c>
      <c r="AQ158" s="169">
        <f t="shared" si="692"/>
        <v>0.12157637897072607</v>
      </c>
      <c r="AR158" s="169">
        <f t="shared" si="692"/>
        <v>0.087279292377320697</v>
      </c>
      <c r="AS158" s="169">
        <f t="shared" si="692"/>
        <v>0.091730154435818972</v>
      </c>
      <c r="AT158" s="169">
        <f t="shared" si="692"/>
        <v>0.11796222239040156</v>
      </c>
      <c r="AU158" s="169">
        <f t="shared" si="692"/>
        <v>0.12306071469951015</v>
      </c>
      <c r="AV158" s="169">
        <f t="shared" si="692"/>
        <v>0.21129213443077297</v>
      </c>
      <c r="AW158" s="169">
        <f t="shared" si="692"/>
        <v>0.24877613797857989</v>
      </c>
      <c r="AX158" s="169">
        <f t="shared" si="692"/>
        <v>0.23322935302866818</v>
      </c>
      <c r="AY158" s="169">
        <f t="shared" si="692"/>
        <v>0.34164026575415418</v>
      </c>
      <c r="AZ158" s="169">
        <f t="shared" si="692"/>
        <v>0.046277563383298845</v>
      </c>
      <c r="BA158" s="169">
        <f t="shared" si="692"/>
        <v>0.17760948046364591</v>
      </c>
      <c r="BB158" s="169">
        <f t="shared" si="692"/>
        <v>0.12494155966784054</v>
      </c>
      <c r="BC158" s="169">
        <f t="shared" si="692"/>
        <v>0.095726754993303173</v>
      </c>
      <c r="BD158" s="169">
        <f t="shared" si="692"/>
        <v>0.098185058084465232</v>
      </c>
      <c r="BE158" s="169">
        <f t="shared" si="692"/>
        <v>0.089375740321194108</v>
      </c>
      <c r="BF158" s="169">
        <f t="shared" si="694"/>
        <v>0.095764081780122259</v>
      </c>
      <c r="BG158" s="169">
        <f t="shared" si="694"/>
        <v>0.14050656849249904</v>
      </c>
      <c r="BH158" s="169">
        <f t="shared" si="694"/>
        <v>0.19149445604063783</v>
      </c>
      <c r="BI158" s="104"/>
      <c r="BJ158" s="169">
        <f t="shared" si="695"/>
        <v>-0.036373040829004971</v>
      </c>
      <c r="BK158" s="169">
        <f t="shared" si="695"/>
        <v>-0.041897574646681951</v>
      </c>
      <c r="BL158" s="169">
        <f t="shared" si="695"/>
        <v>-0.037077881270138169</v>
      </c>
      <c r="BM158" s="169">
        <f t="shared" si="695"/>
        <v>-0.044928520929140368</v>
      </c>
      <c r="BN158" s="169">
        <f t="shared" si="695"/>
        <v>-0.029332914350477482</v>
      </c>
      <c r="BO158" s="169">
        <f t="shared" si="695"/>
        <v>-0.030974154502891503</v>
      </c>
      <c r="BP158" s="169">
        <f t="shared" si="695"/>
        <v>-0.035386850341904051</v>
      </c>
      <c r="BQ158" s="169">
        <f t="shared" si="695"/>
        <v>-0.0096097128180864799</v>
      </c>
      <c r="BR158" s="401">
        <f t="shared" si="695"/>
        <v>-0.013656749729767104</v>
      </c>
      <c r="BS158" s="169">
        <f t="shared" si="695"/>
        <v>-0.00024177976972278303</v>
      </c>
      <c r="BT158" s="169">
        <f t="shared" si="696"/>
        <v>-2.4726246680789599E-05</v>
      </c>
      <c r="BU158" s="169">
        <f t="shared" si="696"/>
        <v>0.02852287539925355</v>
      </c>
      <c r="BV158" s="169">
        <f t="shared" si="696"/>
        <v>0.00097431003431142083</v>
      </c>
      <c r="BW158" s="169">
        <f t="shared" si="696"/>
        <v>-0.0060068267485122173</v>
      </c>
      <c r="BX158" s="241">
        <f t="shared" si="696"/>
        <v>0.001277046230862805</v>
      </c>
      <c r="BY158" s="241">
        <f t="shared" si="696"/>
        <v>0.070624458105917942</v>
      </c>
      <c r="BZ158" s="241">
        <f t="shared" si="696"/>
        <v>0.052129725189865084</v>
      </c>
      <c r="CA158" s="241">
        <f t="shared" si="696"/>
        <v>0.048109130313110711</v>
      </c>
      <c r="CB158" s="241">
        <f t="shared" si="696"/>
        <v>0.034318982603913036</v>
      </c>
      <c r="CC158" s="241">
        <f t="shared" si="696"/>
        <v>0.032266038521117577</v>
      </c>
      <c r="CD158" s="380">
        <f t="shared" si="697"/>
        <v>0.078055541227647851</v>
      </c>
      <c r="CE158" s="270">
        <f t="shared" si="697"/>
        <v>0.034130299912776108</v>
      </c>
      <c r="CF158" s="270">
        <f t="shared" si="697"/>
        <v>0.043944774089860583</v>
      </c>
      <c r="CG158" s="270">
        <f t="shared" si="697"/>
        <v>0.037050010777751108</v>
      </c>
      <c r="CH158" s="270">
        <f t="shared" si="697"/>
        <v>0.022648774703768693</v>
      </c>
      <c r="CI158" s="270">
        <f t="shared" si="697"/>
        <v>0.052112388658842768</v>
      </c>
      <c r="CJ158" s="270">
        <f t="shared" si="697"/>
        <v>0.047461843370778745</v>
      </c>
      <c r="CK158" s="270">
        <f t="shared" si="697"/>
        <v>0.014719677828299776</v>
      </c>
      <c r="CL158" s="270">
        <f t="shared" si="697"/>
        <v>-0.015953717942515322</v>
      </c>
      <c r="CM158" s="270">
        <f t="shared" si="697"/>
        <v>0.0033811670580582293</v>
      </c>
      <c r="CN158" s="270">
        <f t="shared" si="698"/>
        <v>0.033956292605646851</v>
      </c>
      <c r="CO158" s="270">
        <f t="shared" si="698"/>
        <v>0.0063057021483935438</v>
      </c>
      <c r="CP158" s="380">
        <f t="shared" si="698"/>
        <v>-0.019275591746376664</v>
      </c>
      <c r="CQ158" s="380">
        <f t="shared" si="698"/>
        <v>0.023450990982916392</v>
      </c>
      <c r="CR158" s="380">
        <f t="shared" si="698"/>
        <v>-0.014588258208087845</v>
      </c>
      <c r="CS158" s="380">
        <f t="shared" si="698"/>
        <v>0.079085365393890106</v>
      </c>
      <c r="CT158" s="380">
        <f t="shared" si="698"/>
        <v>-0.14370815970181194</v>
      </c>
      <c r="CU158" s="380">
        <f t="shared" si="698"/>
        <v>-0.0032194134872989277</v>
      </c>
      <c r="CV158" s="380">
        <f t="shared" si="698"/>
        <v>-0.014833788126486863</v>
      </c>
      <c r="CW158" s="380">
        <f t="shared" si="698"/>
        <v>-0.025849623977422895</v>
      </c>
      <c r="CX158" s="380">
        <f t="shared" si="698"/>
        <v>0.010905765707144535</v>
      </c>
      <c r="CY158" s="380">
        <f t="shared" si="698"/>
        <v>-0.0023544141146248643</v>
      </c>
      <c r="CZ158" s="380">
        <f t="shared" si="699"/>
        <v>-0.022198140610279304</v>
      </c>
      <c r="DA158" s="380">
        <f t="shared" si="699"/>
        <v>0.017445853792988894</v>
      </c>
      <c r="DB158" s="380">
        <f t="shared" si="699"/>
        <v>-0.019797678390135132</v>
      </c>
      <c r="DC158" s="264"/>
      <c r="DD158" s="57">
        <f>IF(ISERROR(GETPIVOTDATA("VALUE",'CRS WK pvt'!$I$2,"DT_FILE",DD$8,"CD_CO",DD$6,"TRIM_CAT",TRIM(B158),"TRIM_LINE",A156))=TRUE,0,GETPIVOTDATA("VALUE",'CRS WK pvt'!$I$2,"DT_FILE",DD$8,"CD_CO",DD$6,"TRIM_CAT",TRIM(B158),"TRIM_LINE",A156))</f>
        <v>0</v>
      </c>
    </row>
    <row r="159" spans="1:108" s="52" customFormat="1" ht="15">
      <c r="A159" s="139"/>
      <c r="B159" s="53" t="s">
        <v>141</v>
      </c>
      <c r="C159" s="104"/>
      <c r="D159" s="168">
        <f t="shared" si="701" ref="D159:AB159">(C68+C152+D96-D68-D152)/(C68+C152+D96-D152)</f>
        <v>0.72248524125503888</v>
      </c>
      <c r="E159" s="168">
        <f t="shared" si="701"/>
        <v>0.71103749546697848</v>
      </c>
      <c r="F159" s="168">
        <f t="shared" si="701"/>
        <v>0.61327129654385304</v>
      </c>
      <c r="G159" s="168">
        <f t="shared" si="701"/>
        <v>0.58220487129053633</v>
      </c>
      <c r="H159" s="169">
        <f t="shared" si="701"/>
        <v>0.56059690309406085</v>
      </c>
      <c r="I159" s="168">
        <f t="shared" si="701"/>
        <v>0.57676841023233272</v>
      </c>
      <c r="J159" s="169">
        <f t="shared" si="701"/>
        <v>0.63428710136978339</v>
      </c>
      <c r="K159" s="168">
        <f t="shared" si="701"/>
        <v>0.63530826255483308</v>
      </c>
      <c r="L159" s="170">
        <f t="shared" si="701"/>
        <v>0.77548195329391634</v>
      </c>
      <c r="M159" s="169">
        <f t="shared" si="701"/>
        <v>0.80573008935342338</v>
      </c>
      <c r="N159" s="169">
        <f t="shared" si="701"/>
        <v>0.74468677065528732</v>
      </c>
      <c r="O159" s="169">
        <f t="shared" si="701"/>
        <v>0.74489797460360718</v>
      </c>
      <c r="P159" s="169">
        <f t="shared" si="701"/>
        <v>0.56517662997918117</v>
      </c>
      <c r="Q159" s="169">
        <f t="shared" si="701"/>
        <v>0.58156650642791152</v>
      </c>
      <c r="R159" s="169">
        <f t="shared" si="701"/>
        <v>0.50556262414473752</v>
      </c>
      <c r="S159" s="169">
        <f t="shared" si="701"/>
        <v>0.44959544835664794</v>
      </c>
      <c r="T159" s="169">
        <f t="shared" si="701"/>
        <v>0.38574938807062631</v>
      </c>
      <c r="U159" s="169">
        <f t="shared" si="701"/>
        <v>0.41965306422516485</v>
      </c>
      <c r="V159" s="169">
        <f t="shared" si="701"/>
        <v>0.42344459438301935</v>
      </c>
      <c r="W159" s="169">
        <f t="shared" si="701"/>
        <v>0.52427618309097312</v>
      </c>
      <c r="X159" s="170">
        <f t="shared" si="701"/>
        <v>0.6717443568269299</v>
      </c>
      <c r="Y159" s="169">
        <f t="shared" si="701"/>
        <v>0.66180548536982986</v>
      </c>
      <c r="Z159" s="169">
        <f t="shared" si="701"/>
        <v>0.70381646169895229</v>
      </c>
      <c r="AA159" s="169">
        <f t="shared" si="701"/>
        <v>0.76168144542722127</v>
      </c>
      <c r="AB159" s="169">
        <f t="shared" si="701"/>
        <v>0.65085512491249642</v>
      </c>
      <c r="AC159" s="169">
        <f t="shared" si="692"/>
        <v>0.57753483650958359</v>
      </c>
      <c r="AD159" s="169">
        <f t="shared" si="692"/>
        <v>0.47794763919582184</v>
      </c>
      <c r="AE159" s="169">
        <f t="shared" si="692"/>
        <v>0.42126868762707903</v>
      </c>
      <c r="AF159" s="169">
        <f t="shared" si="692"/>
        <v>0.43996508033843007</v>
      </c>
      <c r="AG159" s="169">
        <f t="shared" si="692"/>
        <v>0.44421495950685902</v>
      </c>
      <c r="AH159" s="169">
        <f t="shared" si="692"/>
        <v>0.44636673383715569</v>
      </c>
      <c r="AI159" s="169">
        <f t="shared" si="692"/>
        <v>0.57756905374381806</v>
      </c>
      <c r="AJ159" s="169">
        <f t="shared" si="692"/>
        <v>0.6789625305980338</v>
      </c>
      <c r="AK159" s="169">
        <f t="shared" si="692"/>
        <v>0.62724353712168024</v>
      </c>
      <c r="AL159" s="169">
        <f t="shared" si="692"/>
        <v>0.73086016675555365</v>
      </c>
      <c r="AM159" s="169">
        <f t="shared" si="692"/>
        <v>0.73212996011768994</v>
      </c>
      <c r="AN159" s="169">
        <f t="shared" si="692"/>
        <v>0.69191169352711446</v>
      </c>
      <c r="AO159" s="169">
        <f t="shared" si="692"/>
        <v>0.65414927369803144</v>
      </c>
      <c r="AP159" s="169">
        <f t="shared" si="692"/>
        <v>0.56816767558725545</v>
      </c>
      <c r="AQ159" s="169">
        <f t="shared" si="692"/>
        <v>0.52590153901273862</v>
      </c>
      <c r="AR159" s="169">
        <f t="shared" si="692"/>
        <v>0.54261682414321921</v>
      </c>
      <c r="AS159" s="169">
        <f t="shared" si="692"/>
        <v>0.48707854401861206</v>
      </c>
      <c r="AT159" s="169">
        <f t="shared" si="692"/>
        <v>0.54435292384017231</v>
      </c>
      <c r="AU159" s="169">
        <f t="shared" si="692"/>
        <v>0.59654789911869033</v>
      </c>
      <c r="AV159" s="169">
        <f t="shared" si="692"/>
        <v>0.69959464438487062</v>
      </c>
      <c r="AW159" s="169">
        <f t="shared" si="692"/>
        <v>0.76521944701135869</v>
      </c>
      <c r="AX159" s="169">
        <f t="shared" si="692"/>
        <v>0.75880474355473615</v>
      </c>
      <c r="AY159" s="169">
        <f t="shared" si="692"/>
        <v>0.83320278122268321</v>
      </c>
      <c r="AZ159" s="169">
        <f t="shared" si="692"/>
        <v>0.38058480745809736</v>
      </c>
      <c r="BA159" s="169">
        <f t="shared" si="692"/>
        <v>0.63973630590946651</v>
      </c>
      <c r="BB159" s="169">
        <f t="shared" si="692"/>
        <v>0.54142990332048668</v>
      </c>
      <c r="BC159" s="169">
        <f t="shared" si="692"/>
        <v>0.48879312558916127</v>
      </c>
      <c r="BD159" s="169">
        <f t="shared" si="692"/>
        <v>0.47513687300713925</v>
      </c>
      <c r="BE159" s="169">
        <f t="shared" si="692"/>
        <v>0.43858221675951564</v>
      </c>
      <c r="BF159" s="169">
        <f t="shared" si="694"/>
        <v>0.51985908329655461</v>
      </c>
      <c r="BG159" s="169">
        <f t="shared" si="694"/>
        <v>0.65144153594972387</v>
      </c>
      <c r="BH159" s="169">
        <f t="shared" si="694"/>
        <v>0.67316014812969527</v>
      </c>
      <c r="BI159" s="104"/>
      <c r="BJ159" s="169">
        <f t="shared" si="695"/>
        <v>-0.15730861127585771</v>
      </c>
      <c r="BK159" s="169">
        <f t="shared" si="695"/>
        <v>-0.12947098903906695</v>
      </c>
      <c r="BL159" s="169">
        <f t="shared" si="695"/>
        <v>-0.10770867239911552</v>
      </c>
      <c r="BM159" s="169">
        <f t="shared" si="695"/>
        <v>-0.13260942293388839</v>
      </c>
      <c r="BN159" s="169">
        <f t="shared" si="695"/>
        <v>-0.17484751502343454</v>
      </c>
      <c r="BO159" s="169">
        <f t="shared" si="695"/>
        <v>-0.15711534600716787</v>
      </c>
      <c r="BP159" s="169">
        <f t="shared" si="695"/>
        <v>-0.21084250698676404</v>
      </c>
      <c r="BQ159" s="169">
        <f t="shared" si="695"/>
        <v>-0.11103207946385996</v>
      </c>
      <c r="BR159" s="401">
        <f t="shared" si="695"/>
        <v>-0.10373759646698644</v>
      </c>
      <c r="BS159" s="169">
        <f t="shared" si="695"/>
        <v>-0.14392460398359352</v>
      </c>
      <c r="BT159" s="169">
        <f t="shared" si="696"/>
        <v>-0.040870308956335033</v>
      </c>
      <c r="BU159" s="169">
        <f t="shared" si="696"/>
        <v>0.016783470823614088</v>
      </c>
      <c r="BV159" s="169">
        <f t="shared" si="696"/>
        <v>0.085678494933315252</v>
      </c>
      <c r="BW159" s="169">
        <f t="shared" si="696"/>
        <v>-0.0040316699183279292</v>
      </c>
      <c r="BX159" s="241">
        <f t="shared" si="696"/>
        <v>-0.027614984948915677</v>
      </c>
      <c r="BY159" s="241">
        <f t="shared" si="696"/>
        <v>-0.028326760729568912</v>
      </c>
      <c r="BZ159" s="241">
        <f t="shared" si="696"/>
        <v>0.054215692267803761</v>
      </c>
      <c r="CA159" s="241">
        <f t="shared" si="696"/>
        <v>0.024561895281694168</v>
      </c>
      <c r="CB159" s="241">
        <f t="shared" si="696"/>
        <v>0.022922139454136348</v>
      </c>
      <c r="CC159" s="241">
        <f t="shared" si="696"/>
        <v>0.053292870652844937</v>
      </c>
      <c r="CD159" s="380">
        <f t="shared" si="697"/>
        <v>0.0072181737711038974</v>
      </c>
      <c r="CE159" s="270">
        <f t="shared" si="697"/>
        <v>-0.034561948248149621</v>
      </c>
      <c r="CF159" s="270">
        <f t="shared" si="697"/>
        <v>0.027043705056601364</v>
      </c>
      <c r="CG159" s="270">
        <f t="shared" si="697"/>
        <v>-0.029551485309531333</v>
      </c>
      <c r="CH159" s="270">
        <f t="shared" si="697"/>
        <v>0.041056568614618039</v>
      </c>
      <c r="CI159" s="270">
        <f t="shared" si="697"/>
        <v>0.076614437188447848</v>
      </c>
      <c r="CJ159" s="270">
        <f t="shared" si="697"/>
        <v>0.090220036391433611</v>
      </c>
      <c r="CK159" s="270">
        <f t="shared" si="697"/>
        <v>0.10463285138565959</v>
      </c>
      <c r="CL159" s="270">
        <f t="shared" si="697"/>
        <v>0.10265174380478914</v>
      </c>
      <c r="CM159" s="270">
        <f t="shared" si="697"/>
        <v>0.042863584511753039</v>
      </c>
      <c r="CN159" s="270">
        <f t="shared" si="698"/>
        <v>0.097986190003016616</v>
      </c>
      <c r="CO159" s="270">
        <f t="shared" si="698"/>
        <v>0.018978845374872266</v>
      </c>
      <c r="CP159" s="380">
        <f t="shared" si="698"/>
        <v>0.020632113786836825</v>
      </c>
      <c r="CQ159" s="380">
        <f t="shared" si="698"/>
        <v>0.13797590988967845</v>
      </c>
      <c r="CR159" s="380">
        <f t="shared" si="698"/>
        <v>0.027944576799182497</v>
      </c>
      <c r="CS159" s="380">
        <f t="shared" si="698"/>
        <v>0.10107282110499327</v>
      </c>
      <c r="CT159" s="380">
        <f t="shared" si="698"/>
        <v>-0.31132688606901709</v>
      </c>
      <c r="CU159" s="380">
        <f t="shared" si="698"/>
        <v>-0.014412967788564934</v>
      </c>
      <c r="CV159" s="380">
        <f t="shared" si="698"/>
        <v>-0.026737772266768767</v>
      </c>
      <c r="CW159" s="380">
        <f t="shared" si="698"/>
        <v>-0.037108413423577347</v>
      </c>
      <c r="CX159" s="380">
        <f t="shared" si="698"/>
        <v>-0.067479951136079963</v>
      </c>
      <c r="CY159" s="380">
        <f t="shared" si="698"/>
        <v>-0.048496327259096417</v>
      </c>
      <c r="CZ159" s="380">
        <f t="shared" si="699"/>
        <v>-0.024493840543617695</v>
      </c>
      <c r="DA159" s="380">
        <f t="shared" si="699"/>
        <v>0.054893636831033543</v>
      </c>
      <c r="DB159" s="380">
        <f t="shared" si="699"/>
        <v>-0.026434496255175355</v>
      </c>
      <c r="DC159" s="264"/>
      <c r="DD159" s="57">
        <f>IF(ISERROR(GETPIVOTDATA("VALUE",'CRS WK pvt'!$I$2,"DT_FILE",DD$8,"CD_CO",DD$6,"TRIM_CAT",TRIM(B159),"TRIM_LINE",A156))=TRUE,0,GETPIVOTDATA("VALUE",'CRS WK pvt'!$I$2,"DT_FILE",DD$8,"CD_CO",DD$6,"TRIM_CAT",TRIM(B159),"TRIM_LINE",A156))</f>
        <v>0</v>
      </c>
    </row>
    <row r="160" spans="1:108" s="52" customFormat="1" ht="15">
      <c r="A160" s="139"/>
      <c r="B160" s="53" t="s">
        <v>142</v>
      </c>
      <c r="C160" s="104"/>
      <c r="D160" s="168">
        <f t="shared" si="702" ref="D160:AB160">(C69+C153+D97-D69-D153)/(C69+C153+D97-D153)</f>
        <v>0.76788412236906411</v>
      </c>
      <c r="E160" s="168">
        <f t="shared" si="702"/>
        <v>0.76636769194828502</v>
      </c>
      <c r="F160" s="168">
        <f t="shared" si="702"/>
        <v>0.65647435371248042</v>
      </c>
      <c r="G160" s="168">
        <f t="shared" si="702"/>
        <v>0.60563474190824762</v>
      </c>
      <c r="H160" s="169">
        <f t="shared" si="702"/>
        <v>0.61048251882202198</v>
      </c>
      <c r="I160" s="168">
        <f t="shared" si="702"/>
        <v>0.66454504537917303</v>
      </c>
      <c r="J160" s="169">
        <f t="shared" si="702"/>
        <v>0.70224803100288957</v>
      </c>
      <c r="K160" s="168">
        <f t="shared" si="702"/>
        <v>0.72767272359411705</v>
      </c>
      <c r="L160" s="170">
        <f t="shared" si="702"/>
        <v>0.77258922766763272</v>
      </c>
      <c r="M160" s="169">
        <f t="shared" si="702"/>
        <v>0.84939266182797923</v>
      </c>
      <c r="N160" s="169">
        <f t="shared" si="702"/>
        <v>0.78517323582427589</v>
      </c>
      <c r="O160" s="169">
        <f t="shared" si="702"/>
        <v>0.79676420675907811</v>
      </c>
      <c r="P160" s="169">
        <f t="shared" si="702"/>
        <v>0.63487404990006213</v>
      </c>
      <c r="Q160" s="169">
        <f t="shared" si="702"/>
        <v>0.6622094846209724</v>
      </c>
      <c r="R160" s="169">
        <f t="shared" si="702"/>
        <v>0.57790894430732476</v>
      </c>
      <c r="S160" s="169">
        <f t="shared" si="702"/>
        <v>0.52886207874182656</v>
      </c>
      <c r="T160" s="169">
        <f t="shared" si="702"/>
        <v>0.45290824003586694</v>
      </c>
      <c r="U160" s="169">
        <f t="shared" si="702"/>
        <v>0.47411237059167999</v>
      </c>
      <c r="V160" s="169">
        <f t="shared" si="702"/>
        <v>0.51738298211404821</v>
      </c>
      <c r="W160" s="169">
        <f t="shared" si="702"/>
        <v>0.57570642787948301</v>
      </c>
      <c r="X160" s="170">
        <f t="shared" si="702"/>
        <v>0.71323339341921321</v>
      </c>
      <c r="Y160" s="169">
        <f t="shared" si="702"/>
        <v>0.70392607492331094</v>
      </c>
      <c r="Z160" s="169">
        <f t="shared" si="702"/>
        <v>0.72157020295429408</v>
      </c>
      <c r="AA160" s="169">
        <f t="shared" si="702"/>
        <v>0.80750228621772513</v>
      </c>
      <c r="AB160" s="169">
        <f t="shared" si="702"/>
        <v>0.71704679746349831</v>
      </c>
      <c r="AC160" s="169">
        <f t="shared" si="692"/>
        <v>0.65059090449519474</v>
      </c>
      <c r="AD160" s="169">
        <f t="shared" si="692"/>
        <v>0.54455942081446251</v>
      </c>
      <c r="AE160" s="169">
        <f t="shared" si="692"/>
        <v>0.54733053264463694</v>
      </c>
      <c r="AF160" s="169">
        <f t="shared" si="692"/>
        <v>0.54907147398719036</v>
      </c>
      <c r="AG160" s="169">
        <f t="shared" si="692"/>
        <v>0.50870406859240835</v>
      </c>
      <c r="AH160" s="169">
        <f t="shared" si="692"/>
        <v>0.537534593143985</v>
      </c>
      <c r="AI160" s="169">
        <f t="shared" si="692"/>
        <v>0.60487417357213502</v>
      </c>
      <c r="AJ160" s="169">
        <f t="shared" si="692"/>
        <v>0.69930866364297128</v>
      </c>
      <c r="AK160" s="169">
        <f t="shared" si="692"/>
        <v>0.63795848778940711</v>
      </c>
      <c r="AL160" s="169">
        <f t="shared" si="692"/>
        <v>0.74907184460575937</v>
      </c>
      <c r="AM160" s="169">
        <f t="shared" si="692"/>
        <v>0.75925923582647359</v>
      </c>
      <c r="AN160" s="169">
        <f t="shared" si="692"/>
        <v>0.74863773207174211</v>
      </c>
      <c r="AO160" s="169">
        <f t="shared" si="692"/>
        <v>0.6919884538547727</v>
      </c>
      <c r="AP160" s="169">
        <f t="shared" si="692"/>
        <v>0.64376529018618378</v>
      </c>
      <c r="AQ160" s="169">
        <f t="shared" si="692"/>
        <v>0.62072199173454701</v>
      </c>
      <c r="AR160" s="169">
        <f t="shared" si="692"/>
        <v>0.59670462313535444</v>
      </c>
      <c r="AS160" s="169">
        <f t="shared" si="692"/>
        <v>0.52521385107850027</v>
      </c>
      <c r="AT160" s="169">
        <f t="shared" si="692"/>
        <v>0.61840250997732338</v>
      </c>
      <c r="AU160" s="169">
        <f t="shared" si="692"/>
        <v>0.66519832745114194</v>
      </c>
      <c r="AV160" s="169">
        <f t="shared" si="692"/>
        <v>0.71444265235087934</v>
      </c>
      <c r="AW160" s="169">
        <f t="shared" si="692"/>
        <v>0.79278745363749792</v>
      </c>
      <c r="AX160" s="169">
        <f t="shared" si="692"/>
        <v>0.78853794013086764</v>
      </c>
      <c r="AY160" s="169">
        <f t="shared" si="692"/>
        <v>0.79729733550074211</v>
      </c>
      <c r="AZ160" s="169">
        <f t="shared" si="692"/>
        <v>0.73808371586651045</v>
      </c>
      <c r="BA160" s="169">
        <f t="shared" si="692"/>
        <v>0.69666556299401927</v>
      </c>
      <c r="BB160" s="169">
        <f t="shared" si="692"/>
        <v>0.59058380276639333</v>
      </c>
      <c r="BC160" s="169">
        <f t="shared" si="692"/>
        <v>0.57374490283801138</v>
      </c>
      <c r="BD160" s="169">
        <f t="shared" si="692"/>
        <v>0.5485710299288592</v>
      </c>
      <c r="BE160" s="169">
        <f t="shared" si="692"/>
        <v>0.51859682764309001</v>
      </c>
      <c r="BF160" s="169">
        <f t="shared" si="694"/>
        <v>0.57646735150721529</v>
      </c>
      <c r="BG160" s="169">
        <f t="shared" si="694"/>
        <v>0.68671013211074927</v>
      </c>
      <c r="BH160" s="169">
        <f t="shared" si="694"/>
        <v>0.7220823754347776</v>
      </c>
      <c r="BI160" s="104"/>
      <c r="BJ160" s="169">
        <f t="shared" si="695"/>
        <v>-0.13301007246900198</v>
      </c>
      <c r="BK160" s="169">
        <f t="shared" si="695"/>
        <v>-0.10415820732731262</v>
      </c>
      <c r="BL160" s="169">
        <f t="shared" si="695"/>
        <v>-0.078565409405155662</v>
      </c>
      <c r="BM160" s="169">
        <f t="shared" si="695"/>
        <v>-0.076772663166421062</v>
      </c>
      <c r="BN160" s="169">
        <f t="shared" si="695"/>
        <v>-0.15757427878615504</v>
      </c>
      <c r="BO160" s="169">
        <f t="shared" si="695"/>
        <v>-0.19043267478749304</v>
      </c>
      <c r="BP160" s="169">
        <f t="shared" si="695"/>
        <v>-0.18486504888884137</v>
      </c>
      <c r="BQ160" s="169">
        <f t="shared" si="695"/>
        <v>-0.15196629571463405</v>
      </c>
      <c r="BR160" s="401">
        <f t="shared" si="695"/>
        <v>-0.059355834248419503</v>
      </c>
      <c r="BS160" s="169">
        <f t="shared" si="695"/>
        <v>-0.14546658690466829</v>
      </c>
      <c r="BT160" s="169">
        <f t="shared" si="696"/>
        <v>-0.063603032869981813</v>
      </c>
      <c r="BU160" s="169">
        <f t="shared" si="696"/>
        <v>0.010738079458647021</v>
      </c>
      <c r="BV160" s="169">
        <f t="shared" si="696"/>
        <v>0.082172747563436177</v>
      </c>
      <c r="BW160" s="169">
        <f t="shared" si="696"/>
        <v>-0.011618580125777656</v>
      </c>
      <c r="BX160" s="241">
        <f t="shared" si="696"/>
        <v>-0.033349523492862243</v>
      </c>
      <c r="BY160" s="241">
        <f t="shared" si="696"/>
        <v>0.018468453902810378</v>
      </c>
      <c r="BZ160" s="241">
        <f t="shared" si="696"/>
        <v>0.096163233951323424</v>
      </c>
      <c r="CA160" s="241">
        <f t="shared" si="696"/>
        <v>0.034591698000728366</v>
      </c>
      <c r="CB160" s="241">
        <f t="shared" si="696"/>
        <v>0.020151611029936789</v>
      </c>
      <c r="CC160" s="241">
        <f t="shared" si="696"/>
        <v>0.029167745692652014</v>
      </c>
      <c r="CD160" s="380">
        <f t="shared" si="697"/>
        <v>-0.013924729776241929</v>
      </c>
      <c r="CE160" s="270">
        <f t="shared" si="697"/>
        <v>-0.065967587133903827</v>
      </c>
      <c r="CF160" s="270">
        <f t="shared" si="697"/>
        <v>0.027501641651465292</v>
      </c>
      <c r="CG160" s="270">
        <f t="shared" si="697"/>
        <v>-0.048243050391251541</v>
      </c>
      <c r="CH160" s="270">
        <f t="shared" si="697"/>
        <v>0.031590934608243804</v>
      </c>
      <c r="CI160" s="270">
        <f t="shared" si="697"/>
        <v>0.041397549359577956</v>
      </c>
      <c r="CJ160" s="270">
        <f t="shared" si="697"/>
        <v>0.099205869371721267</v>
      </c>
      <c r="CK160" s="270">
        <f t="shared" si="697"/>
        <v>0.073391459089910072</v>
      </c>
      <c r="CL160" s="270">
        <f t="shared" si="697"/>
        <v>0.047633149148164078</v>
      </c>
      <c r="CM160" s="270">
        <f t="shared" si="697"/>
        <v>0.016509782486091917</v>
      </c>
      <c r="CN160" s="270">
        <f t="shared" si="698"/>
        <v>0.080867916833338382</v>
      </c>
      <c r="CO160" s="270">
        <f t="shared" si="698"/>
        <v>0.060324153879006914</v>
      </c>
      <c r="CP160" s="380">
        <f t="shared" si="698"/>
        <v>0.015133988707908053</v>
      </c>
      <c r="CQ160" s="380">
        <f t="shared" si="698"/>
        <v>0.1548289658480908</v>
      </c>
      <c r="CR160" s="380">
        <f t="shared" si="698"/>
        <v>0.039466095525108269</v>
      </c>
      <c r="CS160" s="380">
        <f t="shared" si="698"/>
        <v>0.038038099674268522</v>
      </c>
      <c r="CT160" s="380">
        <f t="shared" si="698"/>
        <v>-0.010554016205231664</v>
      </c>
      <c r="CU160" s="380">
        <f t="shared" si="698"/>
        <v>0.0046771091392465713</v>
      </c>
      <c r="CV160" s="380">
        <f t="shared" si="698"/>
        <v>-0.053181487419790452</v>
      </c>
      <c r="CW160" s="380">
        <f t="shared" si="698"/>
        <v>-0.046977088896535624</v>
      </c>
      <c r="CX160" s="380">
        <f t="shared" si="698"/>
        <v>-0.04813359320649524</v>
      </c>
      <c r="CY160" s="380">
        <f t="shared" si="698"/>
        <v>-0.0066170234354102631</v>
      </c>
      <c r="CZ160" s="380">
        <f t="shared" si="699"/>
        <v>-0.041935158470108091</v>
      </c>
      <c r="DA160" s="380">
        <f t="shared" si="699"/>
        <v>0.021511804659607336</v>
      </c>
      <c r="DB160" s="380">
        <f t="shared" si="699"/>
        <v>0.0076397230838982644</v>
      </c>
      <c r="DC160" s="264"/>
      <c r="DD160" s="57">
        <f>IF(ISERROR(GETPIVOTDATA("VALUE",'CRS WK pvt'!$I$2,"DT_FILE",DD$8,"CD_CO",DD$6,"TRIM_CAT",TRIM(B160),"TRIM_LINE",A156))=TRUE,0,GETPIVOTDATA("VALUE",'CRS WK pvt'!$I$2,"DT_FILE",DD$8,"CD_CO",DD$6,"TRIM_CAT",TRIM(B160),"TRIM_LINE",A156))</f>
        <v>0</v>
      </c>
    </row>
    <row r="161" spans="1:108" s="52" customFormat="1" ht="15">
      <c r="A161" s="139"/>
      <c r="B161" s="53" t="s">
        <v>143</v>
      </c>
      <c r="C161" s="104"/>
      <c r="D161" s="168">
        <f t="shared" si="703" ref="D161:AB161">(C70+C154+D98-D70-D154)/(C70+C154+D98-D154)</f>
        <v>0.77995007462862265</v>
      </c>
      <c r="E161" s="168">
        <f t="shared" si="703"/>
        <v>0.76326488383481228</v>
      </c>
      <c r="F161" s="168">
        <f t="shared" si="703"/>
        <v>0.60538559251066026</v>
      </c>
      <c r="G161" s="168">
        <f t="shared" si="703"/>
        <v>0.57361783727957982</v>
      </c>
      <c r="H161" s="169">
        <f t="shared" si="703"/>
        <v>0.56043741546688186</v>
      </c>
      <c r="I161" s="168">
        <f t="shared" si="703"/>
        <v>0.68021291816967178</v>
      </c>
      <c r="J161" s="169">
        <f t="shared" si="703"/>
        <v>0.71673283485465533</v>
      </c>
      <c r="K161" s="168">
        <f t="shared" si="703"/>
        <v>0.64218109706106019</v>
      </c>
      <c r="L161" s="170">
        <f t="shared" si="703"/>
        <v>0.7128933295116382</v>
      </c>
      <c r="M161" s="169">
        <f t="shared" si="703"/>
        <v>0.82560595029020667</v>
      </c>
      <c r="N161" s="169">
        <f t="shared" si="703"/>
        <v>0.70979505717162061</v>
      </c>
      <c r="O161" s="169">
        <f t="shared" si="703"/>
        <v>0.75878729623108443</v>
      </c>
      <c r="P161" s="169">
        <f t="shared" si="703"/>
        <v>0.60109779398465535</v>
      </c>
      <c r="Q161" s="169">
        <f t="shared" si="703"/>
        <v>0.66539207938865208</v>
      </c>
      <c r="R161" s="169">
        <f t="shared" si="703"/>
        <v>0.58519116241690705</v>
      </c>
      <c r="S161" s="169">
        <f t="shared" si="703"/>
        <v>0.50361194552246458</v>
      </c>
      <c r="T161" s="169">
        <f t="shared" si="703"/>
        <v>0.49804555920729371</v>
      </c>
      <c r="U161" s="169">
        <f t="shared" si="703"/>
        <v>0.4095000597611943</v>
      </c>
      <c r="V161" s="169">
        <f t="shared" si="703"/>
        <v>0.47398636733709376</v>
      </c>
      <c r="W161" s="169">
        <f t="shared" si="703"/>
        <v>0.48043034652419919</v>
      </c>
      <c r="X161" s="170">
        <f t="shared" si="703"/>
        <v>0.61337098334709428</v>
      </c>
      <c r="Y161" s="169">
        <f t="shared" si="703"/>
        <v>0.67294120507482513</v>
      </c>
      <c r="Z161" s="169">
        <f t="shared" si="703"/>
        <v>0.67923185701305266</v>
      </c>
      <c r="AA161" s="169">
        <f t="shared" si="703"/>
        <v>0.77574109007918179</v>
      </c>
      <c r="AB161" s="169">
        <f t="shared" si="703"/>
        <v>0.72801079777361344</v>
      </c>
      <c r="AC161" s="169">
        <f t="shared" si="692"/>
        <v>0.69448821776146841</v>
      </c>
      <c r="AD161" s="169">
        <f t="shared" si="692"/>
        <v>0.69772792540292328</v>
      </c>
      <c r="AE161" s="169">
        <f t="shared" si="692"/>
        <v>0.59475831711482519</v>
      </c>
      <c r="AF161" s="169">
        <f t="shared" si="692"/>
        <v>0.67128105466418764</v>
      </c>
      <c r="AG161" s="169">
        <f t="shared" si="692"/>
        <v>0.53891609097374127</v>
      </c>
      <c r="AH161" s="169">
        <f t="shared" si="692"/>
        <v>0.69832559658314197</v>
      </c>
      <c r="AI161" s="169">
        <f t="shared" si="692"/>
        <v>0.58019623022755817</v>
      </c>
      <c r="AJ161" s="169">
        <f t="shared" si="692"/>
        <v>0.63713581142910791</v>
      </c>
      <c r="AK161" s="169">
        <f t="shared" si="692"/>
        <v>0.61761246179724472</v>
      </c>
      <c r="AL161" s="169">
        <f t="shared" si="692"/>
        <v>0.69512166597503111</v>
      </c>
      <c r="AM161" s="169">
        <f t="shared" si="692"/>
        <v>0.75160584000710018</v>
      </c>
      <c r="AN161" s="169">
        <f t="shared" si="692"/>
        <v>0.74712594265345444</v>
      </c>
      <c r="AO161" s="169">
        <f t="shared" si="692"/>
        <v>0.70615464669447769</v>
      </c>
      <c r="AP161" s="169">
        <f t="shared" si="692"/>
        <v>0.62298325659751785</v>
      </c>
      <c r="AQ161" s="169">
        <f t="shared" si="692"/>
        <v>0.62774327968694532</v>
      </c>
      <c r="AR161" s="169">
        <f t="shared" si="692"/>
        <v>0.58329567988662945</v>
      </c>
      <c r="AS161" s="169">
        <f t="shared" si="692"/>
        <v>0.5263615974088538</v>
      </c>
      <c r="AT161" s="169">
        <f t="shared" si="692"/>
        <v>0.65624231646589526</v>
      </c>
      <c r="AU161" s="169">
        <f t="shared" si="692"/>
        <v>0.5791007400878847</v>
      </c>
      <c r="AV161" s="169">
        <f t="shared" si="692"/>
        <v>0.68365413038913303</v>
      </c>
      <c r="AW161" s="169">
        <f t="shared" si="692"/>
        <v>0.7509757552527847</v>
      </c>
      <c r="AX161" s="169">
        <f t="shared" si="692"/>
        <v>0.79364817210515382</v>
      </c>
      <c r="AY161" s="169">
        <f t="shared" si="692"/>
        <v>0.86501195977790957</v>
      </c>
      <c r="AZ161" s="169">
        <f t="shared" si="692"/>
        <v>0.46342702809097214</v>
      </c>
      <c r="BA161" s="169">
        <f t="shared" si="692"/>
        <v>0.7211693056147036</v>
      </c>
      <c r="BB161" s="169">
        <f t="shared" si="692"/>
        <v>0.67611165049353872</v>
      </c>
      <c r="BC161" s="169">
        <f t="shared" si="692"/>
        <v>0.66905796413046759</v>
      </c>
      <c r="BD161" s="169">
        <f t="shared" si="692"/>
        <v>0.60042596650066549</v>
      </c>
      <c r="BE161" s="169">
        <f t="shared" si="692"/>
        <v>0.60565915821082583</v>
      </c>
      <c r="BF161" s="169">
        <f t="shared" si="694"/>
        <v>0.60679782701164897</v>
      </c>
      <c r="BG161" s="169">
        <f t="shared" si="694"/>
        <v>0.6840513094335724</v>
      </c>
      <c r="BH161" s="169">
        <f t="shared" si="694"/>
        <v>0.72169704697826886</v>
      </c>
      <c r="BI161" s="104"/>
      <c r="BJ161" s="169">
        <f t="shared" si="695"/>
        <v>-0.1788522806439673</v>
      </c>
      <c r="BK161" s="169">
        <f t="shared" si="695"/>
        <v>-0.0978728044461602</v>
      </c>
      <c r="BL161" s="169">
        <f t="shared" si="695"/>
        <v>-0.020194430093753213</v>
      </c>
      <c r="BM161" s="169">
        <f t="shared" si="695"/>
        <v>-0.070005891757115246</v>
      </c>
      <c r="BN161" s="169">
        <f t="shared" si="695"/>
        <v>-0.062391856259588152</v>
      </c>
      <c r="BO161" s="169">
        <f t="shared" si="695"/>
        <v>-0.27071285840847747</v>
      </c>
      <c r="BP161" s="169">
        <f t="shared" si="695"/>
        <v>-0.24274646751756157</v>
      </c>
      <c r="BQ161" s="169">
        <f t="shared" si="695"/>
        <v>-0.161750750536861</v>
      </c>
      <c r="BR161" s="401">
        <f t="shared" si="695"/>
        <v>-0.099522346164543918</v>
      </c>
      <c r="BS161" s="169">
        <f t="shared" si="695"/>
        <v>-0.15266474521538154</v>
      </c>
      <c r="BT161" s="169">
        <f t="shared" si="696"/>
        <v>-0.030563200158567949</v>
      </c>
      <c r="BU161" s="169">
        <f t="shared" si="696"/>
        <v>0.016953793848097365</v>
      </c>
      <c r="BV161" s="169">
        <f t="shared" si="696"/>
        <v>0.12691300378895809</v>
      </c>
      <c r="BW161" s="169">
        <f t="shared" si="696"/>
        <v>0.029096138372816327</v>
      </c>
      <c r="BX161" s="241">
        <f t="shared" si="696"/>
        <v>0.11253676298601623</v>
      </c>
      <c r="BY161" s="241">
        <f t="shared" si="696"/>
        <v>0.091146371592360609</v>
      </c>
      <c r="BZ161" s="241">
        <f t="shared" si="696"/>
        <v>0.17323549545689393</v>
      </c>
      <c r="CA161" s="241">
        <f t="shared" si="696"/>
        <v>0.12941603121254697</v>
      </c>
      <c r="CB161" s="241">
        <f t="shared" si="696"/>
        <v>0.22433922924604821</v>
      </c>
      <c r="CC161" s="241">
        <f t="shared" si="696"/>
        <v>0.099765883703358982</v>
      </c>
      <c r="CD161" s="380">
        <f t="shared" si="697"/>
        <v>0.023764828082013634</v>
      </c>
      <c r="CE161" s="270">
        <f t="shared" si="697"/>
        <v>-0.055328743277580417</v>
      </c>
      <c r="CF161" s="270">
        <f t="shared" si="697"/>
        <v>0.015889808961978447</v>
      </c>
      <c r="CG161" s="270">
        <f t="shared" si="697"/>
        <v>-0.024135250072081615</v>
      </c>
      <c r="CH161" s="270">
        <f t="shared" si="697"/>
        <v>0.019115144879841006</v>
      </c>
      <c r="CI161" s="270">
        <f t="shared" si="697"/>
        <v>0.011666428933009287</v>
      </c>
      <c r="CJ161" s="270">
        <f t="shared" si="697"/>
        <v>-0.074744668805405423</v>
      </c>
      <c r="CK161" s="270">
        <f t="shared" si="697"/>
        <v>0.032984962572120136</v>
      </c>
      <c r="CL161" s="270">
        <f t="shared" si="697"/>
        <v>-0.08798537477755819</v>
      </c>
      <c r="CM161" s="270">
        <f t="shared" si="697"/>
        <v>-0.01255449356488747</v>
      </c>
      <c r="CN161" s="270">
        <f t="shared" si="698"/>
        <v>-0.042083280117246713</v>
      </c>
      <c r="CO161" s="270">
        <f t="shared" si="698"/>
        <v>-0.0010954901396734718</v>
      </c>
      <c r="CP161" s="380">
        <f t="shared" si="698"/>
        <v>0.046518318960025118</v>
      </c>
      <c r="CQ161" s="380">
        <f t="shared" si="698"/>
        <v>0.13336329345553999</v>
      </c>
      <c r="CR161" s="380">
        <f t="shared" si="698"/>
        <v>0.098526506130122704</v>
      </c>
      <c r="CS161" s="380">
        <f t="shared" si="698"/>
        <v>0.11340611977080939</v>
      </c>
      <c r="CT161" s="380">
        <f t="shared" si="698"/>
        <v>-0.28369891456248231</v>
      </c>
      <c r="CU161" s="380">
        <f t="shared" si="698"/>
        <v>0.01501465892022591</v>
      </c>
      <c r="CV161" s="380">
        <f t="shared" si="698"/>
        <v>0.053128393896020865</v>
      </c>
      <c r="CW161" s="380">
        <f t="shared" si="698"/>
        <v>0.041314684443522265</v>
      </c>
      <c r="CX161" s="380">
        <f t="shared" si="698"/>
        <v>0.017130286614036039</v>
      </c>
      <c r="CY161" s="380">
        <f t="shared" si="698"/>
        <v>0.079297560801972033</v>
      </c>
      <c r="CZ161" s="380">
        <f t="shared" si="699"/>
        <v>-0.049444489454246288</v>
      </c>
      <c r="DA161" s="380">
        <f>BG161-AU161</f>
        <v>0.10495056934568769</v>
      </c>
      <c r="DB161" s="380">
        <f>BH161-AV161</f>
        <v>0.038042916589135833</v>
      </c>
      <c r="DC161" s="264"/>
      <c r="DD161" s="57">
        <f>IF(ISERROR(GETPIVOTDATA("VALUE",'CRS WK pvt'!$I$2,"DT_FILE",DD$8,"CD_CO",DD$6,"TRIM_CAT",TRIM(B161),"TRIM_LINE",A156))=TRUE,0,GETPIVOTDATA("VALUE",'CRS WK pvt'!$I$2,"DT_FILE",DD$8,"CD_CO",DD$6,"TRIM_CAT",TRIM(B161),"TRIM_LINE",A156))</f>
        <v>0</v>
      </c>
    </row>
    <row r="162" spans="1:108" s="66" customFormat="1" ht="15.75" thickBot="1">
      <c r="A162" s="140"/>
      <c r="B162" s="105" t="s">
        <v>144</v>
      </c>
      <c r="C162" s="106"/>
      <c r="D162" s="171">
        <f t="shared" si="704" ref="D162:AB162">(C71+C155+D99-D71-D155)/(C71+C155+D99-D155)</f>
        <v>0.56267217173037121</v>
      </c>
      <c r="E162" s="171">
        <f t="shared" si="704"/>
        <v>0.51750088880977629</v>
      </c>
      <c r="F162" s="171">
        <f t="shared" si="704"/>
        <v>0.37207613779743243</v>
      </c>
      <c r="G162" s="171">
        <f t="shared" si="704"/>
        <v>0.32779314093915363</v>
      </c>
      <c r="H162" s="172">
        <f t="shared" si="704"/>
        <v>0.30444987069252066</v>
      </c>
      <c r="I162" s="171">
        <f t="shared" si="704"/>
        <v>0.3440502392043347</v>
      </c>
      <c r="J162" s="172">
        <f t="shared" si="704"/>
        <v>0.37821859658140589</v>
      </c>
      <c r="K162" s="171">
        <f t="shared" si="704"/>
        <v>0.40533802896267196</v>
      </c>
      <c r="L162" s="173">
        <f t="shared" si="704"/>
        <v>0.58986683894893288</v>
      </c>
      <c r="M162" s="172">
        <f t="shared" si="704"/>
        <v>0.64228949392122892</v>
      </c>
      <c r="N162" s="172">
        <f t="shared" si="704"/>
        <v>0.58766690067822791</v>
      </c>
      <c r="O162" s="172">
        <f t="shared" si="704"/>
        <v>0.60029526756876039</v>
      </c>
      <c r="P162" s="172">
        <f t="shared" si="704"/>
        <v>0.48796564623822541</v>
      </c>
      <c r="Q162" s="172">
        <f t="shared" si="704"/>
        <v>0.46375059674706293</v>
      </c>
      <c r="R162" s="172">
        <f t="shared" si="704"/>
        <v>0.35099846066717527</v>
      </c>
      <c r="S162" s="172">
        <f t="shared" si="704"/>
        <v>0.27511090648592779</v>
      </c>
      <c r="T162" s="172">
        <f t="shared" si="704"/>
        <v>0.23712348148518625</v>
      </c>
      <c r="U162" s="172">
        <f t="shared" si="704"/>
        <v>0.22990327831613827</v>
      </c>
      <c r="V162" s="172">
        <f t="shared" si="704"/>
        <v>0.24725452457997185</v>
      </c>
      <c r="W162" s="172">
        <f t="shared" si="704"/>
        <v>0.34315593525236415</v>
      </c>
      <c r="X162" s="173">
        <f t="shared" si="704"/>
        <v>0.50245395342854238</v>
      </c>
      <c r="Y162" s="172">
        <f t="shared" si="704"/>
        <v>0.55081235457056432</v>
      </c>
      <c r="Z162" s="172">
        <f t="shared" si="704"/>
        <v>0.57120540176889445</v>
      </c>
      <c r="AA162" s="172">
        <f t="shared" si="704"/>
        <v>0.61560609809544198</v>
      </c>
      <c r="AB162" s="172">
        <f t="shared" si="704"/>
        <v>0.49929183441494324</v>
      </c>
      <c r="AC162" s="172">
        <f t="shared" si="692"/>
        <v>0.41990323553687492</v>
      </c>
      <c r="AD162" s="172">
        <f t="shared" si="692"/>
        <v>0.35902318832076868</v>
      </c>
      <c r="AE162" s="172">
        <f t="shared" si="692"/>
        <v>0.29716902501563036</v>
      </c>
      <c r="AF162" s="172">
        <f t="shared" si="692"/>
        <v>0.30683210139176581</v>
      </c>
      <c r="AG162" s="172">
        <f t="shared" si="692"/>
        <v>0.26371597162465571</v>
      </c>
      <c r="AH162" s="172">
        <f t="shared" si="692"/>
        <v>0.31642638239853316</v>
      </c>
      <c r="AI162" s="172">
        <f t="shared" si="692"/>
        <v>0.39265849438089134</v>
      </c>
      <c r="AJ162" s="172">
        <f t="shared" si="692"/>
        <v>0.5513811225441636</v>
      </c>
      <c r="AK162" s="172">
        <f t="shared" si="692"/>
        <v>0.57262827737339772</v>
      </c>
      <c r="AL162" s="172">
        <f t="shared" si="692"/>
        <v>0.62573198421029241</v>
      </c>
      <c r="AM162" s="172">
        <f t="shared" si="692"/>
        <v>0.63417072564824162</v>
      </c>
      <c r="AN162" s="172">
        <f t="shared" si="692"/>
        <v>0.53849753985916105</v>
      </c>
      <c r="AO162" s="172">
        <f t="shared" si="692"/>
        <v>0.487489129374512</v>
      </c>
      <c r="AP162" s="172">
        <f t="shared" si="692"/>
        <v>0.39040662447433089</v>
      </c>
      <c r="AQ162" s="172">
        <f t="shared" si="692"/>
        <v>0.3384914374058442</v>
      </c>
      <c r="AR162" s="172">
        <f t="shared" si="692"/>
        <v>0.3159266326176961</v>
      </c>
      <c r="AS162" s="172">
        <f t="shared" si="692"/>
        <v>0.28841516874178547</v>
      </c>
      <c r="AT162" s="172">
        <f t="shared" si="692"/>
        <v>0.36261198524170701</v>
      </c>
      <c r="AU162" s="172">
        <f t="shared" si="692"/>
        <v>0.39638833754864067</v>
      </c>
      <c r="AV162" s="172">
        <f t="shared" si="692"/>
        <v>0.56719365822485035</v>
      </c>
      <c r="AW162" s="172">
        <f t="shared" si="692"/>
        <v>0.63431309734173502</v>
      </c>
      <c r="AX162" s="172">
        <f t="shared" si="692"/>
        <v>0.61798150865465185</v>
      </c>
      <c r="AY162" s="172">
        <f t="shared" si="692"/>
        <v>0.67022392305981149</v>
      </c>
      <c r="AZ162" s="172">
        <f t="shared" si="692"/>
        <v>0.42757106477899248</v>
      </c>
      <c r="BA162" s="172">
        <f t="shared" si="692"/>
        <v>0.47348947190809249</v>
      </c>
      <c r="BB162" s="172">
        <f t="shared" si="692"/>
        <v>0.35696084798129801</v>
      </c>
      <c r="BC162" s="172">
        <f t="shared" si="692"/>
        <v>0.3042478073706435</v>
      </c>
      <c r="BD162" s="172">
        <f t="shared" si="692"/>
        <v>0.28307756710452464</v>
      </c>
      <c r="BE162" s="172">
        <f t="shared" si="692"/>
        <v>0.27234566775668068</v>
      </c>
      <c r="BF162" s="172">
        <f t="shared" si="694"/>
        <v>0.30378976354202636</v>
      </c>
      <c r="BG162" s="172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106"/>
      <c r="BJ162" s="172">
        <f t="shared" si="695"/>
        <v>-0.074706525492145792</v>
      </c>
      <c r="BK162" s="172">
        <f t="shared" si="695"/>
        <v>-0.053750292062713367</v>
      </c>
      <c r="BL162" s="172">
        <f t="shared" si="695"/>
        <v>-0.021077677130257155</v>
      </c>
      <c r="BM162" s="172">
        <f t="shared" si="695"/>
        <v>-0.05268223445322584</v>
      </c>
      <c r="BN162" s="172">
        <f t="shared" si="695"/>
        <v>-0.067326389207334414</v>
      </c>
      <c r="BO162" s="172">
        <f t="shared" si="695"/>
        <v>-0.11414696088819642</v>
      </c>
      <c r="BP162" s="172">
        <f t="shared" si="695"/>
        <v>-0.13096407200143403</v>
      </c>
      <c r="BQ162" s="172">
        <f t="shared" si="695"/>
        <v>-0.062182093710307806</v>
      </c>
      <c r="BR162" s="402">
        <f t="shared" si="695"/>
        <v>-0.087412885520390504</v>
      </c>
      <c r="BS162" s="172">
        <f t="shared" si="695"/>
        <v>-0.091477139350664594</v>
      </c>
      <c r="BT162" s="172">
        <f t="shared" si="696"/>
        <v>-0.016461498909333461</v>
      </c>
      <c r="BU162" s="172">
        <f t="shared" si="696"/>
        <v>0.015310830526681585</v>
      </c>
      <c r="BV162" s="172">
        <f t="shared" si="696"/>
        <v>0.011326188176717822</v>
      </c>
      <c r="BW162" s="172">
        <f t="shared" si="696"/>
        <v>-0.043847361210188007</v>
      </c>
      <c r="BX162" s="242">
        <f t="shared" si="696"/>
        <v>0.0080247276535934109</v>
      </c>
      <c r="BY162" s="242">
        <f t="shared" si="696"/>
        <v>0.022058118529702575</v>
      </c>
      <c r="BZ162" s="242">
        <f t="shared" si="696"/>
        <v>0.069708619906579561</v>
      </c>
      <c r="CA162" s="242">
        <f t="shared" si="696"/>
        <v>0.033812693308517439</v>
      </c>
      <c r="CB162" s="242">
        <f t="shared" si="696"/>
        <v>0.069171857818561305</v>
      </c>
      <c r="CC162" s="242">
        <f t="shared" si="696"/>
        <v>0.04950255912852719</v>
      </c>
      <c r="CD162" s="381">
        <f t="shared" si="697"/>
        <v>0.048927169115621227</v>
      </c>
      <c r="CE162" s="271">
        <f t="shared" si="697"/>
        <v>0.021815922802833398</v>
      </c>
      <c r="CF162" s="271">
        <f t="shared" si="697"/>
        <v>0.054526582441397964</v>
      </c>
      <c r="CG162" s="271">
        <f t="shared" si="697"/>
        <v>0.01856462755279964</v>
      </c>
      <c r="CH162" s="271">
        <f t="shared" si="697"/>
        <v>0.039205705444217809</v>
      </c>
      <c r="CI162" s="271">
        <f t="shared" si="697"/>
        <v>0.067585893837637079</v>
      </c>
      <c r="CJ162" s="271">
        <f t="shared" si="697"/>
        <v>0.031383436153562205</v>
      </c>
      <c r="CK162" s="271">
        <f t="shared" si="697"/>
        <v>0.041322412390213836</v>
      </c>
      <c r="CL162" s="271">
        <f t="shared" si="697"/>
        <v>0.0090945312259302913</v>
      </c>
      <c r="CM162" s="271">
        <f t="shared" si="697"/>
        <v>0.024699197117129756</v>
      </c>
      <c r="CN162" s="271">
        <f t="shared" si="698"/>
        <v>0.046185602843173856</v>
      </c>
      <c r="CO162" s="271">
        <f t="shared" si="698"/>
        <v>0.0037298431677493249</v>
      </c>
      <c r="CP162" s="381">
        <f t="shared" si="698"/>
        <v>0.015812535680686746</v>
      </c>
      <c r="CQ162" s="381">
        <f t="shared" si="698"/>
        <v>0.061684819968337301</v>
      </c>
      <c r="CR162" s="381">
        <f t="shared" si="698"/>
        <v>-0.007750475555640568</v>
      </c>
      <c r="CS162" s="381">
        <f t="shared" si="698"/>
        <v>0.036053197411569871</v>
      </c>
      <c r="CT162" s="381">
        <f t="shared" si="698"/>
        <v>-0.11092647508016856</v>
      </c>
      <c r="CU162" s="381">
        <f t="shared" si="698"/>
        <v>-0.013999657466419513</v>
      </c>
      <c r="CV162" s="381">
        <f t="shared" si="698"/>
        <v>-0.033445776493032875</v>
      </c>
      <c r="CW162" s="381">
        <f t="shared" si="698"/>
        <v>-0.034243630035200701</v>
      </c>
      <c r="CX162" s="381">
        <f t="shared" si="698"/>
        <v>-0.03284906551317146</v>
      </c>
      <c r="CY162" s="381">
        <f t="shared" si="698"/>
        <v>-0.01606950098510479</v>
      </c>
      <c r="CZ162" s="381">
        <f t="shared" si="699"/>
        <v>-0.058822221699680655</v>
      </c>
      <c r="DA162" s="381">
        <f t="shared" si="699"/>
        <v>0.059609480208493326</v>
      </c>
      <c r="DB162" s="381">
        <f t="shared" si="699"/>
        <v>-0.03069067945248527</v>
      </c>
      <c r="DC162" s="265"/>
      <c r="DD162" s="108">
        <f t="shared" si="705" ref="DD162">SUM(DD157:DD161)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DD172"/>
  <sheetViews>
    <sheetView tabSelected="1"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0" width="18.2857142857143" customWidth="1"/>
    <col min="61" max="69" width="13.7142857142857" customWidth="1"/>
    <col min="70" max="70" width="13.7142857142857" style="360" customWidth="1"/>
    <col min="71" max="81" width="13.7142857142857" customWidth="1"/>
    <col min="82" max="82" width="13.7142857142857" style="360" customWidth="1"/>
    <col min="83" max="93" width="13.7142857142857" customWidth="1"/>
    <col min="94" max="94" width="13.7142857142857" style="360" customWidth="1"/>
    <col min="95" max="103" width="13.7142857142857" customWidth="1"/>
    <col min="104" max="106" width="17.2857142857143" customWidth="1"/>
    <col min="107" max="107" width="9" customWidth="1"/>
    <col min="108" max="108" width="10.4285714285714" hidden="1" customWidth="1"/>
  </cols>
  <sheetData>
    <row r="1" spans="2:107" ht="16.5" thickTop="1" thickBot="1">
      <c r="B1" s="456" t="s">
        <v>76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</row>
    <row r="2" spans="2:62 108:108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D2" s="7"/>
    </row>
    <row r="3" spans="2:62 108:108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D3" s="6"/>
    </row>
    <row r="4" spans="2:62 108:108" ht="27.6" customHeight="1">
      <c r="B4" s="3" t="s">
        <v>80</v>
      </c>
      <c r="C4" s="11" t="s">
        <v>692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D4" s="6"/>
    </row>
    <row r="5" spans="2:62 105:108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A5" s="437"/>
      <c r="DD5" s="6"/>
    </row>
    <row r="6" spans="2:108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4">
        <v>2020</v>
      </c>
      <c r="BJ6" s="465"/>
      <c r="BK6" s="465"/>
      <c r="BL6" s="465"/>
      <c r="BM6" s="465"/>
      <c r="BN6" s="465"/>
      <c r="BO6" s="465"/>
      <c r="BP6" s="465"/>
      <c r="BQ6" s="465"/>
      <c r="BR6" s="466"/>
      <c r="BS6" s="460">
        <v>2021</v>
      </c>
      <c r="BT6" s="458"/>
      <c r="BU6" s="458"/>
      <c r="BV6" s="458"/>
      <c r="BW6" s="458"/>
      <c r="BX6" s="458"/>
      <c r="BY6" s="458"/>
      <c r="BZ6" s="458"/>
      <c r="CA6" s="458"/>
      <c r="CB6" s="458"/>
      <c r="CC6" s="458"/>
      <c r="CD6" s="459"/>
      <c r="CE6" s="460">
        <v>2022</v>
      </c>
      <c r="CF6" s="458"/>
      <c r="CG6" s="458"/>
      <c r="CH6" s="458"/>
      <c r="CI6" s="458"/>
      <c r="CJ6" s="458"/>
      <c r="CK6" s="458"/>
      <c r="CL6" s="458"/>
      <c r="CM6" s="458"/>
      <c r="CN6" s="458"/>
      <c r="CO6" s="458"/>
      <c r="CP6" s="459"/>
      <c r="CQ6" s="469">
        <v>2023</v>
      </c>
      <c r="CR6" s="470"/>
      <c r="CS6" s="470"/>
      <c r="CT6" s="470"/>
      <c r="CU6" s="470"/>
      <c r="CV6" s="470"/>
      <c r="CW6" s="470"/>
      <c r="CX6" s="470"/>
      <c r="CY6" s="470"/>
      <c r="CZ6" s="470"/>
      <c r="DA6" s="445"/>
      <c r="DB6" s="441"/>
      <c r="DC6" s="440"/>
      <c r="DD6" s="17" t="s">
        <v>186</v>
      </c>
    </row>
    <row r="7" spans="1:108" s="2" customFormat="1" ht="15.75" thickBot="1">
      <c r="A7" s="138"/>
      <c r="B7" s="20"/>
      <c r="C7" s="460">
        <v>2019</v>
      </c>
      <c r="D7" s="458"/>
      <c r="E7" s="458"/>
      <c r="F7" s="458"/>
      <c r="G7" s="458"/>
      <c r="H7" s="458"/>
      <c r="I7" s="458"/>
      <c r="J7" s="458"/>
      <c r="K7" s="458"/>
      <c r="L7" s="459"/>
      <c r="M7" s="460">
        <v>2020</v>
      </c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9"/>
      <c r="Y7" s="458">
        <v>2021</v>
      </c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9"/>
      <c r="AK7" s="460">
        <v>2022</v>
      </c>
      <c r="AL7" s="458"/>
      <c r="AM7" s="458"/>
      <c r="AN7" s="458"/>
      <c r="AO7" s="458"/>
      <c r="AP7" s="458"/>
      <c r="AQ7" s="458"/>
      <c r="AR7" s="458"/>
      <c r="AS7" s="458"/>
      <c r="AT7" s="458"/>
      <c r="AU7" s="458"/>
      <c r="AV7" s="459"/>
      <c r="AW7" s="460">
        <v>2023</v>
      </c>
      <c r="AX7" s="458"/>
      <c r="AY7" s="458"/>
      <c r="AZ7" s="458"/>
      <c r="BA7" s="458"/>
      <c r="BB7" s="458"/>
      <c r="BC7" s="458"/>
      <c r="BD7" s="458"/>
      <c r="BE7" s="458"/>
      <c r="BF7" s="458"/>
      <c r="BG7" s="458"/>
      <c r="BH7" s="459"/>
      <c r="BI7" s="460" t="s">
        <v>81</v>
      </c>
      <c r="BJ7" s="458"/>
      <c r="BK7" s="458"/>
      <c r="BL7" s="458"/>
      <c r="BM7" s="458"/>
      <c r="BN7" s="458"/>
      <c r="BO7" s="458"/>
      <c r="BP7" s="458"/>
      <c r="BQ7" s="458"/>
      <c r="BR7" s="458"/>
      <c r="BS7" s="458"/>
      <c r="BT7" s="458"/>
      <c r="BU7" s="458"/>
      <c r="BV7" s="458"/>
      <c r="BW7" s="458"/>
      <c r="BX7" s="458"/>
      <c r="BY7" s="458"/>
      <c r="BZ7" s="458"/>
      <c r="CA7" s="458"/>
      <c r="CB7" s="458"/>
      <c r="CC7" s="458"/>
      <c r="CD7" s="458"/>
      <c r="CE7" s="458"/>
      <c r="CF7" s="458"/>
      <c r="CG7" s="458"/>
      <c r="CH7" s="458"/>
      <c r="CI7" s="458"/>
      <c r="CJ7" s="458"/>
      <c r="CK7" s="458"/>
      <c r="CL7" s="458"/>
      <c r="CM7" s="458"/>
      <c r="CN7" s="458"/>
      <c r="CO7" s="458"/>
      <c r="CP7" s="458"/>
      <c r="CQ7" s="458"/>
      <c r="CR7" s="458"/>
      <c r="CS7" s="458"/>
      <c r="CT7" s="458"/>
      <c r="CU7" s="458"/>
      <c r="CV7" s="458"/>
      <c r="CW7" s="458"/>
      <c r="CX7" s="458"/>
      <c r="CY7" s="458"/>
      <c r="CZ7" s="458"/>
      <c r="DA7" s="442"/>
      <c r="DB7" s="443"/>
      <c r="DC7" s="311"/>
      <c r="DD7" s="262" t="s">
        <v>82</v>
      </c>
    </row>
    <row r="8" spans="2:108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87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177</v>
      </c>
      <c r="CE8" s="403" t="s">
        <v>118</v>
      </c>
      <c r="CF8" s="313" t="s">
        <v>119</v>
      </c>
      <c r="CG8" s="313" t="s">
        <v>120</v>
      </c>
      <c r="CH8" s="328" t="s">
        <v>121</v>
      </c>
      <c r="CI8" s="328" t="s">
        <v>122</v>
      </c>
      <c r="CJ8" s="328" t="s">
        <v>123</v>
      </c>
      <c r="CK8" s="328" t="s">
        <v>124</v>
      </c>
      <c r="CL8" s="328" t="s">
        <v>125</v>
      </c>
      <c r="CM8" s="328" t="s">
        <v>125</v>
      </c>
      <c r="CN8" s="328" t="s">
        <v>126</v>
      </c>
      <c r="CO8" s="328" t="s">
        <v>127</v>
      </c>
      <c r="CP8" s="382" t="s">
        <v>128</v>
      </c>
      <c r="CQ8" s="328" t="s">
        <v>129</v>
      </c>
      <c r="CR8" s="328" t="s">
        <v>130</v>
      </c>
      <c r="CS8" s="328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9" t="s">
        <v>137</v>
      </c>
      <c r="CZ8" s="429" t="s">
        <v>138</v>
      </c>
      <c r="DA8" s="439" t="s">
        <v>690</v>
      </c>
      <c r="DB8" s="439" t="s">
        <v>691</v>
      </c>
      <c r="DC8" s="329"/>
      <c r="DD8" s="267">
        <v>45290</v>
      </c>
    </row>
    <row r="9" spans="1:108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9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362"/>
      <c r="DB9" s="362"/>
      <c r="DC9" s="264"/>
      <c r="DD9" s="71"/>
    </row>
    <row r="10" spans="1:108" s="52" customFormat="1" ht="15">
      <c r="A10" s="139"/>
      <c r="B10" s="53" t="s">
        <v>139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>
        <v>184869</v>
      </c>
      <c r="BH10" s="100">
        <v>185142</v>
      </c>
      <c r="BI10" s="57">
        <f t="shared" si="0" ref="BI10:BR14">O10-C10</f>
        <v>2960</v>
      </c>
      <c r="BJ10" s="58">
        <f t="shared" si="0"/>
        <v>2742</v>
      </c>
      <c r="BK10" s="58">
        <f t="shared" si="0"/>
        <v>2804</v>
      </c>
      <c r="BL10" s="58">
        <f t="shared" si="0"/>
        <v>2796</v>
      </c>
      <c r="BM10" s="58">
        <f t="shared" si="0"/>
        <v>2087</v>
      </c>
      <c r="BN10" s="58">
        <f t="shared" si="0"/>
        <v>2272</v>
      </c>
      <c r="BO10" s="58">
        <f t="shared" si="0"/>
        <v>1862</v>
      </c>
      <c r="BP10" s="58">
        <f t="shared" si="0"/>
        <v>1650</v>
      </c>
      <c r="BQ10" s="58">
        <f t="shared" si="0"/>
        <v>656</v>
      </c>
      <c r="BR10" s="383">
        <f t="shared" si="0"/>
        <v>589</v>
      </c>
      <c r="BS10" s="101">
        <f t="shared" si="1" ref="BS10:CB14">Y10-M10</f>
        <v>430</v>
      </c>
      <c r="BT10" s="58">
        <f t="shared" si="1"/>
        <v>372</v>
      </c>
      <c r="BU10" s="58">
        <f t="shared" si="1"/>
        <v>337</v>
      </c>
      <c r="BV10" s="58">
        <f t="shared" si="1"/>
        <v>390</v>
      </c>
      <c r="BW10" s="58">
        <f t="shared" si="1"/>
        <v>118</v>
      </c>
      <c r="BX10" s="223">
        <f t="shared" si="1"/>
        <v>10</v>
      </c>
      <c r="BY10" s="223">
        <f t="shared" si="1"/>
        <v>429</v>
      </c>
      <c r="BZ10" s="223">
        <f t="shared" si="1"/>
        <v>111</v>
      </c>
      <c r="CA10" s="223">
        <f t="shared" si="1"/>
        <v>251</v>
      </c>
      <c r="CB10" s="223">
        <f t="shared" si="1"/>
        <v>334</v>
      </c>
      <c r="CC10" s="223">
        <f t="shared" si="2" ref="CC10:CL14">AI10-W10</f>
        <v>913</v>
      </c>
      <c r="CD10" s="383">
        <f t="shared" si="2"/>
        <v>936</v>
      </c>
      <c r="CE10" s="237">
        <f t="shared" si="2"/>
        <v>1016</v>
      </c>
      <c r="CF10" s="223">
        <f t="shared" si="2"/>
        <v>892</v>
      </c>
      <c r="CG10" s="223">
        <f t="shared" si="2"/>
        <v>933</v>
      </c>
      <c r="CH10" s="223">
        <f t="shared" si="2"/>
        <v>906</v>
      </c>
      <c r="CI10" s="223">
        <f t="shared" si="2"/>
        <v>874</v>
      </c>
      <c r="CJ10" s="223">
        <f t="shared" si="2"/>
        <v>770</v>
      </c>
      <c r="CK10" s="223">
        <f t="shared" si="2"/>
        <v>786</v>
      </c>
      <c r="CL10" s="223">
        <f t="shared" si="2"/>
        <v>812</v>
      </c>
      <c r="CM10" s="223">
        <f t="shared" si="3" ref="CM10:DB14">AS10-AG10</f>
        <v>766</v>
      </c>
      <c r="CN10" s="223">
        <f t="shared" si="3"/>
        <v>573</v>
      </c>
      <c r="CO10" s="223">
        <f t="shared" si="3"/>
        <v>409</v>
      </c>
      <c r="CP10" s="383">
        <f t="shared" si="3"/>
        <v>329</v>
      </c>
      <c r="CQ10" s="383">
        <f t="shared" si="3"/>
        <v>187</v>
      </c>
      <c r="CR10" s="383">
        <f t="shared" si="3"/>
        <v>183</v>
      </c>
      <c r="CS10" s="383">
        <f t="shared" si="3"/>
        <v>168</v>
      </c>
      <c r="CT10" s="383">
        <f t="shared" si="3"/>
        <v>-7</v>
      </c>
      <c r="CU10" s="383">
        <f t="shared" si="3"/>
        <v>125</v>
      </c>
      <c r="CV10" s="383">
        <f t="shared" si="3"/>
        <v>60</v>
      </c>
      <c r="CW10" s="383">
        <f t="shared" si="3"/>
        <v>-46</v>
      </c>
      <c r="CX10" s="383">
        <f t="shared" si="3"/>
        <v>36</v>
      </c>
      <c r="CY10" s="383">
        <f t="shared" si="3"/>
        <v>-111</v>
      </c>
      <c r="CZ10" s="383">
        <f t="shared" si="3"/>
        <v>-128</v>
      </c>
      <c r="DA10" s="383">
        <f t="shared" si="3"/>
        <v>-39</v>
      </c>
      <c r="DB10" s="383">
        <f t="shared" si="3"/>
        <v>80</v>
      </c>
      <c r="DC10" s="264"/>
      <c r="DD10" s="57">
        <f>IF(ISERROR(GETPIVOTDATA("VALUE",'CRS WK pvt'!$I$2,"DT_FILE",DD$8,"CD_CO",DD$6,"TRIM_CAT",TRIM(B10),"TRIM_LINE",A9))=TRUE,0,GETPIVOTDATA("VALUE",'CRS WK pvt'!$I$2,"DT_FILE",DD$8,"CD_CO",DD$6,"TRIM_CAT",TRIM(B10),"TRIM_LINE",A9))</f>
        <v>185142</v>
      </c>
    </row>
    <row r="11" spans="1:108" s="52" customFormat="1" ht="15">
      <c r="A11" s="139"/>
      <c r="B11" s="53" t="s">
        <v>140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>
        <v>16543</v>
      </c>
      <c r="BH11" s="100">
        <v>16508</v>
      </c>
      <c r="BI11" s="57">
        <f t="shared" si="0"/>
        <v>-17</v>
      </c>
      <c r="BJ11" s="58">
        <f t="shared" si="0"/>
        <v>-41</v>
      </c>
      <c r="BK11" s="58">
        <f t="shared" si="0"/>
        <v>-39</v>
      </c>
      <c r="BL11" s="58">
        <f t="shared" si="0"/>
        <v>-90</v>
      </c>
      <c r="BM11" s="58">
        <f t="shared" si="0"/>
        <v>560</v>
      </c>
      <c r="BN11" s="58">
        <f t="shared" si="0"/>
        <v>517</v>
      </c>
      <c r="BO11" s="58">
        <f t="shared" si="0"/>
        <v>684</v>
      </c>
      <c r="BP11" s="58">
        <f t="shared" si="0"/>
        <v>760</v>
      </c>
      <c r="BQ11" s="58">
        <f t="shared" si="0"/>
        <v>1449</v>
      </c>
      <c r="BR11" s="383">
        <f t="shared" si="0"/>
        <v>1592</v>
      </c>
      <c r="BS11" s="101">
        <f t="shared" si="1"/>
        <v>1747</v>
      </c>
      <c r="BT11" s="58">
        <f t="shared" si="1"/>
        <v>1960</v>
      </c>
      <c r="BU11" s="58">
        <f t="shared" si="1"/>
        <v>2109</v>
      </c>
      <c r="BV11" s="58">
        <f t="shared" si="1"/>
        <v>2182</v>
      </c>
      <c r="BW11" s="58">
        <f t="shared" si="1"/>
        <v>2286</v>
      </c>
      <c r="BX11" s="223">
        <f t="shared" si="1"/>
        <v>2419</v>
      </c>
      <c r="BY11" s="223">
        <f t="shared" si="1"/>
        <v>1775</v>
      </c>
      <c r="BZ11" s="223">
        <f t="shared" si="1"/>
        <v>1927</v>
      </c>
      <c r="CA11" s="223">
        <f t="shared" si="1"/>
        <v>1775</v>
      </c>
      <c r="CB11" s="223">
        <f t="shared" si="1"/>
        <v>1726</v>
      </c>
      <c r="CC11" s="223">
        <f t="shared" si="2"/>
        <v>1263</v>
      </c>
      <c r="CD11" s="383">
        <f t="shared" si="2"/>
        <v>1256</v>
      </c>
      <c r="CE11" s="237">
        <f t="shared" si="2"/>
        <v>1242</v>
      </c>
      <c r="CF11" s="223">
        <f t="shared" si="2"/>
        <v>1166</v>
      </c>
      <c r="CG11" s="223">
        <f t="shared" si="2"/>
        <v>1104</v>
      </c>
      <c r="CH11" s="223">
        <f t="shared" si="2"/>
        <v>1037</v>
      </c>
      <c r="CI11" s="223">
        <f t="shared" si="2"/>
        <v>1007</v>
      </c>
      <c r="CJ11" s="223">
        <f t="shared" si="2"/>
        <v>952</v>
      </c>
      <c r="CK11" s="223">
        <f t="shared" si="2"/>
        <v>976</v>
      </c>
      <c r="CL11" s="223">
        <f t="shared" si="2"/>
        <v>1079</v>
      </c>
      <c r="CM11" s="223">
        <f t="shared" si="3"/>
        <v>1014</v>
      </c>
      <c r="CN11" s="223">
        <f t="shared" si="3"/>
        <v>1110</v>
      </c>
      <c r="CO11" s="223">
        <f t="shared" si="3"/>
        <v>1211</v>
      </c>
      <c r="CP11" s="383">
        <f t="shared" si="3"/>
        <v>1334</v>
      </c>
      <c r="CQ11" s="383">
        <f t="shared" si="3"/>
        <v>1390</v>
      </c>
      <c r="CR11" s="383">
        <f t="shared" si="3"/>
        <v>1432</v>
      </c>
      <c r="CS11" s="383">
        <f t="shared" si="3"/>
        <v>1501</v>
      </c>
      <c r="CT11" s="383">
        <f t="shared" si="3"/>
        <v>1584</v>
      </c>
      <c r="CU11" s="383">
        <f t="shared" si="3"/>
        <v>1577</v>
      </c>
      <c r="CV11" s="383">
        <f t="shared" si="3"/>
        <v>1603</v>
      </c>
      <c r="CW11" s="383">
        <f t="shared" si="3"/>
        <v>1607</v>
      </c>
      <c r="CX11" s="383">
        <f t="shared" si="3"/>
        <v>1439</v>
      </c>
      <c r="CY11" s="383">
        <f t="shared" si="3"/>
        <v>1513</v>
      </c>
      <c r="CZ11" s="383">
        <f t="shared" si="3"/>
        <v>1677</v>
      </c>
      <c r="DA11" s="383">
        <f t="shared" si="3"/>
        <v>1408</v>
      </c>
      <c r="DB11" s="383">
        <f t="shared" si="3"/>
        <v>1115</v>
      </c>
      <c r="DC11" s="264"/>
      <c r="DD11" s="57">
        <f>IF(ISERROR(GETPIVOTDATA("VALUE",'CRS WK pvt'!$I$2,"DT_FILE",DD$8,"CD_CO",DD$6,"TRIM_CAT",TRIM(B11),"TRIM_LINE",A9))=TRUE,0,GETPIVOTDATA("VALUE",'CRS WK pvt'!$I$2,"DT_FILE",DD$8,"CD_CO",DD$6,"TRIM_CAT",TRIM(B11),"TRIM_LINE",A9))</f>
        <v>16508</v>
      </c>
    </row>
    <row r="12" spans="1:108" s="52" customFormat="1" ht="15">
      <c r="A12" s="139"/>
      <c r="B12" s="53" t="s">
        <v>141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>
        <v>18602</v>
      </c>
      <c r="BH12" s="100">
        <v>18673</v>
      </c>
      <c r="BI12" s="57">
        <f t="shared" si="0"/>
        <v>49</v>
      </c>
      <c r="BJ12" s="58">
        <f t="shared" si="0"/>
        <v>34</v>
      </c>
      <c r="BK12" s="58">
        <f t="shared" si="0"/>
        <v>90</v>
      </c>
      <c r="BL12" s="58">
        <f t="shared" si="0"/>
        <v>160</v>
      </c>
      <c r="BM12" s="58">
        <f t="shared" si="0"/>
        <v>189</v>
      </c>
      <c r="BN12" s="58">
        <f t="shared" si="0"/>
        <v>362</v>
      </c>
      <c r="BO12" s="58">
        <f t="shared" si="0"/>
        <v>350</v>
      </c>
      <c r="BP12" s="58">
        <f t="shared" si="0"/>
        <v>301</v>
      </c>
      <c r="BQ12" s="58">
        <f t="shared" si="0"/>
        <v>183</v>
      </c>
      <c r="BR12" s="383">
        <f t="shared" si="0"/>
        <v>197</v>
      </c>
      <c r="BS12" s="101">
        <f t="shared" si="1"/>
        <v>187</v>
      </c>
      <c r="BT12" s="58">
        <f t="shared" si="1"/>
        <v>222</v>
      </c>
      <c r="BU12" s="58">
        <f t="shared" si="1"/>
        <v>223</v>
      </c>
      <c r="BV12" s="58">
        <f t="shared" si="1"/>
        <v>233</v>
      </c>
      <c r="BW12" s="58">
        <f t="shared" si="1"/>
        <v>218</v>
      </c>
      <c r="BX12" s="223">
        <f t="shared" si="1"/>
        <v>176</v>
      </c>
      <c r="BY12" s="223">
        <f t="shared" si="1"/>
        <v>181</v>
      </c>
      <c r="BZ12" s="223">
        <f t="shared" si="1"/>
        <v>80</v>
      </c>
      <c r="CA12" s="223">
        <f t="shared" si="1"/>
        <v>38</v>
      </c>
      <c r="CB12" s="223">
        <f t="shared" si="1"/>
        <v>2</v>
      </c>
      <c r="CC12" s="223">
        <f t="shared" si="2"/>
        <v>21</v>
      </c>
      <c r="CD12" s="383">
        <f t="shared" si="2"/>
        <v>62</v>
      </c>
      <c r="CE12" s="237">
        <f t="shared" si="2"/>
        <v>90</v>
      </c>
      <c r="CF12" s="223">
        <f t="shared" si="2"/>
        <v>57</v>
      </c>
      <c r="CG12" s="223">
        <f t="shared" si="2"/>
        <v>77</v>
      </c>
      <c r="CH12" s="223">
        <f t="shared" si="2"/>
        <v>69</v>
      </c>
      <c r="CI12" s="223">
        <f t="shared" si="2"/>
        <v>74</v>
      </c>
      <c r="CJ12" s="223">
        <f t="shared" si="2"/>
        <v>87</v>
      </c>
      <c r="CK12" s="223">
        <f t="shared" si="2"/>
        <v>85</v>
      </c>
      <c r="CL12" s="223">
        <f t="shared" si="2"/>
        <v>58</v>
      </c>
      <c r="CM12" s="223">
        <f t="shared" si="3"/>
        <v>81</v>
      </c>
      <c r="CN12" s="223">
        <f t="shared" si="3"/>
        <v>82</v>
      </c>
      <c r="CO12" s="223">
        <f t="shared" si="3"/>
        <v>62</v>
      </c>
      <c r="CP12" s="383">
        <f t="shared" si="3"/>
        <v>29</v>
      </c>
      <c r="CQ12" s="383">
        <f t="shared" si="3"/>
        <v>-22</v>
      </c>
      <c r="CR12" s="383">
        <f t="shared" si="3"/>
        <v>-20</v>
      </c>
      <c r="CS12" s="383">
        <f t="shared" si="3"/>
        <v>-25</v>
      </c>
      <c r="CT12" s="383">
        <f t="shared" si="3"/>
        <v>-22</v>
      </c>
      <c r="CU12" s="383">
        <f t="shared" si="3"/>
        <v>-33</v>
      </c>
      <c r="CV12" s="383">
        <f t="shared" si="3"/>
        <v>-46</v>
      </c>
      <c r="CW12" s="383">
        <f t="shared" si="3"/>
        <v>-76</v>
      </c>
      <c r="CX12" s="383">
        <f t="shared" si="3"/>
        <v>-49</v>
      </c>
      <c r="CY12" s="383">
        <f t="shared" si="3"/>
        <v>-68</v>
      </c>
      <c r="CZ12" s="383">
        <f t="shared" si="3"/>
        <v>-62</v>
      </c>
      <c r="DA12" s="383">
        <f t="shared" si="3"/>
        <v>-2</v>
      </c>
      <c r="DB12" s="383">
        <f t="shared" si="3"/>
        <v>-11</v>
      </c>
      <c r="DC12" s="264"/>
      <c r="DD12" s="57">
        <f>IF(ISERROR(GETPIVOTDATA("VALUE",'CRS WK pvt'!$I$2,"DT_FILE",DD$8,"CD_CO",DD$6,"TRIM_CAT",TRIM(B12),"TRIM_LINE",A9))=TRUE,0,GETPIVOTDATA("VALUE",'CRS WK pvt'!$I$2,"DT_FILE",DD$8,"CD_CO",DD$6,"TRIM_CAT",TRIM(B12),"TRIM_LINE",A9))</f>
        <v>18673</v>
      </c>
    </row>
    <row r="13" spans="1:108" s="52" customFormat="1" ht="15">
      <c r="A13" s="139"/>
      <c r="B13" s="53" t="s">
        <v>142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>
        <v>576</v>
      </c>
      <c r="BH13" s="100">
        <v>579</v>
      </c>
      <c r="BI13" s="57">
        <f t="shared" si="0"/>
        <v>8</v>
      </c>
      <c r="BJ13" s="58">
        <f t="shared" si="0"/>
        <v>10</v>
      </c>
      <c r="BK13" s="58">
        <f t="shared" si="0"/>
        <v>11</v>
      </c>
      <c r="BL13" s="58">
        <f t="shared" si="0"/>
        <v>12</v>
      </c>
      <c r="BM13" s="58">
        <f t="shared" si="0"/>
        <v>11</v>
      </c>
      <c r="BN13" s="58">
        <f t="shared" si="0"/>
        <v>-68</v>
      </c>
      <c r="BO13" s="58">
        <f t="shared" si="0"/>
        <v>-80</v>
      </c>
      <c r="BP13" s="58">
        <f t="shared" si="0"/>
        <v>-82</v>
      </c>
      <c r="BQ13" s="58">
        <f t="shared" si="0"/>
        <v>-85</v>
      </c>
      <c r="BR13" s="383">
        <f t="shared" si="0"/>
        <v>-83</v>
      </c>
      <c r="BS13" s="101">
        <f t="shared" si="1"/>
        <v>-84</v>
      </c>
      <c r="BT13" s="58">
        <f t="shared" si="1"/>
        <v>-82</v>
      </c>
      <c r="BU13" s="58">
        <f t="shared" si="1"/>
        <v>-81</v>
      </c>
      <c r="BV13" s="58">
        <f t="shared" si="1"/>
        <v>-82</v>
      </c>
      <c r="BW13" s="58">
        <f t="shared" si="1"/>
        <v>-82</v>
      </c>
      <c r="BX13" s="223">
        <f t="shared" si="1"/>
        <v>-78</v>
      </c>
      <c r="BY13" s="223">
        <f t="shared" si="1"/>
        <v>-77</v>
      </c>
      <c r="BZ13" s="223">
        <f t="shared" si="1"/>
        <v>-20</v>
      </c>
      <c r="CA13" s="223">
        <f t="shared" si="1"/>
        <v>-12</v>
      </c>
      <c r="CB13" s="223">
        <f t="shared" si="1"/>
        <v>-10</v>
      </c>
      <c r="CC13" s="223">
        <f t="shared" si="2"/>
        <v>-9</v>
      </c>
      <c r="CD13" s="383">
        <f t="shared" si="2"/>
        <v>-11</v>
      </c>
      <c r="CE13" s="237">
        <f t="shared" si="2"/>
        <v>-10</v>
      </c>
      <c r="CF13" s="223">
        <f t="shared" si="2"/>
        <v>-15</v>
      </c>
      <c r="CG13" s="223">
        <f t="shared" si="2"/>
        <v>-15</v>
      </c>
      <c r="CH13" s="223">
        <f t="shared" si="2"/>
        <v>-15</v>
      </c>
      <c r="CI13" s="223">
        <f t="shared" si="2"/>
        <v>-13</v>
      </c>
      <c r="CJ13" s="223">
        <f t="shared" si="2"/>
        <v>-14</v>
      </c>
      <c r="CK13" s="223">
        <f t="shared" si="2"/>
        <v>-15</v>
      </c>
      <c r="CL13" s="223">
        <f t="shared" si="2"/>
        <v>11</v>
      </c>
      <c r="CM13" s="223">
        <f t="shared" si="3"/>
        <v>14</v>
      </c>
      <c r="CN13" s="223">
        <f t="shared" si="3"/>
        <v>14</v>
      </c>
      <c r="CO13" s="223">
        <f t="shared" si="3"/>
        <v>13</v>
      </c>
      <c r="CP13" s="383">
        <f t="shared" si="3"/>
        <v>15</v>
      </c>
      <c r="CQ13" s="383">
        <f t="shared" si="3"/>
        <v>16</v>
      </c>
      <c r="CR13" s="383">
        <f t="shared" si="3"/>
        <v>19</v>
      </c>
      <c r="CS13" s="383">
        <f t="shared" si="3"/>
        <v>19</v>
      </c>
      <c r="CT13" s="383">
        <f t="shared" si="3"/>
        <v>19</v>
      </c>
      <c r="CU13" s="383">
        <f t="shared" si="3"/>
        <v>17</v>
      </c>
      <c r="CV13" s="383">
        <f t="shared" si="3"/>
        <v>17</v>
      </c>
      <c r="CW13" s="383">
        <f t="shared" si="3"/>
        <v>18</v>
      </c>
      <c r="CX13" s="383">
        <f t="shared" si="3"/>
        <v>-27</v>
      </c>
      <c r="CY13" s="383">
        <f t="shared" si="3"/>
        <v>-26</v>
      </c>
      <c r="CZ13" s="383">
        <f t="shared" si="3"/>
        <v>-24</v>
      </c>
      <c r="DA13" s="383">
        <f t="shared" si="3"/>
        <v>-20</v>
      </c>
      <c r="DB13" s="383">
        <f t="shared" si="3"/>
        <v>-19</v>
      </c>
      <c r="DC13" s="264"/>
      <c r="DD13" s="57">
        <f>IF(ISERROR(GETPIVOTDATA("VALUE",'CRS WK pvt'!$I$2,"DT_FILE",DD$8,"CD_CO",DD$6,"TRIM_CAT",TRIM(B13),"TRIM_LINE",A9))=TRUE,0,GETPIVOTDATA("VALUE",'CRS WK pvt'!$I$2,"DT_FILE",DD$8,"CD_CO",DD$6,"TRIM_CAT",TRIM(B13),"TRIM_LINE",A9))</f>
        <v>579</v>
      </c>
    </row>
    <row r="14" spans="1:108" s="52" customFormat="1" ht="15">
      <c r="A14" s="139"/>
      <c r="B14" s="53" t="s">
        <v>143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>
        <v>128</v>
      </c>
      <c r="BH14" s="100">
        <v>129</v>
      </c>
      <c r="BI14" s="57">
        <f t="shared" si="0"/>
        <v>0</v>
      </c>
      <c r="BJ14" s="58">
        <f t="shared" si="0"/>
        <v>-1</v>
      </c>
      <c r="BK14" s="58">
        <f t="shared" si="0"/>
        <v>3</v>
      </c>
      <c r="BL14" s="58">
        <f t="shared" si="0"/>
        <v>6</v>
      </c>
      <c r="BM14" s="58">
        <f t="shared" si="0"/>
        <v>6</v>
      </c>
      <c r="BN14" s="58">
        <f t="shared" si="0"/>
        <v>-24</v>
      </c>
      <c r="BO14" s="58">
        <f t="shared" si="0"/>
        <v>-25</v>
      </c>
      <c r="BP14" s="58">
        <f t="shared" si="0"/>
        <v>-25</v>
      </c>
      <c r="BQ14" s="58">
        <f t="shared" si="0"/>
        <v>-22</v>
      </c>
      <c r="BR14" s="383">
        <f t="shared" si="0"/>
        <v>-22</v>
      </c>
      <c r="BS14" s="101">
        <f t="shared" si="1"/>
        <v>-22</v>
      </c>
      <c r="BT14" s="58">
        <f t="shared" si="1"/>
        <v>-22</v>
      </c>
      <c r="BU14" s="58">
        <f t="shared" si="1"/>
        <v>-22</v>
      </c>
      <c r="BV14" s="58">
        <f t="shared" si="1"/>
        <v>-21</v>
      </c>
      <c r="BW14" s="58">
        <f t="shared" si="1"/>
        <v>-25</v>
      </c>
      <c r="BX14" s="223">
        <f t="shared" si="1"/>
        <v>-28</v>
      </c>
      <c r="BY14" s="223">
        <f t="shared" si="1"/>
        <v>-28</v>
      </c>
      <c r="BZ14" s="223">
        <f t="shared" si="1"/>
        <v>-1</v>
      </c>
      <c r="CA14" s="223">
        <f t="shared" si="1"/>
        <v>1</v>
      </c>
      <c r="CB14" s="223">
        <f t="shared" si="1"/>
        <v>2</v>
      </c>
      <c r="CC14" s="223">
        <f t="shared" si="2"/>
        <v>1</v>
      </c>
      <c r="CD14" s="383">
        <f t="shared" si="2"/>
        <v>1</v>
      </c>
      <c r="CE14" s="237">
        <f t="shared" si="2"/>
        <v>0</v>
      </c>
      <c r="CF14" s="223">
        <f t="shared" si="2"/>
        <v>0</v>
      </c>
      <c r="CG14" s="223">
        <f t="shared" si="2"/>
        <v>-1</v>
      </c>
      <c r="CH14" s="223">
        <f t="shared" si="2"/>
        <v>0</v>
      </c>
      <c r="CI14" s="223">
        <f t="shared" si="2"/>
        <v>-1</v>
      </c>
      <c r="CJ14" s="223">
        <f t="shared" si="2"/>
        <v>1</v>
      </c>
      <c r="CK14" s="223">
        <f t="shared" si="2"/>
        <v>2</v>
      </c>
      <c r="CL14" s="223">
        <f t="shared" si="2"/>
        <v>5</v>
      </c>
      <c r="CM14" s="223">
        <f t="shared" si="3"/>
        <v>3</v>
      </c>
      <c r="CN14" s="223">
        <f t="shared" si="3"/>
        <v>2</v>
      </c>
      <c r="CO14" s="223">
        <f t="shared" si="3"/>
        <v>2</v>
      </c>
      <c r="CP14" s="383">
        <f t="shared" si="3"/>
        <v>1</v>
      </c>
      <c r="CQ14" s="383">
        <f t="shared" si="3"/>
        <v>2</v>
      </c>
      <c r="CR14" s="383">
        <f t="shared" si="3"/>
        <v>3</v>
      </c>
      <c r="CS14" s="383">
        <f t="shared" si="3"/>
        <v>4</v>
      </c>
      <c r="CT14" s="383">
        <f t="shared" si="3"/>
        <v>5</v>
      </c>
      <c r="CU14" s="383">
        <f t="shared" si="3"/>
        <v>8</v>
      </c>
      <c r="CV14" s="383">
        <f t="shared" si="3"/>
        <v>6</v>
      </c>
      <c r="CW14" s="383">
        <f t="shared" si="3"/>
        <v>6</v>
      </c>
      <c r="CX14" s="383">
        <f t="shared" si="3"/>
        <v>2</v>
      </c>
      <c r="CY14" s="383">
        <f t="shared" si="3"/>
        <v>2</v>
      </c>
      <c r="CZ14" s="383">
        <f t="shared" si="3"/>
        <v>2</v>
      </c>
      <c r="DA14" s="383">
        <f t="shared" si="3"/>
        <v>1</v>
      </c>
      <c r="DB14" s="383">
        <f t="shared" si="3"/>
        <v>3</v>
      </c>
      <c r="DC14" s="264"/>
      <c r="DD14" s="57">
        <f>IF(ISERROR(GETPIVOTDATA("VALUE",'CRS WK pvt'!$I$2,"DT_FILE",DD$8,"CD_CO",DD$6,"TRIM_CAT",TRIM(B14),"TRIM_LINE",A9))=TRUE,0,GETPIVOTDATA("VALUE",'CRS WK pvt'!$I$2,"DT_FILE",DD$8,"CD_CO",DD$6,"TRIM_CAT",TRIM(B14),"TRIM_LINE",A9))</f>
        <v>129</v>
      </c>
    </row>
    <row r="15" spans="1:108" s="66" customFormat="1" ht="15.75" thickBot="1">
      <c r="A15" s="140"/>
      <c r="B15" s="60" t="s">
        <v>144</v>
      </c>
      <c r="C15" s="61">
        <f t="shared" si="4" ref="C15:V15">SUM(C10:C14)</f>
        <v>210989</v>
      </c>
      <c r="D15" s="62">
        <f t="shared" si="4"/>
        <v>211184</v>
      </c>
      <c r="E15" s="62">
        <f t="shared" si="4"/>
        <v>211216</v>
      </c>
      <c r="F15" s="62">
        <f t="shared" si="4"/>
        <v>211320</v>
      </c>
      <c r="G15" s="62">
        <f t="shared" si="4"/>
        <v>211471</v>
      </c>
      <c r="H15" s="62">
        <f t="shared" si="4"/>
        <v>211386</v>
      </c>
      <c r="I15" s="62">
        <f t="shared" si="4"/>
        <v>211797</v>
      </c>
      <c r="J15" s="62">
        <f t="shared" si="4"/>
        <v>212399</v>
      </c>
      <c r="K15" s="62">
        <f t="shared" si="4"/>
        <v>213303</v>
      </c>
      <c r="L15" s="63">
        <f t="shared" si="4"/>
        <v>213638</v>
      </c>
      <c r="M15" s="62">
        <f t="shared" si="4"/>
        <v>213960</v>
      </c>
      <c r="N15" s="62">
        <f t="shared" si="4"/>
        <v>214028</v>
      </c>
      <c r="O15" s="62">
        <f t="shared" si="4"/>
        <v>213989</v>
      </c>
      <c r="P15" s="62">
        <f t="shared" si="4"/>
        <v>213928</v>
      </c>
      <c r="Q15" s="62">
        <f t="shared" si="4"/>
        <v>214085</v>
      </c>
      <c r="R15" s="62">
        <f t="shared" si="4"/>
        <v>214204</v>
      </c>
      <c r="S15" s="62">
        <f t="shared" si="4"/>
        <v>214324</v>
      </c>
      <c r="T15" s="62">
        <f t="shared" si="4"/>
        <v>214445</v>
      </c>
      <c r="U15" s="62">
        <f t="shared" si="4"/>
        <v>214588</v>
      </c>
      <c r="V15" s="62">
        <f t="shared" si="4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90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>
        <v>220718</v>
      </c>
      <c r="BH15" s="290">
        <v>221031</v>
      </c>
      <c r="BI15" s="64">
        <f t="shared" si="5" ref="BI15:BM15">SUM(BI10:BI14)</f>
        <v>3000</v>
      </c>
      <c r="BJ15" s="65">
        <f t="shared" si="5"/>
        <v>2744</v>
      </c>
      <c r="BK15" s="65">
        <f t="shared" si="5"/>
        <v>2869</v>
      </c>
      <c r="BL15" s="65">
        <f t="shared" si="5"/>
        <v>2884</v>
      </c>
      <c r="BM15" s="65">
        <f t="shared" si="5"/>
        <v>2853</v>
      </c>
      <c r="BN15" s="65">
        <f t="shared" si="6" ref="BN15:BV15">SUM(BN10:BN14)</f>
        <v>3059</v>
      </c>
      <c r="BO15" s="65">
        <f t="shared" si="6"/>
        <v>2791</v>
      </c>
      <c r="BP15" s="65">
        <f t="shared" si="6"/>
        <v>2604</v>
      </c>
      <c r="BQ15" s="65">
        <f t="shared" si="6"/>
        <v>2181</v>
      </c>
      <c r="BR15" s="384">
        <f t="shared" si="6"/>
        <v>2273</v>
      </c>
      <c r="BS15" s="407">
        <f t="shared" si="6"/>
        <v>2258</v>
      </c>
      <c r="BT15" s="65">
        <f t="shared" si="6"/>
        <v>2450</v>
      </c>
      <c r="BU15" s="65">
        <f t="shared" si="6"/>
        <v>2566</v>
      </c>
      <c r="BV15" s="65">
        <f t="shared" si="6"/>
        <v>2702</v>
      </c>
      <c r="BW15" s="65">
        <f t="shared" si="7" ref="BW15:BX15">SUM(BW10:BW14)</f>
        <v>2515</v>
      </c>
      <c r="BX15" s="224">
        <f t="shared" si="7"/>
        <v>2499</v>
      </c>
      <c r="BY15" s="224">
        <f t="shared" si="8" ref="BY15:BZ15">SUM(BY10:BY14)</f>
        <v>2280</v>
      </c>
      <c r="BZ15" s="224">
        <f t="shared" si="8"/>
        <v>2097</v>
      </c>
      <c r="CA15" s="224">
        <f t="shared" si="9" ref="CA15">SUM(CA10:CA14)</f>
        <v>2053</v>
      </c>
      <c r="CB15" s="224">
        <f t="shared" si="10" ref="CB15:CC15">SUM(CB10:CB14)</f>
        <v>2054</v>
      </c>
      <c r="CC15" s="224">
        <f t="shared" si="10"/>
        <v>2189</v>
      </c>
      <c r="CD15" s="384">
        <f t="shared" si="11" ref="CD15:CE15">SUM(CD10:CD14)</f>
        <v>2244</v>
      </c>
      <c r="CE15" s="346">
        <f t="shared" si="11"/>
        <v>2338</v>
      </c>
      <c r="CF15" s="224">
        <f t="shared" si="12" ref="CF15">SUM(CF10:CF14)</f>
        <v>2100</v>
      </c>
      <c r="CG15" s="224">
        <f t="shared" si="13" ref="CG15">SUM(CG10:CG14)</f>
        <v>2098</v>
      </c>
      <c r="CH15" s="224">
        <f t="shared" si="14" ref="CH15">SUM(CH10:CH14)</f>
        <v>1997</v>
      </c>
      <c r="CI15" s="224">
        <f t="shared" si="15" ref="CI15">SUM(CI10:CI14)</f>
        <v>1941</v>
      </c>
      <c r="CJ15" s="224">
        <f t="shared" si="16" ref="CJ15">SUM(CJ10:CJ14)</f>
        <v>1796</v>
      </c>
      <c r="CK15" s="224">
        <f t="shared" si="17" ref="CK15">SUM(CK10:CK14)</f>
        <v>1834</v>
      </c>
      <c r="CL15" s="224">
        <f t="shared" si="18" ref="CL15">SUM(CL10:CL14)</f>
        <v>1965</v>
      </c>
      <c r="CM15" s="224">
        <f t="shared" si="19" ref="CM15">SUM(CM10:CM14)</f>
        <v>1878</v>
      </c>
      <c r="CN15" s="224">
        <f t="shared" si="20" ref="CN15">SUM(CN10:CN14)</f>
        <v>1781</v>
      </c>
      <c r="CO15" s="224">
        <f t="shared" si="21" ref="CO15">SUM(CO10:CO14)</f>
        <v>1697</v>
      </c>
      <c r="CP15" s="384">
        <f t="shared" si="22" ref="CP15">SUM(CP10:CP14)</f>
        <v>1708</v>
      </c>
      <c r="CQ15" s="384">
        <f t="shared" si="23" ref="CQ15">SUM(CQ10:CQ14)</f>
        <v>1573</v>
      </c>
      <c r="CR15" s="384">
        <f t="shared" si="24" ref="CR15">SUM(CR10:CR14)</f>
        <v>1617</v>
      </c>
      <c r="CS15" s="384">
        <f t="shared" si="25" ref="CS15">SUM(CS10:CS14)</f>
        <v>1667</v>
      </c>
      <c r="CT15" s="384">
        <f t="shared" si="26" ref="CT15:CU15">SUM(CT10:CT14)</f>
        <v>1579</v>
      </c>
      <c r="CU15" s="384">
        <f t="shared" si="26"/>
        <v>1694</v>
      </c>
      <c r="CV15" s="384">
        <f t="shared" si="27" ref="CV15">SUM(CV10:CV14)</f>
        <v>1640</v>
      </c>
      <c r="CW15" s="384">
        <f t="shared" si="28" ref="CW15">SUM(CW10:CW14)</f>
        <v>1509</v>
      </c>
      <c r="CX15" s="384">
        <f t="shared" si="29" ref="CX15:CY15">SUM(CX10:CX14)</f>
        <v>1401</v>
      </c>
      <c r="CY15" s="384">
        <f t="shared" si="29"/>
        <v>1310</v>
      </c>
      <c r="CZ15" s="384">
        <f t="shared" si="30" ref="CZ15:DA15">SUM(CZ10:CZ14)</f>
        <v>1465</v>
      </c>
      <c r="DA15" s="384">
        <f t="shared" si="30"/>
        <v>1348</v>
      </c>
      <c r="DB15" s="384">
        <f t="shared" si="31" ref="DB15">SUM(DB10:DB14)</f>
        <v>1168</v>
      </c>
      <c r="DC15" s="265"/>
      <c r="DD15" s="78">
        <f>SUM(DD10:DD14)</f>
        <v>221031</v>
      </c>
    </row>
    <row r="16" spans="1:108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25"/>
      <c r="CB16" s="225"/>
      <c r="CC16" s="225"/>
      <c r="CD16" s="385"/>
      <c r="CE16" s="347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385"/>
      <c r="CQ16" s="385"/>
      <c r="CR16" s="385"/>
      <c r="CS16" s="385"/>
      <c r="CT16" s="385"/>
      <c r="CU16" s="385"/>
      <c r="CV16" s="385"/>
      <c r="CW16" s="385"/>
      <c r="CX16" s="385"/>
      <c r="CY16" s="385"/>
      <c r="CZ16" s="385"/>
      <c r="DA16" s="385"/>
      <c r="DB16" s="385"/>
      <c r="DC16" s="264"/>
      <c r="DD16" s="71"/>
    </row>
    <row r="17" spans="1:108" s="52" customFormat="1" ht="15">
      <c r="A17" s="139"/>
      <c r="B17" s="53" t="s">
        <v>139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2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>
        <v>22256</v>
      </c>
      <c r="BH17" s="292">
        <v>21036</v>
      </c>
      <c r="BI17" s="76">
        <f t="shared" si="32" ref="BI17:BR21">O17-C17</f>
        <v>979</v>
      </c>
      <c r="BJ17" s="77">
        <f t="shared" si="32"/>
        <v>-210</v>
      </c>
      <c r="BK17" s="77">
        <f t="shared" si="32"/>
        <v>-859</v>
      </c>
      <c r="BL17" s="77">
        <f t="shared" si="32"/>
        <v>1011</v>
      </c>
      <c r="BM17" s="77">
        <f t="shared" si="32"/>
        <v>-1419</v>
      </c>
      <c r="BN17" s="77">
        <f t="shared" si="32"/>
        <v>273</v>
      </c>
      <c r="BO17" s="77">
        <f t="shared" si="32"/>
        <v>922</v>
      </c>
      <c r="BP17" s="77">
        <f t="shared" si="32"/>
        <v>1564</v>
      </c>
      <c r="BQ17" s="77">
        <f t="shared" si="32"/>
        <v>825</v>
      </c>
      <c r="BR17" s="386">
        <f t="shared" si="32"/>
        <v>741</v>
      </c>
      <c r="BS17" s="409">
        <f t="shared" si="33" ref="BS17:CB21">Y17-M17</f>
        <v>148</v>
      </c>
      <c r="BT17" s="77">
        <f t="shared" si="33"/>
        <v>-518</v>
      </c>
      <c r="BU17" s="77">
        <f t="shared" si="33"/>
        <v>-2145</v>
      </c>
      <c r="BV17" s="77">
        <f t="shared" si="33"/>
        <v>-2886</v>
      </c>
      <c r="BW17" s="77">
        <f t="shared" si="33"/>
        <v>-2085</v>
      </c>
      <c r="BX17" s="226">
        <f t="shared" si="33"/>
        <v>-2229</v>
      </c>
      <c r="BY17" s="226">
        <f t="shared" si="33"/>
        <v>-2490</v>
      </c>
      <c r="BZ17" s="226">
        <f t="shared" si="33"/>
        <v>-2355</v>
      </c>
      <c r="CA17" s="226">
        <f t="shared" si="33"/>
        <v>-1766</v>
      </c>
      <c r="CB17" s="226">
        <f t="shared" si="33"/>
        <v>-1160</v>
      </c>
      <c r="CC17" s="226">
        <f t="shared" si="34" ref="CC17:CL21">AI17-W17</f>
        <v>-461</v>
      </c>
      <c r="CD17" s="386">
        <f t="shared" si="34"/>
        <v>-2429</v>
      </c>
      <c r="CE17" s="348">
        <f t="shared" si="34"/>
        <v>481</v>
      </c>
      <c r="CF17" s="226">
        <f t="shared" si="34"/>
        <v>-358</v>
      </c>
      <c r="CG17" s="226">
        <f t="shared" si="34"/>
        <v>-289</v>
      </c>
      <c r="CH17" s="226">
        <f t="shared" si="34"/>
        <v>-537</v>
      </c>
      <c r="CI17" s="226">
        <f t="shared" si="34"/>
        <v>-500</v>
      </c>
      <c r="CJ17" s="226">
        <f t="shared" si="34"/>
        <v>-395</v>
      </c>
      <c r="CK17" s="226">
        <f t="shared" si="34"/>
        <v>350</v>
      </c>
      <c r="CL17" s="226">
        <f t="shared" si="34"/>
        <v>-519</v>
      </c>
      <c r="CM17" s="226">
        <f t="shared" si="35" ref="CM17:DB21">AS17-AG17</f>
        <v>93</v>
      </c>
      <c r="CN17" s="226">
        <f t="shared" si="35"/>
        <v>-2560</v>
      </c>
      <c r="CO17" s="226">
        <f t="shared" si="35"/>
        <v>-1816</v>
      </c>
      <c r="CP17" s="386">
        <f t="shared" si="35"/>
        <v>729</v>
      </c>
      <c r="CQ17" s="386">
        <f t="shared" si="35"/>
        <v>-720</v>
      </c>
      <c r="CR17" s="386">
        <f t="shared" si="35"/>
        <v>-92</v>
      </c>
      <c r="CS17" s="386">
        <f t="shared" si="35"/>
        <v>253</v>
      </c>
      <c r="CT17" s="386">
        <f t="shared" si="35"/>
        <v>62</v>
      </c>
      <c r="CU17" s="386">
        <f t="shared" si="35"/>
        <v>-170</v>
      </c>
      <c r="CV17" s="386">
        <f t="shared" si="35"/>
        <v>101</v>
      </c>
      <c r="CW17" s="386">
        <f t="shared" si="35"/>
        <v>132</v>
      </c>
      <c r="CX17" s="386">
        <f t="shared" si="35"/>
        <v>629</v>
      </c>
      <c r="CY17" s="386">
        <f t="shared" si="35"/>
        <v>-2013</v>
      </c>
      <c r="CZ17" s="386">
        <f t="shared" si="35"/>
        <v>28</v>
      </c>
      <c r="DA17" s="386">
        <f t="shared" si="35"/>
        <v>706</v>
      </c>
      <c r="DB17" s="386">
        <f t="shared" si="35"/>
        <v>-1698</v>
      </c>
      <c r="DC17" s="264"/>
      <c r="DD17" s="57">
        <f>IF(ISERROR(GETPIVOTDATA("VALUE",'CRS WK pvt'!$I$2,"DT_FILE",DD$8,"CD_CO",DD$6,"TRIM_CAT",TRIM(B17),"TRIM_LINE",A16))=TRUE,0,GETPIVOTDATA("VALUE",'CRS WK pvt'!$I$2,"DT_FILE",DD$8,"CD_CO",DD$6,"TRIM_CAT",TRIM(B17),"TRIM_LINE",A16))</f>
        <v>21036</v>
      </c>
    </row>
    <row r="18" spans="1:108" s="52" customFormat="1" ht="15">
      <c r="A18" s="139"/>
      <c r="B18" s="53" t="s">
        <v>140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2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>
        <v>6175</v>
      </c>
      <c r="BH18" s="292">
        <v>6532</v>
      </c>
      <c r="BI18" s="76">
        <f t="shared" si="32"/>
        <v>95</v>
      </c>
      <c r="BJ18" s="77">
        <f t="shared" si="32"/>
        <v>12</v>
      </c>
      <c r="BK18" s="77">
        <f t="shared" si="32"/>
        <v>-356</v>
      </c>
      <c r="BL18" s="77">
        <f t="shared" si="32"/>
        <v>-170</v>
      </c>
      <c r="BM18" s="77">
        <f t="shared" si="32"/>
        <v>61</v>
      </c>
      <c r="BN18" s="77">
        <f t="shared" si="32"/>
        <v>76</v>
      </c>
      <c r="BO18" s="77">
        <f t="shared" si="32"/>
        <v>312</v>
      </c>
      <c r="BP18" s="77">
        <f t="shared" si="32"/>
        <v>378</v>
      </c>
      <c r="BQ18" s="77">
        <f t="shared" si="32"/>
        <v>681</v>
      </c>
      <c r="BR18" s="386">
        <f t="shared" si="32"/>
        <v>726</v>
      </c>
      <c r="BS18" s="409">
        <f t="shared" si="33"/>
        <v>664</v>
      </c>
      <c r="BT18" s="77">
        <f t="shared" si="33"/>
        <v>663</v>
      </c>
      <c r="BU18" s="77">
        <f t="shared" si="33"/>
        <v>728</v>
      </c>
      <c r="BV18" s="77">
        <f t="shared" si="33"/>
        <v>907</v>
      </c>
      <c r="BW18" s="77">
        <f t="shared" si="33"/>
        <v>695</v>
      </c>
      <c r="BX18" s="226">
        <f t="shared" si="33"/>
        <v>1041</v>
      </c>
      <c r="BY18" s="226">
        <f t="shared" si="33"/>
        <v>284</v>
      </c>
      <c r="BZ18" s="226">
        <f t="shared" si="33"/>
        <v>334</v>
      </c>
      <c r="CA18" s="226">
        <f t="shared" si="33"/>
        <v>214</v>
      </c>
      <c r="CB18" s="226">
        <f t="shared" si="33"/>
        <v>325</v>
      </c>
      <c r="CC18" s="226">
        <f t="shared" si="34"/>
        <v>-1110</v>
      </c>
      <c r="CD18" s="386">
        <f t="shared" si="34"/>
        <v>-1155</v>
      </c>
      <c r="CE18" s="348">
        <f t="shared" si="34"/>
        <v>-113</v>
      </c>
      <c r="CF18" s="226">
        <f t="shared" si="34"/>
        <v>116</v>
      </c>
      <c r="CG18" s="226">
        <f t="shared" si="34"/>
        <v>122</v>
      </c>
      <c r="CH18" s="226">
        <f t="shared" si="34"/>
        <v>-144</v>
      </c>
      <c r="CI18" s="226">
        <f t="shared" si="34"/>
        <v>-104</v>
      </c>
      <c r="CJ18" s="226">
        <f t="shared" si="34"/>
        <v>-422</v>
      </c>
      <c r="CK18" s="226">
        <f t="shared" si="34"/>
        <v>-137</v>
      </c>
      <c r="CL18" s="226">
        <f t="shared" si="34"/>
        <v>-134</v>
      </c>
      <c r="CM18" s="226">
        <f t="shared" si="35"/>
        <v>-35</v>
      </c>
      <c r="CN18" s="226">
        <f t="shared" si="35"/>
        <v>-374</v>
      </c>
      <c r="CO18" s="226">
        <f t="shared" si="35"/>
        <v>1071</v>
      </c>
      <c r="CP18" s="386">
        <f t="shared" si="35"/>
        <v>1387</v>
      </c>
      <c r="CQ18" s="386">
        <f t="shared" si="35"/>
        <v>1144</v>
      </c>
      <c r="CR18" s="386">
        <f t="shared" si="35"/>
        <v>930</v>
      </c>
      <c r="CS18" s="386">
        <f t="shared" si="35"/>
        <v>836</v>
      </c>
      <c r="CT18" s="386">
        <f t="shared" si="35"/>
        <v>723</v>
      </c>
      <c r="CU18" s="386">
        <f t="shared" si="35"/>
        <v>671</v>
      </c>
      <c r="CV18" s="386">
        <f t="shared" si="35"/>
        <v>812</v>
      </c>
      <c r="CW18" s="386">
        <f t="shared" si="35"/>
        <v>801</v>
      </c>
      <c r="CX18" s="386">
        <f t="shared" si="35"/>
        <v>710</v>
      </c>
      <c r="CY18" s="386">
        <f t="shared" si="35"/>
        <v>557</v>
      </c>
      <c r="CZ18" s="386">
        <f t="shared" si="35"/>
        <v>764</v>
      </c>
      <c r="DA18" s="386">
        <f t="shared" si="35"/>
        <v>515</v>
      </c>
      <c r="DB18" s="386">
        <f t="shared" si="35"/>
        <v>513</v>
      </c>
      <c r="DC18" s="264"/>
      <c r="DD18" s="57">
        <f>IF(ISERROR(GETPIVOTDATA("VALUE",'CRS WK pvt'!$I$2,"DT_FILE",DD$8,"CD_CO",DD$6,"TRIM_CAT",TRIM(B18),"TRIM_LINE",A16))=TRUE,0,GETPIVOTDATA("VALUE",'CRS WK pvt'!$I$2,"DT_FILE",DD$8,"CD_CO",DD$6,"TRIM_CAT",TRIM(B18),"TRIM_LINE",A16))</f>
        <v>6532</v>
      </c>
    </row>
    <row r="19" spans="1:108" s="52" customFormat="1" ht="15">
      <c r="A19" s="139"/>
      <c r="B19" s="53" t="s">
        <v>141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2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>
        <v>2777</v>
      </c>
      <c r="BH19" s="292">
        <v>2985</v>
      </c>
      <c r="BI19" s="76">
        <f t="shared" si="32"/>
        <v>79</v>
      </c>
      <c r="BJ19" s="77">
        <f t="shared" si="32"/>
        <v>884</v>
      </c>
      <c r="BK19" s="77">
        <f t="shared" si="32"/>
        <v>756</v>
      </c>
      <c r="BL19" s="77">
        <f t="shared" si="32"/>
        <v>845</v>
      </c>
      <c r="BM19" s="77">
        <f t="shared" si="32"/>
        <v>193</v>
      </c>
      <c r="BN19" s="77">
        <f t="shared" si="32"/>
        <v>580</v>
      </c>
      <c r="BO19" s="77">
        <f t="shared" si="32"/>
        <v>437</v>
      </c>
      <c r="BP19" s="77">
        <f t="shared" si="32"/>
        <v>567</v>
      </c>
      <c r="BQ19" s="77">
        <f t="shared" si="32"/>
        <v>393</v>
      </c>
      <c r="BR19" s="386">
        <f t="shared" si="32"/>
        <v>10</v>
      </c>
      <c r="BS19" s="409">
        <f t="shared" si="33"/>
        <v>681</v>
      </c>
      <c r="BT19" s="77">
        <f t="shared" si="33"/>
        <v>91</v>
      </c>
      <c r="BU19" s="77">
        <f t="shared" si="33"/>
        <v>-361</v>
      </c>
      <c r="BV19" s="77">
        <f t="shared" si="33"/>
        <v>-1505</v>
      </c>
      <c r="BW19" s="77">
        <f t="shared" si="33"/>
        <v>-1136</v>
      </c>
      <c r="BX19" s="226">
        <f t="shared" si="33"/>
        <v>-656</v>
      </c>
      <c r="BY19" s="226">
        <f t="shared" si="33"/>
        <v>-213</v>
      </c>
      <c r="BZ19" s="226">
        <f t="shared" si="33"/>
        <v>-442</v>
      </c>
      <c r="CA19" s="226">
        <f t="shared" si="33"/>
        <v>-139</v>
      </c>
      <c r="CB19" s="226">
        <f t="shared" si="33"/>
        <v>582</v>
      </c>
      <c r="CC19" s="226">
        <f t="shared" si="34"/>
        <v>712</v>
      </c>
      <c r="CD19" s="386">
        <f t="shared" si="34"/>
        <v>473</v>
      </c>
      <c r="CE19" s="348">
        <f t="shared" si="34"/>
        <v>1166</v>
      </c>
      <c r="CF19" s="226">
        <f t="shared" si="34"/>
        <v>808</v>
      </c>
      <c r="CG19" s="226">
        <f t="shared" si="34"/>
        <v>1080</v>
      </c>
      <c r="CH19" s="226">
        <f t="shared" si="34"/>
        <v>710</v>
      </c>
      <c r="CI19" s="226">
        <f t="shared" si="34"/>
        <v>600</v>
      </c>
      <c r="CJ19" s="226">
        <f t="shared" si="34"/>
        <v>538</v>
      </c>
      <c r="CK19" s="226">
        <f t="shared" si="34"/>
        <v>267</v>
      </c>
      <c r="CL19" s="226">
        <f t="shared" si="34"/>
        <v>384</v>
      </c>
      <c r="CM19" s="226">
        <f t="shared" si="35"/>
        <v>442</v>
      </c>
      <c r="CN19" s="226">
        <f t="shared" si="35"/>
        <v>-643</v>
      </c>
      <c r="CO19" s="226">
        <f t="shared" si="35"/>
        <v>-921</v>
      </c>
      <c r="CP19" s="386">
        <f t="shared" si="35"/>
        <v>-351</v>
      </c>
      <c r="CQ19" s="386">
        <f t="shared" si="35"/>
        <v>-1495</v>
      </c>
      <c r="CR19" s="386">
        <f t="shared" si="35"/>
        <v>-1123</v>
      </c>
      <c r="CS19" s="386">
        <f t="shared" si="35"/>
        <v>-755</v>
      </c>
      <c r="CT19" s="386">
        <f t="shared" si="35"/>
        <v>-568</v>
      </c>
      <c r="CU19" s="386">
        <f t="shared" si="35"/>
        <v>-314</v>
      </c>
      <c r="CV19" s="386">
        <f t="shared" si="35"/>
        <v>-520</v>
      </c>
      <c r="CW19" s="386">
        <f t="shared" si="35"/>
        <v>-228</v>
      </c>
      <c r="CX19" s="386">
        <f t="shared" si="35"/>
        <v>-264</v>
      </c>
      <c r="CY19" s="386">
        <f t="shared" si="35"/>
        <v>-516</v>
      </c>
      <c r="CZ19" s="386">
        <f t="shared" si="35"/>
        <v>-218</v>
      </c>
      <c r="DA19" s="386">
        <f t="shared" si="35"/>
        <v>12</v>
      </c>
      <c r="DB19" s="386">
        <f t="shared" si="35"/>
        <v>-196</v>
      </c>
      <c r="DC19" s="264"/>
      <c r="DD19" s="57">
        <f>IF(ISERROR(GETPIVOTDATA("VALUE",'CRS WK pvt'!$I$2,"DT_FILE",DD$8,"CD_CO",DD$6,"TRIM_CAT",TRIM(B19),"TRIM_LINE",A16))=TRUE,0,GETPIVOTDATA("VALUE",'CRS WK pvt'!$I$2,"DT_FILE",DD$8,"CD_CO",DD$6,"TRIM_CAT",TRIM(B19),"TRIM_LINE",A16))</f>
        <v>2985</v>
      </c>
    </row>
    <row r="20" spans="1:108" s="52" customFormat="1" ht="15">
      <c r="A20" s="139"/>
      <c r="B20" s="53" t="s">
        <v>142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2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>
        <v>134</v>
      </c>
      <c r="BH20" s="292">
        <v>139</v>
      </c>
      <c r="BI20" s="76">
        <f t="shared" si="32"/>
        <v>16</v>
      </c>
      <c r="BJ20" s="77">
        <f t="shared" si="32"/>
        <v>26</v>
      </c>
      <c r="BK20" s="77">
        <f t="shared" si="32"/>
        <v>47</v>
      </c>
      <c r="BL20" s="77">
        <f t="shared" si="32"/>
        <v>45</v>
      </c>
      <c r="BM20" s="77">
        <f t="shared" si="32"/>
        <v>16</v>
      </c>
      <c r="BN20" s="77">
        <f t="shared" si="32"/>
        <v>35</v>
      </c>
      <c r="BO20" s="77">
        <f t="shared" si="32"/>
        <v>14</v>
      </c>
      <c r="BP20" s="77">
        <f t="shared" si="32"/>
        <v>12</v>
      </c>
      <c r="BQ20" s="77">
        <f t="shared" si="32"/>
        <v>23</v>
      </c>
      <c r="BR20" s="386">
        <f t="shared" si="32"/>
        <v>-32</v>
      </c>
      <c r="BS20" s="409">
        <f t="shared" si="33"/>
        <v>26</v>
      </c>
      <c r="BT20" s="77">
        <f t="shared" si="33"/>
        <v>-10</v>
      </c>
      <c r="BU20" s="77">
        <f t="shared" si="33"/>
        <v>-38</v>
      </c>
      <c r="BV20" s="77">
        <f t="shared" si="33"/>
        <v>-85</v>
      </c>
      <c r="BW20" s="77">
        <f t="shared" si="33"/>
        <v>-76</v>
      </c>
      <c r="BX20" s="226">
        <f t="shared" si="33"/>
        <v>-44</v>
      </c>
      <c r="BY20" s="226">
        <f t="shared" si="33"/>
        <v>-39</v>
      </c>
      <c r="BZ20" s="226">
        <f t="shared" si="33"/>
        <v>-45</v>
      </c>
      <c r="CA20" s="226">
        <f t="shared" si="33"/>
        <v>14</v>
      </c>
      <c r="CB20" s="226">
        <f t="shared" si="33"/>
        <v>49</v>
      </c>
      <c r="CC20" s="226">
        <f t="shared" si="34"/>
        <v>44</v>
      </c>
      <c r="CD20" s="386">
        <f t="shared" si="34"/>
        <v>65</v>
      </c>
      <c r="CE20" s="348">
        <f t="shared" si="34"/>
        <v>63</v>
      </c>
      <c r="CF20" s="226">
        <f t="shared" si="34"/>
        <v>56</v>
      </c>
      <c r="CG20" s="226">
        <f t="shared" si="34"/>
        <v>49</v>
      </c>
      <c r="CH20" s="226">
        <f t="shared" si="34"/>
        <v>44</v>
      </c>
      <c r="CI20" s="226">
        <f t="shared" si="34"/>
        <v>40</v>
      </c>
      <c r="CJ20" s="226">
        <f t="shared" si="34"/>
        <v>47</v>
      </c>
      <c r="CK20" s="226">
        <f t="shared" si="34"/>
        <v>25</v>
      </c>
      <c r="CL20" s="226">
        <f t="shared" si="34"/>
        <v>45</v>
      </c>
      <c r="CM20" s="226">
        <f t="shared" si="35"/>
        <v>14</v>
      </c>
      <c r="CN20" s="226">
        <f t="shared" si="35"/>
        <v>-20</v>
      </c>
      <c r="CO20" s="226">
        <f t="shared" si="35"/>
        <v>-50</v>
      </c>
      <c r="CP20" s="386">
        <f t="shared" si="35"/>
        <v>-48</v>
      </c>
      <c r="CQ20" s="386">
        <f t="shared" si="35"/>
        <v>-60</v>
      </c>
      <c r="CR20" s="386">
        <f t="shared" si="35"/>
        <v>-79</v>
      </c>
      <c r="CS20" s="386">
        <f t="shared" si="35"/>
        <v>-46</v>
      </c>
      <c r="CT20" s="386">
        <f t="shared" si="35"/>
        <v>-23</v>
      </c>
      <c r="CU20" s="386">
        <f t="shared" si="35"/>
        <v>-9</v>
      </c>
      <c r="CV20" s="386">
        <f t="shared" si="35"/>
        <v>-29</v>
      </c>
      <c r="CW20" s="386">
        <f t="shared" si="35"/>
        <v>-21</v>
      </c>
      <c r="CX20" s="386">
        <f t="shared" si="35"/>
        <v>-21</v>
      </c>
      <c r="CY20" s="386">
        <f t="shared" si="35"/>
        <v>-36</v>
      </c>
      <c r="CZ20" s="386">
        <f t="shared" si="35"/>
        <v>-19</v>
      </c>
      <c r="DA20" s="386">
        <f t="shared" si="35"/>
        <v>16</v>
      </c>
      <c r="DB20" s="386">
        <f t="shared" si="35"/>
        <v>10</v>
      </c>
      <c r="DC20" s="264"/>
      <c r="DD20" s="57">
        <f>IF(ISERROR(GETPIVOTDATA("VALUE",'CRS WK pvt'!$I$2,"DT_FILE",DD$8,"CD_CO",DD$6,"TRIM_CAT",TRIM(B20),"TRIM_LINE",A16))=TRUE,0,GETPIVOTDATA("VALUE",'CRS WK pvt'!$I$2,"DT_FILE",DD$8,"CD_CO",DD$6,"TRIM_CAT",TRIM(B20),"TRIM_LINE",A16))</f>
        <v>139</v>
      </c>
    </row>
    <row r="21" spans="1:108" s="52" customFormat="1" ht="15">
      <c r="A21" s="139"/>
      <c r="B21" s="53" t="s">
        <v>143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2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>
        <v>11</v>
      </c>
      <c r="BH21" s="292">
        <v>16</v>
      </c>
      <c r="BI21" s="76">
        <f t="shared" si="32"/>
        <v>6</v>
      </c>
      <c r="BJ21" s="77">
        <f t="shared" si="32"/>
        <v>5</v>
      </c>
      <c r="BK21" s="77">
        <f t="shared" si="32"/>
        <v>-9</v>
      </c>
      <c r="BL21" s="77">
        <f t="shared" si="32"/>
        <v>7</v>
      </c>
      <c r="BM21" s="77">
        <f t="shared" si="32"/>
        <v>20</v>
      </c>
      <c r="BN21" s="77">
        <f t="shared" si="32"/>
        <v>10</v>
      </c>
      <c r="BO21" s="77">
        <f t="shared" si="32"/>
        <v>7</v>
      </c>
      <c r="BP21" s="77">
        <f t="shared" si="32"/>
        <v>11</v>
      </c>
      <c r="BQ21" s="77">
        <f t="shared" si="32"/>
        <v>7</v>
      </c>
      <c r="BR21" s="386">
        <f t="shared" si="32"/>
        <v>-5</v>
      </c>
      <c r="BS21" s="409">
        <f t="shared" si="33"/>
        <v>2</v>
      </c>
      <c r="BT21" s="77">
        <f t="shared" si="33"/>
        <v>-4</v>
      </c>
      <c r="BU21" s="77">
        <f t="shared" si="33"/>
        <v>-10</v>
      </c>
      <c r="BV21" s="77">
        <f t="shared" si="33"/>
        <v>-15</v>
      </c>
      <c r="BW21" s="77">
        <f t="shared" si="33"/>
        <v>-6</v>
      </c>
      <c r="BX21" s="226">
        <f t="shared" si="33"/>
        <v>2</v>
      </c>
      <c r="BY21" s="226">
        <f t="shared" si="33"/>
        <v>-19</v>
      </c>
      <c r="BZ21" s="226">
        <f t="shared" si="33"/>
        <v>-2</v>
      </c>
      <c r="CA21" s="226">
        <f t="shared" si="33"/>
        <v>-1</v>
      </c>
      <c r="CB21" s="226">
        <f t="shared" si="33"/>
        <v>4</v>
      </c>
      <c r="CC21" s="226">
        <f t="shared" si="34"/>
        <v>6</v>
      </c>
      <c r="CD21" s="386">
        <f t="shared" si="34"/>
        <v>14</v>
      </c>
      <c r="CE21" s="348">
        <f t="shared" si="34"/>
        <v>16</v>
      </c>
      <c r="CF21" s="226">
        <f t="shared" si="34"/>
        <v>7</v>
      </c>
      <c r="CG21" s="226">
        <f t="shared" si="34"/>
        <v>14</v>
      </c>
      <c r="CH21" s="226">
        <f t="shared" si="34"/>
        <v>5</v>
      </c>
      <c r="CI21" s="226">
        <f t="shared" si="34"/>
        <v>9</v>
      </c>
      <c r="CJ21" s="226">
        <f t="shared" si="34"/>
        <v>6</v>
      </c>
      <c r="CK21" s="226">
        <f t="shared" si="34"/>
        <v>4</v>
      </c>
      <c r="CL21" s="226">
        <f t="shared" si="34"/>
        <v>1</v>
      </c>
      <c r="CM21" s="226">
        <f t="shared" si="35"/>
        <v>5</v>
      </c>
      <c r="CN21" s="226">
        <f t="shared" si="35"/>
        <v>-5</v>
      </c>
      <c r="CO21" s="226">
        <f t="shared" si="35"/>
        <v>-3</v>
      </c>
      <c r="CP21" s="386">
        <f t="shared" si="35"/>
        <v>1</v>
      </c>
      <c r="CQ21" s="386">
        <f t="shared" si="35"/>
        <v>0</v>
      </c>
      <c r="CR21" s="386">
        <f t="shared" si="35"/>
        <v>1</v>
      </c>
      <c r="CS21" s="386">
        <f t="shared" si="35"/>
        <v>-9</v>
      </c>
      <c r="CT21" s="386">
        <f t="shared" si="35"/>
        <v>-4</v>
      </c>
      <c r="CU21" s="386">
        <f t="shared" si="35"/>
        <v>-2</v>
      </c>
      <c r="CV21" s="386">
        <f t="shared" si="35"/>
        <v>-9</v>
      </c>
      <c r="CW21" s="386">
        <f t="shared" si="35"/>
        <v>-2</v>
      </c>
      <c r="CX21" s="386">
        <f t="shared" si="35"/>
        <v>2</v>
      </c>
      <c r="CY21" s="386">
        <f t="shared" si="35"/>
        <v>-8</v>
      </c>
      <c r="CZ21" s="386">
        <f t="shared" si="35"/>
        <v>-6</v>
      </c>
      <c r="DA21" s="386">
        <f t="shared" si="35"/>
        <v>-13</v>
      </c>
      <c r="DB21" s="386">
        <f t="shared" si="35"/>
        <v>-14</v>
      </c>
      <c r="DC21" s="264"/>
      <c r="DD21" s="57">
        <f>IF(ISERROR(GETPIVOTDATA("VALUE",'CRS WK pvt'!$I$2,"DT_FILE",DD$8,"CD_CO",DD$6,"TRIM_CAT",TRIM(B21),"TRIM_LINE",A16))=TRUE,0,GETPIVOTDATA("VALUE",'CRS WK pvt'!$I$2,"DT_FILE",DD$8,"CD_CO",DD$6,"TRIM_CAT",TRIM(B21),"TRIM_LINE",A16))</f>
        <v>16</v>
      </c>
    </row>
    <row r="22" spans="1:108" s="66" customFormat="1" ht="15">
      <c r="A22" s="141"/>
      <c r="B22" s="53" t="s">
        <v>144</v>
      </c>
      <c r="C22" s="129">
        <f t="shared" si="36" ref="C22:V22">SUM(C17:C21)</f>
        <v>32553</v>
      </c>
      <c r="D22" s="130">
        <f t="shared" si="36"/>
        <v>34535</v>
      </c>
      <c r="E22" s="130">
        <f t="shared" si="36"/>
        <v>34659</v>
      </c>
      <c r="F22" s="130">
        <f t="shared" si="36"/>
        <v>32559</v>
      </c>
      <c r="G22" s="130">
        <f t="shared" si="36"/>
        <v>33543</v>
      </c>
      <c r="H22" s="130">
        <f t="shared" si="36"/>
        <v>31231</v>
      </c>
      <c r="I22" s="130">
        <f t="shared" si="36"/>
        <v>30759</v>
      </c>
      <c r="J22" s="130">
        <f t="shared" si="36"/>
        <v>30436</v>
      </c>
      <c r="K22" s="130">
        <f t="shared" si="36"/>
        <v>30716</v>
      </c>
      <c r="L22" s="131">
        <f t="shared" si="36"/>
        <v>31967</v>
      </c>
      <c r="M22" s="130">
        <f t="shared" si="36"/>
        <v>28811</v>
      </c>
      <c r="N22" s="130">
        <f t="shared" si="36"/>
        <v>31294</v>
      </c>
      <c r="O22" s="130">
        <f t="shared" si="36"/>
        <v>33728</v>
      </c>
      <c r="P22" s="130">
        <f t="shared" si="36"/>
        <v>35252</v>
      </c>
      <c r="Q22" s="130">
        <f t="shared" si="36"/>
        <v>34238</v>
      </c>
      <c r="R22" s="130">
        <f t="shared" si="36"/>
        <v>34297</v>
      </c>
      <c r="S22" s="130">
        <f t="shared" si="36"/>
        <v>32414</v>
      </c>
      <c r="T22" s="130">
        <f t="shared" si="36"/>
        <v>32205</v>
      </c>
      <c r="U22" s="130">
        <f t="shared" si="36"/>
        <v>32451</v>
      </c>
      <c r="V22" s="130">
        <f t="shared" si="36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3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>
        <v>31353</v>
      </c>
      <c r="BH22" s="293">
        <v>30708</v>
      </c>
      <c r="BI22" s="78">
        <f t="shared" si="37" ref="BI22:BM22">SUM(BI17:BI21)</f>
        <v>1175</v>
      </c>
      <c r="BJ22" s="132">
        <f t="shared" si="37"/>
        <v>717</v>
      </c>
      <c r="BK22" s="132">
        <f t="shared" si="37"/>
        <v>-421</v>
      </c>
      <c r="BL22" s="132">
        <f t="shared" si="37"/>
        <v>1738</v>
      </c>
      <c r="BM22" s="132">
        <f t="shared" si="37"/>
        <v>-1129</v>
      </c>
      <c r="BN22" s="132">
        <f t="shared" si="38" ref="BN22:BV22">SUM(BN17:BN21)</f>
        <v>974</v>
      </c>
      <c r="BO22" s="132">
        <f t="shared" si="38"/>
        <v>1692</v>
      </c>
      <c r="BP22" s="132">
        <f t="shared" si="38"/>
        <v>2532</v>
      </c>
      <c r="BQ22" s="132">
        <f t="shared" si="38"/>
        <v>1929</v>
      </c>
      <c r="BR22" s="387">
        <f t="shared" si="38"/>
        <v>1440</v>
      </c>
      <c r="BS22" s="410">
        <f t="shared" si="38"/>
        <v>1521</v>
      </c>
      <c r="BT22" s="132">
        <f t="shared" si="38"/>
        <v>222</v>
      </c>
      <c r="BU22" s="132">
        <f t="shared" si="38"/>
        <v>-1826</v>
      </c>
      <c r="BV22" s="132">
        <f t="shared" si="38"/>
        <v>-3584</v>
      </c>
      <c r="BW22" s="132">
        <f t="shared" si="39" ref="BW22:BX22">SUM(BW17:BW21)</f>
        <v>-2608</v>
      </c>
      <c r="BX22" s="227">
        <f t="shared" si="39"/>
        <v>-1886</v>
      </c>
      <c r="BY22" s="227">
        <f t="shared" si="40" ref="BY22:BZ22">SUM(BY17:BY21)</f>
        <v>-2477</v>
      </c>
      <c r="BZ22" s="227">
        <f t="shared" si="40"/>
        <v>-2510</v>
      </c>
      <c r="CA22" s="227">
        <f t="shared" si="41" ref="CA22">SUM(CA17:CA21)</f>
        <v>-1678</v>
      </c>
      <c r="CB22" s="227">
        <f t="shared" si="42" ref="CB22:CC22">SUM(CB17:CB21)</f>
        <v>-200</v>
      </c>
      <c r="CC22" s="227">
        <f t="shared" si="42"/>
        <v>-809</v>
      </c>
      <c r="CD22" s="387">
        <f t="shared" si="43" ref="CD22:CE22">SUM(CD17:CD21)</f>
        <v>-3032</v>
      </c>
      <c r="CE22" s="349">
        <f t="shared" si="43"/>
        <v>1613</v>
      </c>
      <c r="CF22" s="227">
        <f t="shared" si="44" ref="CF22">SUM(CF17:CF21)</f>
        <v>629</v>
      </c>
      <c r="CG22" s="227">
        <f t="shared" si="45" ref="CG22">SUM(CG17:CG21)</f>
        <v>976</v>
      </c>
      <c r="CH22" s="227">
        <f t="shared" si="46" ref="CH22">SUM(CH17:CH21)</f>
        <v>78</v>
      </c>
      <c r="CI22" s="227">
        <f t="shared" si="47" ref="CI22">SUM(CI17:CI21)</f>
        <v>45</v>
      </c>
      <c r="CJ22" s="227">
        <f t="shared" si="48" ref="CJ22">SUM(CJ17:CJ21)</f>
        <v>-226</v>
      </c>
      <c r="CK22" s="227">
        <f t="shared" si="49" ref="CK22">SUM(CK17:CK21)</f>
        <v>509</v>
      </c>
      <c r="CL22" s="227">
        <f t="shared" si="50" ref="CL22">SUM(CL17:CL21)</f>
        <v>-223</v>
      </c>
      <c r="CM22" s="227">
        <f t="shared" si="51" ref="CM22">SUM(CM17:CM21)</f>
        <v>519</v>
      </c>
      <c r="CN22" s="227">
        <f t="shared" si="52" ref="CN22">SUM(CN17:CN21)</f>
        <v>-3602</v>
      </c>
      <c r="CO22" s="227">
        <f t="shared" si="53" ref="CO22">SUM(CO17:CO21)</f>
        <v>-1719</v>
      </c>
      <c r="CP22" s="387">
        <f t="shared" si="54" ref="CP22">SUM(CP17:CP21)</f>
        <v>1718</v>
      </c>
      <c r="CQ22" s="387">
        <f t="shared" si="55" ref="CQ22">SUM(CQ17:CQ21)</f>
        <v>-1131</v>
      </c>
      <c r="CR22" s="387">
        <f t="shared" si="56" ref="CR22">SUM(CR17:CR21)</f>
        <v>-363</v>
      </c>
      <c r="CS22" s="387">
        <f t="shared" si="57" ref="CS22">SUM(CS17:CS21)</f>
        <v>279</v>
      </c>
      <c r="CT22" s="387">
        <f t="shared" si="58" ref="CT22:CU22">SUM(CT17:CT21)</f>
        <v>190</v>
      </c>
      <c r="CU22" s="387">
        <f t="shared" si="58"/>
        <v>176</v>
      </c>
      <c r="CV22" s="387">
        <f t="shared" si="59" ref="CV22">SUM(CV17:CV21)</f>
        <v>355</v>
      </c>
      <c r="CW22" s="387">
        <f t="shared" si="60" ref="CW22">SUM(CW17:CW21)</f>
        <v>682</v>
      </c>
      <c r="CX22" s="387">
        <f t="shared" si="61" ref="CX22:CY22">SUM(CX17:CX21)</f>
        <v>1056</v>
      </c>
      <c r="CY22" s="387">
        <f t="shared" si="61"/>
        <v>-2016</v>
      </c>
      <c r="CZ22" s="387">
        <f t="shared" si="62" ref="CZ22:DA22">SUM(CZ17:CZ21)</f>
        <v>549</v>
      </c>
      <c r="DA22" s="387">
        <f t="shared" si="62"/>
        <v>1236</v>
      </c>
      <c r="DB22" s="387">
        <f t="shared" si="63" ref="DB22">SUM(DB17:DB21)</f>
        <v>-1385</v>
      </c>
      <c r="DC22" s="265"/>
      <c r="DD22" s="78">
        <f>SUM(DD17:DD21)</f>
        <v>30708</v>
      </c>
    </row>
    <row r="23" spans="1:108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28"/>
      <c r="CB23" s="228"/>
      <c r="CC23" s="228"/>
      <c r="CD23" s="388"/>
      <c r="CE23" s="350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388"/>
      <c r="CQ23" s="388"/>
      <c r="CR23" s="388"/>
      <c r="CS23" s="388"/>
      <c r="CT23" s="388"/>
      <c r="CU23" s="388"/>
      <c r="CV23" s="388"/>
      <c r="CW23" s="388"/>
      <c r="CX23" s="388"/>
      <c r="CY23" s="388"/>
      <c r="CZ23" s="388"/>
      <c r="DA23" s="388"/>
      <c r="DB23" s="388"/>
      <c r="DC23" s="264"/>
      <c r="DD23" s="83"/>
    </row>
    <row r="24" spans="1:108" s="52" customFormat="1" ht="15">
      <c r="A24" s="137"/>
      <c r="B24" s="53" t="s">
        <v>139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2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>
        <v>9337</v>
      </c>
      <c r="BH24" s="292">
        <v>8824</v>
      </c>
      <c r="BI24" s="76">
        <f t="shared" si="64" ref="BI24:BR28">O24-C24</f>
        <v>232</v>
      </c>
      <c r="BJ24" s="77">
        <f t="shared" si="64"/>
        <v>-1451</v>
      </c>
      <c r="BK24" s="77">
        <f t="shared" si="64"/>
        <v>-1656</v>
      </c>
      <c r="BL24" s="77">
        <f t="shared" si="64"/>
        <v>-237</v>
      </c>
      <c r="BM24" s="77">
        <f t="shared" si="64"/>
        <v>-2738</v>
      </c>
      <c r="BN24" s="77">
        <f t="shared" si="64"/>
        <v>-688</v>
      </c>
      <c r="BO24" s="77">
        <f t="shared" si="64"/>
        <v>-808</v>
      </c>
      <c r="BP24" s="77">
        <f t="shared" si="64"/>
        <v>-545</v>
      </c>
      <c r="BQ24" s="77">
        <f t="shared" si="64"/>
        <v>-1566</v>
      </c>
      <c r="BR24" s="386">
        <f t="shared" si="64"/>
        <v>-982</v>
      </c>
      <c r="BS24" s="409">
        <f t="shared" si="65" ref="BS24:CB28">Y24-M24</f>
        <v>-1126</v>
      </c>
      <c r="BT24" s="77">
        <f t="shared" si="65"/>
        <v>-1548</v>
      </c>
      <c r="BU24" s="77">
        <f t="shared" si="65"/>
        <v>-1629</v>
      </c>
      <c r="BV24" s="77">
        <f t="shared" si="65"/>
        <v>-1040</v>
      </c>
      <c r="BW24" s="77">
        <f t="shared" si="65"/>
        <v>-438</v>
      </c>
      <c r="BX24" s="226">
        <f t="shared" si="65"/>
        <v>-489</v>
      </c>
      <c r="BY24" s="226">
        <f t="shared" si="65"/>
        <v>803</v>
      </c>
      <c r="BZ24" s="226">
        <f t="shared" si="65"/>
        <v>617</v>
      </c>
      <c r="CA24" s="226">
        <f t="shared" si="65"/>
        <v>988</v>
      </c>
      <c r="CB24" s="226">
        <f t="shared" si="65"/>
        <v>1004</v>
      </c>
      <c r="CC24" s="226">
        <f t="shared" si="66" ref="CC24:CL28">AI24-W24</f>
        <v>1241</v>
      </c>
      <c r="CD24" s="386">
        <f t="shared" si="66"/>
        <v>308</v>
      </c>
      <c r="CE24" s="348">
        <f t="shared" si="66"/>
        <v>2463</v>
      </c>
      <c r="CF24" s="226">
        <f t="shared" si="66"/>
        <v>1165</v>
      </c>
      <c r="CG24" s="226">
        <f t="shared" si="66"/>
        <v>855</v>
      </c>
      <c r="CH24" s="226">
        <f t="shared" si="66"/>
        <v>365</v>
      </c>
      <c r="CI24" s="226">
        <f t="shared" si="66"/>
        <v>416</v>
      </c>
      <c r="CJ24" s="226">
        <f t="shared" si="66"/>
        <v>463</v>
      </c>
      <c r="CK24" s="226">
        <f t="shared" si="66"/>
        <v>560</v>
      </c>
      <c r="CL24" s="226">
        <f t="shared" si="66"/>
        <v>-392</v>
      </c>
      <c r="CM24" s="226">
        <f t="shared" si="67" ref="CM24:DB28">AS24-AG24</f>
        <v>273</v>
      </c>
      <c r="CN24" s="226">
        <f t="shared" si="67"/>
        <v>-1389</v>
      </c>
      <c r="CO24" s="226">
        <f t="shared" si="67"/>
        <v>-369</v>
      </c>
      <c r="CP24" s="386">
        <f t="shared" si="67"/>
        <v>723</v>
      </c>
      <c r="CQ24" s="386">
        <f t="shared" si="67"/>
        <v>-703</v>
      </c>
      <c r="CR24" s="386">
        <f t="shared" si="67"/>
        <v>60</v>
      </c>
      <c r="CS24" s="386">
        <f t="shared" si="67"/>
        <v>-119</v>
      </c>
      <c r="CT24" s="386">
        <f t="shared" si="67"/>
        <v>53</v>
      </c>
      <c r="CU24" s="386">
        <f t="shared" si="67"/>
        <v>-93</v>
      </c>
      <c r="CV24" s="386">
        <f t="shared" si="67"/>
        <v>-112</v>
      </c>
      <c r="CW24" s="386">
        <f t="shared" si="67"/>
        <v>-358</v>
      </c>
      <c r="CX24" s="386">
        <f t="shared" si="67"/>
        <v>265</v>
      </c>
      <c r="CY24" s="386">
        <f t="shared" si="67"/>
        <v>-1395</v>
      </c>
      <c r="CZ24" s="386">
        <f t="shared" si="67"/>
        <v>-11</v>
      </c>
      <c r="DA24" s="386">
        <f t="shared" si="67"/>
        <v>449</v>
      </c>
      <c r="DB24" s="386">
        <f t="shared" si="67"/>
        <v>-1072</v>
      </c>
      <c r="DC24" s="264"/>
      <c r="DD24" s="57">
        <f>IF(ISERROR(GETPIVOTDATA("VALUE",'CRS WK pvt'!$I$2,"DT_FILE",DD$8,"CD_CO",DD$6,"TRIM_CAT",TRIM(B24),"TRIM_LINE",A23))=TRUE,0,GETPIVOTDATA("VALUE",'CRS WK pvt'!$I$2,"DT_FILE",DD$8,"CD_CO",DD$6,"TRIM_CAT",TRIM(B24),"TRIM_LINE",A23))</f>
        <v>8824</v>
      </c>
    </row>
    <row r="25" spans="1:108" s="52" customFormat="1" ht="15">
      <c r="A25" s="137"/>
      <c r="B25" s="53" t="s">
        <v>140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2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>
        <v>1152</v>
      </c>
      <c r="BH25" s="292">
        <v>1413</v>
      </c>
      <c r="BI25" s="76">
        <f t="shared" si="64"/>
        <v>-39</v>
      </c>
      <c r="BJ25" s="77">
        <f t="shared" si="64"/>
        <v>-202</v>
      </c>
      <c r="BK25" s="77">
        <f t="shared" si="64"/>
        <v>-368</v>
      </c>
      <c r="BL25" s="77">
        <f t="shared" si="64"/>
        <v>-90</v>
      </c>
      <c r="BM25" s="77">
        <f t="shared" si="64"/>
        <v>-198</v>
      </c>
      <c r="BN25" s="77">
        <f t="shared" si="64"/>
        <v>-103</v>
      </c>
      <c r="BO25" s="77">
        <f t="shared" si="64"/>
        <v>-49</v>
      </c>
      <c r="BP25" s="77">
        <f t="shared" si="64"/>
        <v>-44</v>
      </c>
      <c r="BQ25" s="77">
        <f t="shared" si="64"/>
        <v>-147</v>
      </c>
      <c r="BR25" s="386">
        <f t="shared" si="64"/>
        <v>-26</v>
      </c>
      <c r="BS25" s="409">
        <f t="shared" si="65"/>
        <v>-70</v>
      </c>
      <c r="BT25" s="77">
        <f t="shared" si="65"/>
        <v>-50</v>
      </c>
      <c r="BU25" s="77">
        <f t="shared" si="65"/>
        <v>111</v>
      </c>
      <c r="BV25" s="77">
        <f t="shared" si="65"/>
        <v>428</v>
      </c>
      <c r="BW25" s="77">
        <f t="shared" si="65"/>
        <v>74</v>
      </c>
      <c r="BX25" s="226">
        <f t="shared" si="65"/>
        <v>124</v>
      </c>
      <c r="BY25" s="226">
        <f t="shared" si="65"/>
        <v>182</v>
      </c>
      <c r="BZ25" s="226">
        <f t="shared" si="65"/>
        <v>223</v>
      </c>
      <c r="CA25" s="226">
        <f t="shared" si="65"/>
        <v>178</v>
      </c>
      <c r="CB25" s="226">
        <f t="shared" si="65"/>
        <v>255</v>
      </c>
      <c r="CC25" s="226">
        <f t="shared" si="66"/>
        <v>-19</v>
      </c>
      <c r="CD25" s="386">
        <f t="shared" si="66"/>
        <v>31</v>
      </c>
      <c r="CE25" s="348">
        <f t="shared" si="66"/>
        <v>348</v>
      </c>
      <c r="CF25" s="226">
        <f t="shared" si="66"/>
        <v>284</v>
      </c>
      <c r="CG25" s="226">
        <f t="shared" si="66"/>
        <v>158</v>
      </c>
      <c r="CH25" s="226">
        <f t="shared" si="66"/>
        <v>-201</v>
      </c>
      <c r="CI25" s="226">
        <f t="shared" si="66"/>
        <v>-187</v>
      </c>
      <c r="CJ25" s="226">
        <f t="shared" si="66"/>
        <v>-312</v>
      </c>
      <c r="CK25" s="226">
        <f t="shared" si="66"/>
        <v>-50</v>
      </c>
      <c r="CL25" s="226">
        <f t="shared" si="66"/>
        <v>-50</v>
      </c>
      <c r="CM25" s="226">
        <f t="shared" si="67"/>
        <v>30</v>
      </c>
      <c r="CN25" s="226">
        <f t="shared" si="67"/>
        <v>-181</v>
      </c>
      <c r="CO25" s="226">
        <f t="shared" si="67"/>
        <v>295</v>
      </c>
      <c r="CP25" s="386">
        <f t="shared" si="67"/>
        <v>363</v>
      </c>
      <c r="CQ25" s="386">
        <f t="shared" si="67"/>
        <v>220</v>
      </c>
      <c r="CR25" s="386">
        <f t="shared" si="67"/>
        <v>123</v>
      </c>
      <c r="CS25" s="386">
        <f t="shared" si="67"/>
        <v>36</v>
      </c>
      <c r="CT25" s="386">
        <f t="shared" si="67"/>
        <v>80</v>
      </c>
      <c r="CU25" s="386">
        <f t="shared" si="67"/>
        <v>33</v>
      </c>
      <c r="CV25" s="386">
        <f t="shared" si="67"/>
        <v>155</v>
      </c>
      <c r="CW25" s="386">
        <f t="shared" si="67"/>
        <v>129</v>
      </c>
      <c r="CX25" s="386">
        <f t="shared" si="67"/>
        <v>109</v>
      </c>
      <c r="CY25" s="386">
        <f t="shared" si="67"/>
        <v>40</v>
      </c>
      <c r="CZ25" s="386">
        <f t="shared" si="67"/>
        <v>209</v>
      </c>
      <c r="DA25" s="386">
        <f t="shared" si="67"/>
        <v>33</v>
      </c>
      <c r="DB25" s="386">
        <f t="shared" si="67"/>
        <v>151</v>
      </c>
      <c r="DC25" s="264"/>
      <c r="DD25" s="57">
        <f>IF(ISERROR(GETPIVOTDATA("VALUE",'CRS WK pvt'!$I$2,"DT_FILE",DD$8,"CD_CO",DD$6,"TRIM_CAT",TRIM(B25),"TRIM_LINE",A23))=TRUE,0,GETPIVOTDATA("VALUE",'CRS WK pvt'!$I$2,"DT_FILE",DD$8,"CD_CO",DD$6,"TRIM_CAT",TRIM(B25),"TRIM_LINE",A23))</f>
        <v>1413</v>
      </c>
    </row>
    <row r="26" spans="1:108" s="52" customFormat="1" ht="15">
      <c r="A26" s="137"/>
      <c r="B26" s="53" t="s">
        <v>141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2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>
        <v>1429</v>
      </c>
      <c r="BH26" s="292">
        <v>1678</v>
      </c>
      <c r="BI26" s="76">
        <f t="shared" si="64"/>
        <v>-125</v>
      </c>
      <c r="BJ26" s="77">
        <f t="shared" si="64"/>
        <v>269</v>
      </c>
      <c r="BK26" s="77">
        <f t="shared" si="64"/>
        <v>148</v>
      </c>
      <c r="BL26" s="77">
        <f t="shared" si="64"/>
        <v>207</v>
      </c>
      <c r="BM26" s="77">
        <f t="shared" si="64"/>
        <v>-308</v>
      </c>
      <c r="BN26" s="77">
        <f t="shared" si="64"/>
        <v>146</v>
      </c>
      <c r="BO26" s="77">
        <f t="shared" si="64"/>
        <v>-11</v>
      </c>
      <c r="BP26" s="77">
        <f t="shared" si="64"/>
        <v>97</v>
      </c>
      <c r="BQ26" s="77">
        <f t="shared" si="64"/>
        <v>-1</v>
      </c>
      <c r="BR26" s="386">
        <f t="shared" si="64"/>
        <v>-204</v>
      </c>
      <c r="BS26" s="409">
        <f t="shared" si="65"/>
        <v>288</v>
      </c>
      <c r="BT26" s="77">
        <f t="shared" si="65"/>
        <v>-71</v>
      </c>
      <c r="BU26" s="77">
        <f t="shared" si="65"/>
        <v>-189</v>
      </c>
      <c r="BV26" s="77">
        <f t="shared" si="65"/>
        <v>-805</v>
      </c>
      <c r="BW26" s="77">
        <f t="shared" si="65"/>
        <v>-395</v>
      </c>
      <c r="BX26" s="226">
        <f t="shared" si="65"/>
        <v>-83</v>
      </c>
      <c r="BY26" s="226">
        <f t="shared" si="65"/>
        <v>122</v>
      </c>
      <c r="BZ26" s="226">
        <f t="shared" si="65"/>
        <v>-85</v>
      </c>
      <c r="CA26" s="226">
        <f t="shared" si="65"/>
        <v>137</v>
      </c>
      <c r="CB26" s="226">
        <f t="shared" si="65"/>
        <v>687</v>
      </c>
      <c r="CC26" s="226">
        <f t="shared" si="66"/>
        <v>556</v>
      </c>
      <c r="CD26" s="386">
        <f t="shared" si="66"/>
        <v>476</v>
      </c>
      <c r="CE26" s="348">
        <f t="shared" si="66"/>
        <v>823</v>
      </c>
      <c r="CF26" s="226">
        <f t="shared" si="66"/>
        <v>611</v>
      </c>
      <c r="CG26" s="226">
        <f t="shared" si="66"/>
        <v>619</v>
      </c>
      <c r="CH26" s="226">
        <f t="shared" si="66"/>
        <v>437</v>
      </c>
      <c r="CI26" s="226">
        <f t="shared" si="66"/>
        <v>337</v>
      </c>
      <c r="CJ26" s="226">
        <f t="shared" si="66"/>
        <v>351</v>
      </c>
      <c r="CK26" s="226">
        <f t="shared" si="66"/>
        <v>135</v>
      </c>
      <c r="CL26" s="226">
        <f t="shared" si="66"/>
        <v>225</v>
      </c>
      <c r="CM26" s="226">
        <f t="shared" si="67"/>
        <v>230</v>
      </c>
      <c r="CN26" s="226">
        <f t="shared" si="67"/>
        <v>-635</v>
      </c>
      <c r="CO26" s="226">
        <f t="shared" si="67"/>
        <v>-573</v>
      </c>
      <c r="CP26" s="386">
        <f t="shared" si="67"/>
        <v>-315</v>
      </c>
      <c r="CQ26" s="386">
        <f t="shared" si="67"/>
        <v>-1062</v>
      </c>
      <c r="CR26" s="386">
        <f t="shared" si="67"/>
        <v>-789</v>
      </c>
      <c r="CS26" s="386">
        <f t="shared" si="67"/>
        <v>-364</v>
      </c>
      <c r="CT26" s="386">
        <f t="shared" si="67"/>
        <v>-356</v>
      </c>
      <c r="CU26" s="386">
        <f t="shared" si="67"/>
        <v>-127</v>
      </c>
      <c r="CV26" s="386">
        <f t="shared" si="67"/>
        <v>-332</v>
      </c>
      <c r="CW26" s="386">
        <f t="shared" si="67"/>
        <v>-21</v>
      </c>
      <c r="CX26" s="386">
        <f t="shared" si="67"/>
        <v>-145</v>
      </c>
      <c r="CY26" s="386">
        <f t="shared" si="67"/>
        <v>-234</v>
      </c>
      <c r="CZ26" s="386">
        <f t="shared" si="67"/>
        <v>-7</v>
      </c>
      <c r="DA26" s="386">
        <f t="shared" si="67"/>
        <v>69</v>
      </c>
      <c r="DB26" s="386">
        <f t="shared" si="67"/>
        <v>-18</v>
      </c>
      <c r="DC26" s="264"/>
      <c r="DD26" s="57">
        <f>IF(ISERROR(GETPIVOTDATA("VALUE",'CRS WK pvt'!$I$2,"DT_FILE",DD$8,"CD_CO",DD$6,"TRIM_CAT",TRIM(B26),"TRIM_LINE",A23))=TRUE,0,GETPIVOTDATA("VALUE",'CRS WK pvt'!$I$2,"DT_FILE",DD$8,"CD_CO",DD$6,"TRIM_CAT",TRIM(B26),"TRIM_LINE",A23))</f>
        <v>1678</v>
      </c>
    </row>
    <row r="27" spans="1:108" s="52" customFormat="1" ht="15">
      <c r="A27" s="137"/>
      <c r="B27" s="53" t="s">
        <v>142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2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>
        <v>88</v>
      </c>
      <c r="BH27" s="292">
        <v>84</v>
      </c>
      <c r="BI27" s="76">
        <f t="shared" si="64"/>
        <v>13</v>
      </c>
      <c r="BJ27" s="77">
        <f t="shared" si="64"/>
        <v>16</v>
      </c>
      <c r="BK27" s="77">
        <f t="shared" si="64"/>
        <v>37</v>
      </c>
      <c r="BL27" s="77">
        <f t="shared" si="64"/>
        <v>30</v>
      </c>
      <c r="BM27" s="77">
        <f t="shared" si="64"/>
        <v>-11</v>
      </c>
      <c r="BN27" s="77">
        <f t="shared" si="64"/>
        <v>25</v>
      </c>
      <c r="BO27" s="77">
        <f t="shared" si="64"/>
        <v>6</v>
      </c>
      <c r="BP27" s="77">
        <f t="shared" si="64"/>
        <v>-4</v>
      </c>
      <c r="BQ27" s="77">
        <f t="shared" si="64"/>
        <v>5</v>
      </c>
      <c r="BR27" s="386">
        <f t="shared" si="64"/>
        <v>-29</v>
      </c>
      <c r="BS27" s="409">
        <f t="shared" si="65"/>
        <v>19</v>
      </c>
      <c r="BT27" s="77">
        <f t="shared" si="65"/>
        <v>-8</v>
      </c>
      <c r="BU27" s="77">
        <f t="shared" si="65"/>
        <v>-17</v>
      </c>
      <c r="BV27" s="77">
        <f t="shared" si="65"/>
        <v>-47</v>
      </c>
      <c r="BW27" s="77">
        <f t="shared" si="65"/>
        <v>-42</v>
      </c>
      <c r="BX27" s="226">
        <f t="shared" si="65"/>
        <v>-26</v>
      </c>
      <c r="BY27" s="226">
        <f t="shared" si="65"/>
        <v>-9</v>
      </c>
      <c r="BZ27" s="226">
        <f t="shared" si="65"/>
        <v>-24</v>
      </c>
      <c r="CA27" s="226">
        <f t="shared" si="65"/>
        <v>17</v>
      </c>
      <c r="CB27" s="226">
        <f t="shared" si="65"/>
        <v>50</v>
      </c>
      <c r="CC27" s="226">
        <f t="shared" si="66"/>
        <v>30</v>
      </c>
      <c r="CD27" s="386">
        <f t="shared" si="66"/>
        <v>52</v>
      </c>
      <c r="CE27" s="348">
        <f t="shared" si="66"/>
        <v>36</v>
      </c>
      <c r="CF27" s="226">
        <f t="shared" si="66"/>
        <v>35</v>
      </c>
      <c r="CG27" s="226">
        <f t="shared" si="66"/>
        <v>31</v>
      </c>
      <c r="CH27" s="226">
        <f t="shared" si="66"/>
        <v>33</v>
      </c>
      <c r="CI27" s="226">
        <f t="shared" si="66"/>
        <v>32</v>
      </c>
      <c r="CJ27" s="226">
        <f t="shared" si="66"/>
        <v>46</v>
      </c>
      <c r="CK27" s="226">
        <f t="shared" si="66"/>
        <v>16</v>
      </c>
      <c r="CL27" s="226">
        <f t="shared" si="66"/>
        <v>31</v>
      </c>
      <c r="CM27" s="226">
        <f t="shared" si="67"/>
        <v>4</v>
      </c>
      <c r="CN27" s="226">
        <f t="shared" si="67"/>
        <v>-26</v>
      </c>
      <c r="CO27" s="226">
        <f t="shared" si="67"/>
        <v>-34</v>
      </c>
      <c r="CP27" s="386">
        <f t="shared" si="67"/>
        <v>-41</v>
      </c>
      <c r="CQ27" s="386">
        <f t="shared" si="67"/>
        <v>-30</v>
      </c>
      <c r="CR27" s="386">
        <f t="shared" si="67"/>
        <v>-51</v>
      </c>
      <c r="CS27" s="386">
        <f t="shared" si="67"/>
        <v>-29</v>
      </c>
      <c r="CT27" s="386">
        <f t="shared" si="67"/>
        <v>-27</v>
      </c>
      <c r="CU27" s="386">
        <f t="shared" si="67"/>
        <v>1</v>
      </c>
      <c r="CV27" s="386">
        <f t="shared" si="67"/>
        <v>-23</v>
      </c>
      <c r="CW27" s="386">
        <f t="shared" si="67"/>
        <v>-13</v>
      </c>
      <c r="CX27" s="386">
        <f t="shared" si="67"/>
        <v>-12</v>
      </c>
      <c r="CY27" s="386">
        <f t="shared" si="67"/>
        <v>-22</v>
      </c>
      <c r="CZ27" s="386">
        <f t="shared" si="67"/>
        <v>-12</v>
      </c>
      <c r="DA27" s="386">
        <f t="shared" si="67"/>
        <v>18</v>
      </c>
      <c r="DB27" s="386">
        <f t="shared" si="67"/>
        <v>0</v>
      </c>
      <c r="DC27" s="264"/>
      <c r="DD27" s="57">
        <f>IF(ISERROR(GETPIVOTDATA("VALUE",'CRS WK pvt'!$I$2,"DT_FILE",DD$8,"CD_CO",DD$6,"TRIM_CAT",TRIM(B27),"TRIM_LINE",A23))=TRUE,0,GETPIVOTDATA("VALUE",'CRS WK pvt'!$I$2,"DT_FILE",DD$8,"CD_CO",DD$6,"TRIM_CAT",TRIM(B27),"TRIM_LINE",A23))</f>
        <v>84</v>
      </c>
    </row>
    <row r="28" spans="1:108" s="52" customFormat="1" ht="15">
      <c r="A28" s="137"/>
      <c r="B28" s="53" t="s">
        <v>143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2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>
        <v>5</v>
      </c>
      <c r="BH28" s="292">
        <v>10</v>
      </c>
      <c r="BI28" s="76">
        <f t="shared" si="64"/>
        <v>-1</v>
      </c>
      <c r="BJ28" s="77">
        <f t="shared" si="64"/>
        <v>-2</v>
      </c>
      <c r="BK28" s="77">
        <f t="shared" si="64"/>
        <v>-13</v>
      </c>
      <c r="BL28" s="77">
        <f t="shared" si="64"/>
        <v>2</v>
      </c>
      <c r="BM28" s="77">
        <f t="shared" si="64"/>
        <v>16</v>
      </c>
      <c r="BN28" s="77">
        <f t="shared" si="64"/>
        <v>3</v>
      </c>
      <c r="BO28" s="77">
        <f t="shared" si="64"/>
        <v>2</v>
      </c>
      <c r="BP28" s="77">
        <f t="shared" si="64"/>
        <v>4</v>
      </c>
      <c r="BQ28" s="77">
        <f t="shared" si="64"/>
        <v>1</v>
      </c>
      <c r="BR28" s="386">
        <f t="shared" si="64"/>
        <v>-6</v>
      </c>
      <c r="BS28" s="409">
        <f t="shared" si="65"/>
        <v>7</v>
      </c>
      <c r="BT28" s="77">
        <f t="shared" si="65"/>
        <v>-2</v>
      </c>
      <c r="BU28" s="77">
        <f t="shared" si="65"/>
        <v>-4</v>
      </c>
      <c r="BV28" s="77">
        <f t="shared" si="65"/>
        <v>-9</v>
      </c>
      <c r="BW28" s="77">
        <f t="shared" si="65"/>
        <v>0</v>
      </c>
      <c r="BX28" s="226">
        <f t="shared" si="65"/>
        <v>1</v>
      </c>
      <c r="BY28" s="226">
        <f t="shared" si="65"/>
        <v>-22</v>
      </c>
      <c r="BZ28" s="226">
        <f t="shared" si="65"/>
        <v>-1</v>
      </c>
      <c r="CA28" s="226">
        <f t="shared" si="65"/>
        <v>-5</v>
      </c>
      <c r="CB28" s="226">
        <f t="shared" si="65"/>
        <v>3</v>
      </c>
      <c r="CC28" s="226">
        <f t="shared" si="66"/>
        <v>2</v>
      </c>
      <c r="CD28" s="386">
        <f t="shared" si="66"/>
        <v>10</v>
      </c>
      <c r="CE28" s="348">
        <f t="shared" si="66"/>
        <v>7</v>
      </c>
      <c r="CF28" s="226">
        <f t="shared" si="66"/>
        <v>1</v>
      </c>
      <c r="CG28" s="226">
        <f t="shared" si="66"/>
        <v>9</v>
      </c>
      <c r="CH28" s="226">
        <f t="shared" si="66"/>
        <v>5</v>
      </c>
      <c r="CI28" s="226">
        <f t="shared" si="66"/>
        <v>5</v>
      </c>
      <c r="CJ28" s="226">
        <f t="shared" si="66"/>
        <v>6</v>
      </c>
      <c r="CK28" s="226">
        <f t="shared" si="66"/>
        <v>8</v>
      </c>
      <c r="CL28" s="226">
        <f t="shared" si="66"/>
        <v>6</v>
      </c>
      <c r="CM28" s="226">
        <f t="shared" si="67"/>
        <v>6</v>
      </c>
      <c r="CN28" s="226">
        <f t="shared" si="67"/>
        <v>-1</v>
      </c>
      <c r="CO28" s="226">
        <f t="shared" si="67"/>
        <v>-2</v>
      </c>
      <c r="CP28" s="386">
        <f t="shared" si="67"/>
        <v>1</v>
      </c>
      <c r="CQ28" s="386">
        <f t="shared" si="67"/>
        <v>1</v>
      </c>
      <c r="CR28" s="386">
        <f t="shared" si="67"/>
        <v>6</v>
      </c>
      <c r="CS28" s="386">
        <f t="shared" si="67"/>
        <v>-6</v>
      </c>
      <c r="CT28" s="386">
        <f t="shared" si="67"/>
        <v>-2</v>
      </c>
      <c r="CU28" s="386">
        <f t="shared" si="67"/>
        <v>1</v>
      </c>
      <c r="CV28" s="386">
        <f t="shared" si="67"/>
        <v>-4</v>
      </c>
      <c r="CW28" s="386">
        <f t="shared" si="67"/>
        <v>0</v>
      </c>
      <c r="CX28" s="386">
        <f t="shared" si="67"/>
        <v>-3</v>
      </c>
      <c r="CY28" s="386">
        <f t="shared" si="67"/>
        <v>-4</v>
      </c>
      <c r="CZ28" s="386">
        <f t="shared" si="67"/>
        <v>-6</v>
      </c>
      <c r="DA28" s="386">
        <f t="shared" si="67"/>
        <v>-8</v>
      </c>
      <c r="DB28" s="386">
        <f t="shared" si="67"/>
        <v>-11</v>
      </c>
      <c r="DC28" s="264"/>
      <c r="DD28" s="57">
        <f>IF(ISERROR(GETPIVOTDATA("VALUE",'CRS WK pvt'!$I$2,"DT_FILE",DD$8,"CD_CO",DD$6,"TRIM_CAT",TRIM(B28),"TRIM_LINE",A23))=TRUE,0,GETPIVOTDATA("VALUE",'CRS WK pvt'!$I$2,"DT_FILE",DD$8,"CD_CO",DD$6,"TRIM_CAT",TRIM(B28),"TRIM_LINE",A23))</f>
        <v>10</v>
      </c>
    </row>
    <row r="29" spans="1:108" s="66" customFormat="1" ht="15">
      <c r="A29" s="141"/>
      <c r="B29" s="53" t="s">
        <v>144</v>
      </c>
      <c r="C29" s="129">
        <f t="shared" si="68" ref="C29:V29">SUM(C24:C28)</f>
        <v>13992</v>
      </c>
      <c r="D29" s="130">
        <f t="shared" si="68"/>
        <v>14167</v>
      </c>
      <c r="E29" s="130">
        <f t="shared" si="68"/>
        <v>13575</v>
      </c>
      <c r="F29" s="130">
        <f t="shared" si="68"/>
        <v>11525</v>
      </c>
      <c r="G29" s="130">
        <f t="shared" si="68"/>
        <v>12147</v>
      </c>
      <c r="H29" s="130">
        <f t="shared" si="68"/>
        <v>9866</v>
      </c>
      <c r="I29" s="130">
        <f t="shared" si="68"/>
        <v>10523</v>
      </c>
      <c r="J29" s="130">
        <f t="shared" si="68"/>
        <v>11067</v>
      </c>
      <c r="K29" s="130">
        <f t="shared" si="68"/>
        <v>12031</v>
      </c>
      <c r="L29" s="131">
        <f t="shared" si="68"/>
        <v>12598</v>
      </c>
      <c r="M29" s="130">
        <f t="shared" si="68"/>
        <v>11563</v>
      </c>
      <c r="N29" s="130">
        <f t="shared" si="68"/>
        <v>13774</v>
      </c>
      <c r="O29" s="130">
        <f t="shared" si="68"/>
        <v>14072</v>
      </c>
      <c r="P29" s="130">
        <f t="shared" si="68"/>
        <v>12797</v>
      </c>
      <c r="Q29" s="130">
        <f t="shared" si="68"/>
        <v>11723</v>
      </c>
      <c r="R29" s="130">
        <f t="shared" si="68"/>
        <v>11437</v>
      </c>
      <c r="S29" s="130">
        <f t="shared" si="68"/>
        <v>8908</v>
      </c>
      <c r="T29" s="130">
        <f t="shared" si="68"/>
        <v>9249</v>
      </c>
      <c r="U29" s="130">
        <f t="shared" si="68"/>
        <v>9663</v>
      </c>
      <c r="V29" s="130">
        <f t="shared" si="68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3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>
        <v>12011</v>
      </c>
      <c r="BH29" s="293">
        <v>12009</v>
      </c>
      <c r="BI29" s="78">
        <f t="shared" si="69" ref="BI29:BM29">SUM(BI24:BI28)</f>
        <v>80</v>
      </c>
      <c r="BJ29" s="132">
        <f t="shared" si="69"/>
        <v>-1370</v>
      </c>
      <c r="BK29" s="132">
        <f t="shared" si="69"/>
        <v>-1852</v>
      </c>
      <c r="BL29" s="132">
        <f t="shared" si="69"/>
        <v>-88</v>
      </c>
      <c r="BM29" s="132">
        <f t="shared" si="69"/>
        <v>-3239</v>
      </c>
      <c r="BN29" s="132">
        <f t="shared" si="70" ref="BN29:BV29">SUM(BN24:BN28)</f>
        <v>-617</v>
      </c>
      <c r="BO29" s="132">
        <f t="shared" si="70"/>
        <v>-860</v>
      </c>
      <c r="BP29" s="132">
        <f t="shared" si="70"/>
        <v>-492</v>
      </c>
      <c r="BQ29" s="132">
        <f t="shared" si="70"/>
        <v>-1708</v>
      </c>
      <c r="BR29" s="387">
        <f t="shared" si="70"/>
        <v>-1247</v>
      </c>
      <c r="BS29" s="410">
        <f t="shared" si="70"/>
        <v>-882</v>
      </c>
      <c r="BT29" s="132">
        <f t="shared" si="70"/>
        <v>-1679</v>
      </c>
      <c r="BU29" s="132">
        <f t="shared" si="70"/>
        <v>-1728</v>
      </c>
      <c r="BV29" s="132">
        <f t="shared" si="70"/>
        <v>-1473</v>
      </c>
      <c r="BW29" s="132">
        <f t="shared" si="71" ref="BW29:BX29">SUM(BW24:BW28)</f>
        <v>-801</v>
      </c>
      <c r="BX29" s="227">
        <f t="shared" si="71"/>
        <v>-473</v>
      </c>
      <c r="BY29" s="227">
        <f t="shared" si="72" ref="BY29:BZ29">SUM(BY24:BY28)</f>
        <v>1076</v>
      </c>
      <c r="BZ29" s="227">
        <f t="shared" si="72"/>
        <v>730</v>
      </c>
      <c r="CA29" s="227">
        <f t="shared" si="73" ref="CA29">SUM(CA24:CA28)</f>
        <v>1315</v>
      </c>
      <c r="CB29" s="227">
        <f t="shared" si="74" ref="CB29:CC29">SUM(CB24:CB28)</f>
        <v>1999</v>
      </c>
      <c r="CC29" s="227">
        <f t="shared" si="74"/>
        <v>1810</v>
      </c>
      <c r="CD29" s="387">
        <f t="shared" si="75" ref="CD29:CE29">SUM(CD24:CD28)</f>
        <v>877</v>
      </c>
      <c r="CE29" s="349">
        <f t="shared" si="75"/>
        <v>3677</v>
      </c>
      <c r="CF29" s="227">
        <f t="shared" si="76" ref="CF29">SUM(CF24:CF28)</f>
        <v>2096</v>
      </c>
      <c r="CG29" s="227">
        <f t="shared" si="77" ref="CG29">SUM(CG24:CG28)</f>
        <v>1672</v>
      </c>
      <c r="CH29" s="227">
        <f t="shared" si="78" ref="CH29">SUM(CH24:CH28)</f>
        <v>639</v>
      </c>
      <c r="CI29" s="227">
        <f t="shared" si="79" ref="CI29">SUM(CI24:CI28)</f>
        <v>603</v>
      </c>
      <c r="CJ29" s="227">
        <f t="shared" si="80" ref="CJ29">SUM(CJ24:CJ28)</f>
        <v>554</v>
      </c>
      <c r="CK29" s="227">
        <f t="shared" si="81" ref="CK29">SUM(CK24:CK28)</f>
        <v>669</v>
      </c>
      <c r="CL29" s="227">
        <f t="shared" si="82" ref="CL29">SUM(CL24:CL28)</f>
        <v>-180</v>
      </c>
      <c r="CM29" s="227">
        <f t="shared" si="83" ref="CM29">SUM(CM24:CM28)</f>
        <v>543</v>
      </c>
      <c r="CN29" s="227">
        <f t="shared" si="84" ref="CN29">SUM(CN24:CN28)</f>
        <v>-2232</v>
      </c>
      <c r="CO29" s="227">
        <f t="shared" si="85" ref="CO29">SUM(CO24:CO28)</f>
        <v>-683</v>
      </c>
      <c r="CP29" s="387">
        <f t="shared" si="86" ref="CP29">SUM(CP24:CP28)</f>
        <v>731</v>
      </c>
      <c r="CQ29" s="387">
        <f t="shared" si="87" ref="CQ29">SUM(CQ24:CQ28)</f>
        <v>-1574</v>
      </c>
      <c r="CR29" s="387">
        <f t="shared" si="88" ref="CR29">SUM(CR24:CR28)</f>
        <v>-651</v>
      </c>
      <c r="CS29" s="387">
        <f t="shared" si="89" ref="CS29">SUM(CS24:CS28)</f>
        <v>-482</v>
      </c>
      <c r="CT29" s="387">
        <f t="shared" si="90" ref="CT29:CU29">SUM(CT24:CT28)</f>
        <v>-252</v>
      </c>
      <c r="CU29" s="387">
        <f t="shared" si="90"/>
        <v>-185</v>
      </c>
      <c r="CV29" s="387">
        <f t="shared" si="91" ref="CV29">SUM(CV24:CV28)</f>
        <v>-316</v>
      </c>
      <c r="CW29" s="387">
        <f t="shared" si="92" ref="CW29">SUM(CW24:CW28)</f>
        <v>-263</v>
      </c>
      <c r="CX29" s="387">
        <f t="shared" si="93" ref="CX29:CY29">SUM(CX24:CX28)</f>
        <v>214</v>
      </c>
      <c r="CY29" s="387">
        <f t="shared" si="93"/>
        <v>-1615</v>
      </c>
      <c r="CZ29" s="387">
        <f t="shared" si="94" ref="CZ29:DA29">SUM(CZ24:CZ28)</f>
        <v>173</v>
      </c>
      <c r="DA29" s="387">
        <f t="shared" si="94"/>
        <v>561</v>
      </c>
      <c r="DB29" s="387">
        <f t="shared" si="95" ref="DB29">SUM(DB24:DB28)</f>
        <v>-950</v>
      </c>
      <c r="DC29" s="265"/>
      <c r="DD29" s="78">
        <f>SUM(DD24:DD28)</f>
        <v>12009</v>
      </c>
    </row>
    <row r="30" spans="1:108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28"/>
      <c r="CB30" s="228"/>
      <c r="CC30" s="228"/>
      <c r="CD30" s="388"/>
      <c r="CE30" s="350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388"/>
      <c r="CQ30" s="388"/>
      <c r="CR30" s="388"/>
      <c r="CS30" s="388"/>
      <c r="CT30" s="388"/>
      <c r="CU30" s="388"/>
      <c r="CV30" s="388"/>
      <c r="CW30" s="388"/>
      <c r="CX30" s="388"/>
      <c r="CY30" s="388"/>
      <c r="CZ30" s="388"/>
      <c r="DA30" s="388"/>
      <c r="DB30" s="388"/>
      <c r="DC30" s="264"/>
      <c r="DD30" s="83"/>
    </row>
    <row r="31" spans="1:108" s="52" customFormat="1" ht="15">
      <c r="A31" s="139"/>
      <c r="B31" s="53" t="s">
        <v>139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2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>
        <v>3351</v>
      </c>
      <c r="BH31" s="292">
        <v>2900</v>
      </c>
      <c r="BI31" s="76">
        <f t="shared" si="96" ref="BI31:BR35">O31-C31</f>
        <v>549</v>
      </c>
      <c r="BJ31" s="77">
        <f t="shared" si="96"/>
        <v>-12</v>
      </c>
      <c r="BK31" s="77">
        <f t="shared" si="96"/>
        <v>-1320</v>
      </c>
      <c r="BL31" s="77">
        <f t="shared" si="96"/>
        <v>-692</v>
      </c>
      <c r="BM31" s="77">
        <f t="shared" si="96"/>
        <v>-510</v>
      </c>
      <c r="BN31" s="77">
        <f t="shared" si="96"/>
        <v>-1344</v>
      </c>
      <c r="BO31" s="77">
        <f t="shared" si="96"/>
        <v>-580</v>
      </c>
      <c r="BP31" s="77">
        <f t="shared" si="96"/>
        <v>-394</v>
      </c>
      <c r="BQ31" s="77">
        <f t="shared" si="96"/>
        <v>-321</v>
      </c>
      <c r="BR31" s="386">
        <f t="shared" si="96"/>
        <v>-657</v>
      </c>
      <c r="BS31" s="409">
        <f t="shared" si="97" ref="BS31:CB35">Y31-M31</f>
        <v>-941</v>
      </c>
      <c r="BT31" s="77">
        <f t="shared" si="97"/>
        <v>-974</v>
      </c>
      <c r="BU31" s="77">
        <f t="shared" si="97"/>
        <v>-1555</v>
      </c>
      <c r="BV31" s="77">
        <f t="shared" si="97"/>
        <v>-1585</v>
      </c>
      <c r="BW31" s="77">
        <f t="shared" si="97"/>
        <v>-662</v>
      </c>
      <c r="BX31" s="226">
        <f t="shared" si="97"/>
        <v>-252</v>
      </c>
      <c r="BY31" s="226">
        <f t="shared" si="97"/>
        <v>-647</v>
      </c>
      <c r="BZ31" s="226">
        <f t="shared" si="97"/>
        <v>287</v>
      </c>
      <c r="CA31" s="226">
        <f t="shared" si="97"/>
        <v>454</v>
      </c>
      <c r="CB31" s="226">
        <f t="shared" si="97"/>
        <v>554</v>
      </c>
      <c r="CC31" s="226">
        <f t="shared" si="98" ref="CC31:CL35">AI31-W31</f>
        <v>985</v>
      </c>
      <c r="CD31" s="386">
        <f t="shared" si="98"/>
        <v>74</v>
      </c>
      <c r="CE31" s="348">
        <f t="shared" si="98"/>
        <v>310</v>
      </c>
      <c r="CF31" s="226">
        <f t="shared" si="98"/>
        <v>394</v>
      </c>
      <c r="CG31" s="226">
        <f t="shared" si="98"/>
        <v>442</v>
      </c>
      <c r="CH31" s="226">
        <f t="shared" si="98"/>
        <v>314</v>
      </c>
      <c r="CI31" s="226">
        <f t="shared" si="98"/>
        <v>587</v>
      </c>
      <c r="CJ31" s="226">
        <f t="shared" si="98"/>
        <v>361</v>
      </c>
      <c r="CK31" s="226">
        <f t="shared" si="98"/>
        <v>-15</v>
      </c>
      <c r="CL31" s="226">
        <f t="shared" si="98"/>
        <v>132</v>
      </c>
      <c r="CM31" s="226">
        <f t="shared" si="99" ref="CM31:DB35">AS31-AG31</f>
        <v>-201</v>
      </c>
      <c r="CN31" s="226">
        <f t="shared" si="99"/>
        <v>-480</v>
      </c>
      <c r="CO31" s="226">
        <f t="shared" si="99"/>
        <v>-911</v>
      </c>
      <c r="CP31" s="386">
        <f t="shared" si="99"/>
        <v>322</v>
      </c>
      <c r="CQ31" s="386">
        <f t="shared" si="99"/>
        <v>22</v>
      </c>
      <c r="CR31" s="386">
        <f t="shared" si="99"/>
        <v>199</v>
      </c>
      <c r="CS31" s="386">
        <f t="shared" si="99"/>
        <v>285</v>
      </c>
      <c r="CT31" s="386">
        <f t="shared" si="99"/>
        <v>-114</v>
      </c>
      <c r="CU31" s="386">
        <f t="shared" si="99"/>
        <v>-52</v>
      </c>
      <c r="CV31" s="386">
        <f t="shared" si="99"/>
        <v>15</v>
      </c>
      <c r="CW31" s="386">
        <f t="shared" si="99"/>
        <v>242</v>
      </c>
      <c r="CX31" s="386">
        <f t="shared" si="99"/>
        <v>41</v>
      </c>
      <c r="CY31" s="386">
        <f t="shared" si="99"/>
        <v>-276</v>
      </c>
      <c r="CZ31" s="386">
        <f t="shared" si="99"/>
        <v>20</v>
      </c>
      <c r="DA31" s="386">
        <f t="shared" si="99"/>
        <v>182</v>
      </c>
      <c r="DB31" s="386">
        <f t="shared" si="99"/>
        <v>-468</v>
      </c>
      <c r="DC31" s="264"/>
      <c r="DD31" s="57">
        <f>IF(ISERROR(GETPIVOTDATA("VALUE",'CRS WK pvt'!$I$2,"DT_FILE",DD$8,"CD_CO",DD$6,"TRIM_CAT",TRIM(B31),"TRIM_LINE",A30))=TRUE,0,GETPIVOTDATA("VALUE",'CRS WK pvt'!$I$2,"DT_FILE",DD$8,"CD_CO",DD$6,"TRIM_CAT",TRIM(B31),"TRIM_LINE",A30))</f>
        <v>2900</v>
      </c>
    </row>
    <row r="32" spans="1:108" s="52" customFormat="1" ht="15">
      <c r="A32" s="139"/>
      <c r="B32" s="53" t="s">
        <v>140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2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>
        <v>618</v>
      </c>
      <c r="BH32" s="292">
        <v>634</v>
      </c>
      <c r="BI32" s="76">
        <f t="shared" si="96"/>
        <v>29</v>
      </c>
      <c r="BJ32" s="77">
        <f t="shared" si="96"/>
        <v>-19</v>
      </c>
      <c r="BK32" s="77">
        <f t="shared" si="96"/>
        <v>-257</v>
      </c>
      <c r="BL32" s="77">
        <f t="shared" si="96"/>
        <v>-308</v>
      </c>
      <c r="BM32" s="77">
        <f t="shared" si="96"/>
        <v>-130</v>
      </c>
      <c r="BN32" s="77">
        <f t="shared" si="96"/>
        <v>-77</v>
      </c>
      <c r="BO32" s="77">
        <f t="shared" si="96"/>
        <v>-49</v>
      </c>
      <c r="BP32" s="77">
        <f t="shared" si="96"/>
        <v>-61</v>
      </c>
      <c r="BQ32" s="77">
        <f t="shared" si="96"/>
        <v>31</v>
      </c>
      <c r="BR32" s="386">
        <f t="shared" si="96"/>
        <v>-99</v>
      </c>
      <c r="BS32" s="409">
        <f t="shared" si="97"/>
        <v>-73</v>
      </c>
      <c r="BT32" s="77">
        <f t="shared" si="97"/>
        <v>-77</v>
      </c>
      <c r="BU32" s="77">
        <f t="shared" si="97"/>
        <v>-51</v>
      </c>
      <c r="BV32" s="77">
        <f t="shared" si="97"/>
        <v>-63</v>
      </c>
      <c r="BW32" s="77">
        <f t="shared" si="97"/>
        <v>65</v>
      </c>
      <c r="BX32" s="226">
        <f t="shared" si="97"/>
        <v>356</v>
      </c>
      <c r="BY32" s="226">
        <f t="shared" si="97"/>
        <v>57</v>
      </c>
      <c r="BZ32" s="226">
        <f t="shared" si="97"/>
        <v>79</v>
      </c>
      <c r="CA32" s="226">
        <f t="shared" si="97"/>
        <v>146</v>
      </c>
      <c r="CB32" s="226">
        <f t="shared" si="97"/>
        <v>138</v>
      </c>
      <c r="CC32" s="226">
        <f t="shared" si="98"/>
        <v>60</v>
      </c>
      <c r="CD32" s="386">
        <f t="shared" si="98"/>
        <v>-79</v>
      </c>
      <c r="CE32" s="348">
        <f t="shared" si="98"/>
        <v>113</v>
      </c>
      <c r="CF32" s="226">
        <f t="shared" si="98"/>
        <v>206</v>
      </c>
      <c r="CG32" s="226">
        <f t="shared" si="98"/>
        <v>148</v>
      </c>
      <c r="CH32" s="226">
        <f t="shared" si="98"/>
        <v>148</v>
      </c>
      <c r="CI32" s="226">
        <f t="shared" si="98"/>
        <v>136</v>
      </c>
      <c r="CJ32" s="226">
        <f t="shared" si="98"/>
        <v>-99</v>
      </c>
      <c r="CK32" s="226">
        <f t="shared" si="98"/>
        <v>-305</v>
      </c>
      <c r="CL32" s="226">
        <f t="shared" si="98"/>
        <v>-32</v>
      </c>
      <c r="CM32" s="226">
        <f t="shared" si="99"/>
        <v>-1</v>
      </c>
      <c r="CN32" s="226">
        <f t="shared" si="99"/>
        <v>-24</v>
      </c>
      <c r="CO32" s="226">
        <f t="shared" si="99"/>
        <v>38</v>
      </c>
      <c r="CP32" s="386">
        <f t="shared" si="99"/>
        <v>255</v>
      </c>
      <c r="CQ32" s="386">
        <f t="shared" si="99"/>
        <v>138</v>
      </c>
      <c r="CR32" s="386">
        <f t="shared" si="99"/>
        <v>136</v>
      </c>
      <c r="CS32" s="386">
        <f t="shared" si="99"/>
        <v>77</v>
      </c>
      <c r="CT32" s="386">
        <f t="shared" si="99"/>
        <v>22</v>
      </c>
      <c r="CU32" s="386">
        <f t="shared" si="99"/>
        <v>81</v>
      </c>
      <c r="CV32" s="386">
        <f t="shared" si="99"/>
        <v>41</v>
      </c>
      <c r="CW32" s="386">
        <f t="shared" si="99"/>
        <v>49</v>
      </c>
      <c r="CX32" s="386">
        <f t="shared" si="99"/>
        <v>66</v>
      </c>
      <c r="CY32" s="386">
        <f t="shared" si="99"/>
        <v>15</v>
      </c>
      <c r="CZ32" s="386">
        <f t="shared" si="99"/>
        <v>39</v>
      </c>
      <c r="DA32" s="386">
        <f t="shared" si="99"/>
        <v>75</v>
      </c>
      <c r="DB32" s="386">
        <f t="shared" si="99"/>
        <v>-35</v>
      </c>
      <c r="DC32" s="264"/>
      <c r="DD32" s="57">
        <f>IF(ISERROR(GETPIVOTDATA("VALUE",'CRS WK pvt'!$I$2,"DT_FILE",DD$8,"CD_CO",DD$6,"TRIM_CAT",TRIM(B32),"TRIM_LINE",A30))=TRUE,0,GETPIVOTDATA("VALUE",'CRS WK pvt'!$I$2,"DT_FILE",DD$8,"CD_CO",DD$6,"TRIM_CAT",TRIM(B32),"TRIM_LINE",A30))</f>
        <v>634</v>
      </c>
    </row>
    <row r="33" spans="1:108" s="52" customFormat="1" ht="15">
      <c r="A33" s="139"/>
      <c r="B33" s="53" t="s">
        <v>141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2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>
        <v>433</v>
      </c>
      <c r="BH33" s="292">
        <v>463</v>
      </c>
      <c r="BI33" s="76">
        <f t="shared" si="96"/>
        <v>144</v>
      </c>
      <c r="BJ33" s="77">
        <f t="shared" si="96"/>
        <v>185</v>
      </c>
      <c r="BK33" s="77">
        <f t="shared" si="96"/>
        <v>-12</v>
      </c>
      <c r="BL33" s="77">
        <f t="shared" si="96"/>
        <v>9</v>
      </c>
      <c r="BM33" s="77">
        <f t="shared" si="96"/>
        <v>-73</v>
      </c>
      <c r="BN33" s="77">
        <f t="shared" si="96"/>
        <v>-143</v>
      </c>
      <c r="BO33" s="77">
        <f t="shared" si="96"/>
        <v>-12</v>
      </c>
      <c r="BP33" s="77">
        <f t="shared" si="96"/>
        <v>23</v>
      </c>
      <c r="BQ33" s="77">
        <f t="shared" si="96"/>
        <v>-28</v>
      </c>
      <c r="BR33" s="386">
        <f t="shared" si="96"/>
        <v>-135</v>
      </c>
      <c r="BS33" s="409">
        <f t="shared" si="97"/>
        <v>65</v>
      </c>
      <c r="BT33" s="77">
        <f t="shared" si="97"/>
        <v>-121</v>
      </c>
      <c r="BU33" s="77">
        <f t="shared" si="97"/>
        <v>-309</v>
      </c>
      <c r="BV33" s="77">
        <f t="shared" si="97"/>
        <v>-426</v>
      </c>
      <c r="BW33" s="77">
        <f t="shared" si="97"/>
        <v>-252</v>
      </c>
      <c r="BX33" s="226">
        <f t="shared" si="97"/>
        <v>-106</v>
      </c>
      <c r="BY33" s="226">
        <f t="shared" si="97"/>
        <v>6</v>
      </c>
      <c r="BZ33" s="226">
        <f t="shared" si="97"/>
        <v>-27</v>
      </c>
      <c r="CA33" s="226">
        <f t="shared" si="97"/>
        <v>47</v>
      </c>
      <c r="CB33" s="226">
        <f t="shared" si="97"/>
        <v>105</v>
      </c>
      <c r="CC33" s="226">
        <f t="shared" si="98"/>
        <v>315</v>
      </c>
      <c r="CD33" s="386">
        <f t="shared" si="98"/>
        <v>93</v>
      </c>
      <c r="CE33" s="348">
        <f t="shared" si="98"/>
        <v>371</v>
      </c>
      <c r="CF33" s="226">
        <f t="shared" si="98"/>
        <v>168</v>
      </c>
      <c r="CG33" s="226">
        <f t="shared" si="98"/>
        <v>377</v>
      </c>
      <c r="CH33" s="226">
        <f t="shared" si="98"/>
        <v>219</v>
      </c>
      <c r="CI33" s="226">
        <f t="shared" si="98"/>
        <v>215</v>
      </c>
      <c r="CJ33" s="226">
        <f t="shared" si="98"/>
        <v>190</v>
      </c>
      <c r="CK33" s="226">
        <f t="shared" si="98"/>
        <v>129</v>
      </c>
      <c r="CL33" s="226">
        <f t="shared" si="98"/>
        <v>132</v>
      </c>
      <c r="CM33" s="226">
        <f t="shared" si="99"/>
        <v>107</v>
      </c>
      <c r="CN33" s="226">
        <f t="shared" si="99"/>
        <v>-23</v>
      </c>
      <c r="CO33" s="226">
        <f t="shared" si="99"/>
        <v>-294</v>
      </c>
      <c r="CP33" s="386">
        <f t="shared" si="99"/>
        <v>-24</v>
      </c>
      <c r="CQ33" s="386">
        <f t="shared" si="99"/>
        <v>-350</v>
      </c>
      <c r="CR33" s="386">
        <f t="shared" si="99"/>
        <v>-216</v>
      </c>
      <c r="CS33" s="386">
        <f t="shared" si="99"/>
        <v>-252</v>
      </c>
      <c r="CT33" s="386">
        <f t="shared" si="99"/>
        <v>-96</v>
      </c>
      <c r="CU33" s="386">
        <f t="shared" si="99"/>
        <v>-111</v>
      </c>
      <c r="CV33" s="386">
        <f t="shared" si="99"/>
        <v>-112</v>
      </c>
      <c r="CW33" s="386">
        <f t="shared" si="99"/>
        <v>-94</v>
      </c>
      <c r="CX33" s="386">
        <f t="shared" si="99"/>
        <v>5</v>
      </c>
      <c r="CY33" s="386">
        <f t="shared" si="99"/>
        <v>-142</v>
      </c>
      <c r="CZ33" s="386">
        <f t="shared" si="99"/>
        <v>-54</v>
      </c>
      <c r="DA33" s="386">
        <f t="shared" si="99"/>
        <v>6</v>
      </c>
      <c r="DB33" s="386">
        <f t="shared" si="99"/>
        <v>-28</v>
      </c>
      <c r="DC33" s="264"/>
      <c r="DD33" s="57">
        <f>IF(ISERROR(GETPIVOTDATA("VALUE",'CRS WK pvt'!$I$2,"DT_FILE",DD$8,"CD_CO",DD$6,"TRIM_CAT",TRIM(B33),"TRIM_LINE",A30))=TRUE,0,GETPIVOTDATA("VALUE",'CRS WK pvt'!$I$2,"DT_FILE",DD$8,"CD_CO",DD$6,"TRIM_CAT",TRIM(B33),"TRIM_LINE",A30))</f>
        <v>463</v>
      </c>
    </row>
    <row r="34" spans="1:108" s="52" customFormat="1" ht="15">
      <c r="A34" s="139"/>
      <c r="B34" s="53" t="s">
        <v>142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2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>
        <v>15</v>
      </c>
      <c r="BH34" s="292">
        <v>25</v>
      </c>
      <c r="BI34" s="76">
        <f t="shared" si="96"/>
        <v>13</v>
      </c>
      <c r="BJ34" s="77">
        <f t="shared" si="96"/>
        <v>-3</v>
      </c>
      <c r="BK34" s="77">
        <f t="shared" si="96"/>
        <v>-12</v>
      </c>
      <c r="BL34" s="77">
        <f t="shared" si="96"/>
        <v>6</v>
      </c>
      <c r="BM34" s="77">
        <f t="shared" si="96"/>
        <v>4</v>
      </c>
      <c r="BN34" s="77">
        <f t="shared" si="96"/>
        <v>1</v>
      </c>
      <c r="BO34" s="77">
        <f t="shared" si="96"/>
        <v>-9</v>
      </c>
      <c r="BP34" s="77">
        <f t="shared" si="96"/>
        <v>0</v>
      </c>
      <c r="BQ34" s="77">
        <f t="shared" si="96"/>
        <v>0</v>
      </c>
      <c r="BR34" s="386">
        <f t="shared" si="96"/>
        <v>-5</v>
      </c>
      <c r="BS34" s="409">
        <f t="shared" si="97"/>
        <v>4</v>
      </c>
      <c r="BT34" s="77">
        <f t="shared" si="97"/>
        <v>-4</v>
      </c>
      <c r="BU34" s="77">
        <f t="shared" si="97"/>
        <v>-18</v>
      </c>
      <c r="BV34" s="77">
        <f t="shared" si="97"/>
        <v>-23</v>
      </c>
      <c r="BW34" s="77">
        <f t="shared" si="97"/>
        <v>-15</v>
      </c>
      <c r="BX34" s="226">
        <f t="shared" si="97"/>
        <v>-4</v>
      </c>
      <c r="BY34" s="226">
        <f t="shared" si="97"/>
        <v>-7</v>
      </c>
      <c r="BZ34" s="226">
        <f t="shared" si="97"/>
        <v>-10</v>
      </c>
      <c r="CA34" s="226">
        <f t="shared" si="97"/>
        <v>13</v>
      </c>
      <c r="CB34" s="226">
        <f t="shared" si="97"/>
        <v>8</v>
      </c>
      <c r="CC34" s="226">
        <f t="shared" si="98"/>
        <v>23</v>
      </c>
      <c r="CD34" s="386">
        <f t="shared" si="98"/>
        <v>12</v>
      </c>
      <c r="CE34" s="348">
        <f t="shared" si="98"/>
        <v>16</v>
      </c>
      <c r="CF34" s="226">
        <f t="shared" si="98"/>
        <v>17</v>
      </c>
      <c r="CG34" s="226">
        <f t="shared" si="98"/>
        <v>11</v>
      </c>
      <c r="CH34" s="226">
        <f t="shared" si="98"/>
        <v>8</v>
      </c>
      <c r="CI34" s="226">
        <f t="shared" si="98"/>
        <v>6</v>
      </c>
      <c r="CJ34" s="226">
        <f t="shared" si="98"/>
        <v>18</v>
      </c>
      <c r="CK34" s="226">
        <f t="shared" si="98"/>
        <v>14</v>
      </c>
      <c r="CL34" s="226">
        <f t="shared" si="98"/>
        <v>18</v>
      </c>
      <c r="CM34" s="226">
        <f t="shared" si="99"/>
        <v>13</v>
      </c>
      <c r="CN34" s="226">
        <f t="shared" si="99"/>
        <v>-1</v>
      </c>
      <c r="CO34" s="226">
        <f t="shared" si="99"/>
        <v>-12</v>
      </c>
      <c r="CP34" s="386">
        <f t="shared" si="99"/>
        <v>-10</v>
      </c>
      <c r="CQ34" s="386">
        <f t="shared" si="99"/>
        <v>-16</v>
      </c>
      <c r="CR34" s="386">
        <f t="shared" si="99"/>
        <v>-22</v>
      </c>
      <c r="CS34" s="386">
        <f t="shared" si="99"/>
        <v>-5</v>
      </c>
      <c r="CT34" s="386">
        <f t="shared" si="99"/>
        <v>5</v>
      </c>
      <c r="CU34" s="386">
        <f t="shared" si="99"/>
        <v>-1</v>
      </c>
      <c r="CV34" s="386">
        <f t="shared" si="99"/>
        <v>-3</v>
      </c>
      <c r="CW34" s="386">
        <f t="shared" si="99"/>
        <v>-11</v>
      </c>
      <c r="CX34" s="386">
        <f t="shared" si="99"/>
        <v>-7</v>
      </c>
      <c r="CY34" s="386">
        <f t="shared" si="99"/>
        <v>-16</v>
      </c>
      <c r="CZ34" s="386">
        <f t="shared" si="99"/>
        <v>-10</v>
      </c>
      <c r="DA34" s="386">
        <f t="shared" si="99"/>
        <v>-7</v>
      </c>
      <c r="DB34" s="386">
        <f t="shared" si="99"/>
        <v>7</v>
      </c>
      <c r="DC34" s="264"/>
      <c r="DD34" s="57">
        <f>IF(ISERROR(GETPIVOTDATA("VALUE",'CRS WK pvt'!$I$2,"DT_FILE",DD$8,"CD_CO",DD$6,"TRIM_CAT",TRIM(B34),"TRIM_LINE",A30))=TRUE,0,GETPIVOTDATA("VALUE",'CRS WK pvt'!$I$2,"DT_FILE",DD$8,"CD_CO",DD$6,"TRIM_CAT",TRIM(B34),"TRIM_LINE",A30))</f>
        <v>25</v>
      </c>
    </row>
    <row r="35" spans="1:108" s="52" customFormat="1" ht="15">
      <c r="A35" s="139"/>
      <c r="B35" s="53" t="s">
        <v>143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2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>
        <v>2</v>
      </c>
      <c r="BH35" s="292">
        <v>3</v>
      </c>
      <c r="BI35" s="76">
        <f t="shared" si="96"/>
        <v>4</v>
      </c>
      <c r="BJ35" s="77">
        <f t="shared" si="96"/>
        <v>6</v>
      </c>
      <c r="BK35" s="77">
        <f t="shared" si="96"/>
        <v>2</v>
      </c>
      <c r="BL35" s="77">
        <f t="shared" si="96"/>
        <v>2</v>
      </c>
      <c r="BM35" s="77">
        <f t="shared" si="96"/>
        <v>2</v>
      </c>
      <c r="BN35" s="77">
        <f t="shared" si="96"/>
        <v>4</v>
      </c>
      <c r="BO35" s="77">
        <f t="shared" si="96"/>
        <v>0</v>
      </c>
      <c r="BP35" s="77">
        <f t="shared" si="96"/>
        <v>4</v>
      </c>
      <c r="BQ35" s="77">
        <f t="shared" si="96"/>
        <v>2</v>
      </c>
      <c r="BR35" s="386">
        <f t="shared" si="96"/>
        <v>-1</v>
      </c>
      <c r="BS35" s="409">
        <f t="shared" si="97"/>
        <v>-4</v>
      </c>
      <c r="BT35" s="77">
        <f t="shared" si="97"/>
        <v>1</v>
      </c>
      <c r="BU35" s="77">
        <f t="shared" si="97"/>
        <v>-2</v>
      </c>
      <c r="BV35" s="77">
        <f t="shared" si="97"/>
        <v>-4</v>
      </c>
      <c r="BW35" s="77">
        <f t="shared" si="97"/>
        <v>-3</v>
      </c>
      <c r="BX35" s="226">
        <f t="shared" si="97"/>
        <v>3</v>
      </c>
      <c r="BY35" s="226">
        <f t="shared" si="97"/>
        <v>1</v>
      </c>
      <c r="BZ35" s="226">
        <f t="shared" si="97"/>
        <v>-5</v>
      </c>
      <c r="CA35" s="226">
        <f t="shared" si="97"/>
        <v>3</v>
      </c>
      <c r="CB35" s="226">
        <f t="shared" si="97"/>
        <v>-2</v>
      </c>
      <c r="CC35" s="226">
        <f t="shared" si="98"/>
        <v>1</v>
      </c>
      <c r="CD35" s="386">
        <f t="shared" si="98"/>
        <v>1</v>
      </c>
      <c r="CE35" s="348">
        <f t="shared" si="98"/>
        <v>6</v>
      </c>
      <c r="CF35" s="226">
        <f t="shared" si="98"/>
        <v>1</v>
      </c>
      <c r="CG35" s="226">
        <f t="shared" si="98"/>
        <v>0</v>
      </c>
      <c r="CH35" s="226">
        <f t="shared" si="98"/>
        <v>-2</v>
      </c>
      <c r="CI35" s="226">
        <f t="shared" si="98"/>
        <v>3</v>
      </c>
      <c r="CJ35" s="226">
        <f t="shared" si="98"/>
        <v>-1</v>
      </c>
      <c r="CK35" s="226">
        <f t="shared" si="98"/>
        <v>0</v>
      </c>
      <c r="CL35" s="226">
        <f t="shared" si="98"/>
        <v>-2</v>
      </c>
      <c r="CM35" s="226">
        <f t="shared" si="99"/>
        <v>2</v>
      </c>
      <c r="CN35" s="226">
        <f t="shared" si="99"/>
        <v>-2</v>
      </c>
      <c r="CO35" s="226">
        <f t="shared" si="99"/>
        <v>4</v>
      </c>
      <c r="CP35" s="386">
        <f t="shared" si="99"/>
        <v>2</v>
      </c>
      <c r="CQ35" s="386">
        <f t="shared" si="99"/>
        <v>0</v>
      </c>
      <c r="CR35" s="386">
        <f t="shared" si="99"/>
        <v>-2</v>
      </c>
      <c r="CS35" s="386">
        <f t="shared" si="99"/>
        <v>0</v>
      </c>
      <c r="CT35" s="386">
        <f t="shared" si="99"/>
        <v>-1</v>
      </c>
      <c r="CU35" s="386">
        <f t="shared" si="99"/>
        <v>-2</v>
      </c>
      <c r="CV35" s="386">
        <f t="shared" si="99"/>
        <v>-3</v>
      </c>
      <c r="CW35" s="386">
        <f t="shared" si="99"/>
        <v>-4</v>
      </c>
      <c r="CX35" s="386">
        <f t="shared" si="99"/>
        <v>6</v>
      </c>
      <c r="CY35" s="386">
        <f t="shared" si="99"/>
        <v>-5</v>
      </c>
      <c r="CZ35" s="386">
        <f t="shared" si="99"/>
        <v>1</v>
      </c>
      <c r="DA35" s="386">
        <f t="shared" si="99"/>
        <v>-5</v>
      </c>
      <c r="DB35" s="386">
        <f t="shared" si="99"/>
        <v>-1</v>
      </c>
      <c r="DC35" s="264"/>
      <c r="DD35" s="57">
        <f>IF(ISERROR(GETPIVOTDATA("VALUE",'CRS WK pvt'!$I$2,"DT_FILE",DD$8,"CD_CO",DD$6,"TRIM_CAT",TRIM(B35),"TRIM_LINE",A30))=TRUE,0,GETPIVOTDATA("VALUE",'CRS WK pvt'!$I$2,"DT_FILE",DD$8,"CD_CO",DD$6,"TRIM_CAT",TRIM(B35),"TRIM_LINE",A30))</f>
        <v>3</v>
      </c>
    </row>
    <row r="36" spans="1:108" s="66" customFormat="1" ht="15">
      <c r="A36" s="140"/>
      <c r="B36" s="53" t="s">
        <v>144</v>
      </c>
      <c r="C36" s="129">
        <f t="shared" si="100" ref="C36:V36">SUM(C31:C35)</f>
        <v>5822</v>
      </c>
      <c r="D36" s="130">
        <f t="shared" si="100"/>
        <v>7149</v>
      </c>
      <c r="E36" s="130">
        <f t="shared" si="100"/>
        <v>7246</v>
      </c>
      <c r="F36" s="130">
        <f t="shared" si="100"/>
        <v>6145</v>
      </c>
      <c r="G36" s="130">
        <f t="shared" si="100"/>
        <v>5969</v>
      </c>
      <c r="H36" s="130">
        <f t="shared" si="100"/>
        <v>5419</v>
      </c>
      <c r="I36" s="130">
        <f t="shared" si="100"/>
        <v>4461</v>
      </c>
      <c r="J36" s="130">
        <f t="shared" si="100"/>
        <v>4332</v>
      </c>
      <c r="K36" s="130">
        <f t="shared" si="100"/>
        <v>4275</v>
      </c>
      <c r="L36" s="131">
        <f t="shared" si="100"/>
        <v>4801</v>
      </c>
      <c r="M36" s="130">
        <f t="shared" si="100"/>
        <v>4333</v>
      </c>
      <c r="N36" s="130">
        <f t="shared" si="100"/>
        <v>5278</v>
      </c>
      <c r="O36" s="130">
        <f t="shared" si="100"/>
        <v>6561</v>
      </c>
      <c r="P36" s="130">
        <f t="shared" si="100"/>
        <v>7306</v>
      </c>
      <c r="Q36" s="130">
        <f t="shared" si="100"/>
        <v>5647</v>
      </c>
      <c r="R36" s="130">
        <f t="shared" si="100"/>
        <v>5162</v>
      </c>
      <c r="S36" s="130">
        <f t="shared" si="100"/>
        <v>5262</v>
      </c>
      <c r="T36" s="130">
        <f t="shared" si="100"/>
        <v>3860</v>
      </c>
      <c r="U36" s="130">
        <f t="shared" si="100"/>
        <v>3811</v>
      </c>
      <c r="V36" s="130">
        <f t="shared" si="100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3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>
        <v>4419</v>
      </c>
      <c r="BH36" s="293">
        <v>4025</v>
      </c>
      <c r="BI36" s="78">
        <f t="shared" si="101" ref="BI36:BM36">SUM(BI31:BI35)</f>
        <v>739</v>
      </c>
      <c r="BJ36" s="132">
        <f t="shared" si="101"/>
        <v>157</v>
      </c>
      <c r="BK36" s="132">
        <f t="shared" si="101"/>
        <v>-1599</v>
      </c>
      <c r="BL36" s="132">
        <f t="shared" si="101"/>
        <v>-983</v>
      </c>
      <c r="BM36" s="132">
        <f t="shared" si="101"/>
        <v>-707</v>
      </c>
      <c r="BN36" s="132">
        <f t="shared" si="102" ref="BN36:BV36">SUM(BN31:BN35)</f>
        <v>-1559</v>
      </c>
      <c r="BO36" s="132">
        <f t="shared" si="102"/>
        <v>-650</v>
      </c>
      <c r="BP36" s="132">
        <f t="shared" si="102"/>
        <v>-428</v>
      </c>
      <c r="BQ36" s="132">
        <f t="shared" si="102"/>
        <v>-316</v>
      </c>
      <c r="BR36" s="387">
        <f t="shared" si="102"/>
        <v>-897</v>
      </c>
      <c r="BS36" s="410">
        <f t="shared" si="102"/>
        <v>-949</v>
      </c>
      <c r="BT36" s="132">
        <f t="shared" si="102"/>
        <v>-1175</v>
      </c>
      <c r="BU36" s="132">
        <f t="shared" si="102"/>
        <v>-1935</v>
      </c>
      <c r="BV36" s="132">
        <f t="shared" si="102"/>
        <v>-2101</v>
      </c>
      <c r="BW36" s="132">
        <f t="shared" si="103" ref="BW36:BX36">SUM(BW31:BW35)</f>
        <v>-867</v>
      </c>
      <c r="BX36" s="227">
        <f t="shared" si="103"/>
        <v>-3</v>
      </c>
      <c r="BY36" s="227">
        <f t="shared" si="104" ref="BY36:BZ36">SUM(BY31:BY35)</f>
        <v>-590</v>
      </c>
      <c r="BZ36" s="227">
        <f t="shared" si="104"/>
        <v>324</v>
      </c>
      <c r="CA36" s="227">
        <f t="shared" si="105" ref="CA36">SUM(CA31:CA35)</f>
        <v>663</v>
      </c>
      <c r="CB36" s="227">
        <f t="shared" si="106" ref="CB36:CC36">SUM(CB31:CB35)</f>
        <v>803</v>
      </c>
      <c r="CC36" s="227">
        <f t="shared" si="106"/>
        <v>1384</v>
      </c>
      <c r="CD36" s="387">
        <f t="shared" si="107" ref="CD36:CE36">SUM(CD31:CD35)</f>
        <v>101</v>
      </c>
      <c r="CE36" s="349">
        <f t="shared" si="107"/>
        <v>816</v>
      </c>
      <c r="CF36" s="227">
        <f t="shared" si="108" ref="CF36">SUM(CF31:CF35)</f>
        <v>786</v>
      </c>
      <c r="CG36" s="227">
        <f t="shared" si="109" ref="CG36">SUM(CG31:CG35)</f>
        <v>978</v>
      </c>
      <c r="CH36" s="227">
        <f t="shared" si="110" ref="CH36">SUM(CH31:CH35)</f>
        <v>687</v>
      </c>
      <c r="CI36" s="227">
        <f t="shared" si="111" ref="CI36">SUM(CI31:CI35)</f>
        <v>947</v>
      </c>
      <c r="CJ36" s="227">
        <f t="shared" si="112" ref="CJ36">SUM(CJ31:CJ35)</f>
        <v>469</v>
      </c>
      <c r="CK36" s="227">
        <f t="shared" si="113" ref="CK36">SUM(CK31:CK35)</f>
        <v>-177</v>
      </c>
      <c r="CL36" s="227">
        <f t="shared" si="114" ref="CL36">SUM(CL31:CL35)</f>
        <v>248</v>
      </c>
      <c r="CM36" s="227">
        <f t="shared" si="115" ref="CM36">SUM(CM31:CM35)</f>
        <v>-80</v>
      </c>
      <c r="CN36" s="227">
        <f t="shared" si="116" ref="CN36">SUM(CN31:CN35)</f>
        <v>-530</v>
      </c>
      <c r="CO36" s="227">
        <f t="shared" si="117" ref="CO36">SUM(CO31:CO35)</f>
        <v>-1175</v>
      </c>
      <c r="CP36" s="387">
        <f t="shared" si="118" ref="CP36">SUM(CP31:CP35)</f>
        <v>545</v>
      </c>
      <c r="CQ36" s="387">
        <f t="shared" si="119" ref="CQ36">SUM(CQ31:CQ35)</f>
        <v>-206</v>
      </c>
      <c r="CR36" s="387">
        <f t="shared" si="120" ref="CR36">SUM(CR31:CR35)</f>
        <v>95</v>
      </c>
      <c r="CS36" s="387">
        <f t="shared" si="121" ref="CS36">SUM(CS31:CS35)</f>
        <v>105</v>
      </c>
      <c r="CT36" s="387">
        <f t="shared" si="122" ref="CT36:CU36">SUM(CT31:CT35)</f>
        <v>-184</v>
      </c>
      <c r="CU36" s="387">
        <f t="shared" si="122"/>
        <v>-85</v>
      </c>
      <c r="CV36" s="387">
        <f t="shared" si="123" ref="CV36">SUM(CV31:CV35)</f>
        <v>-62</v>
      </c>
      <c r="CW36" s="387">
        <f t="shared" si="124" ref="CW36">SUM(CW31:CW35)</f>
        <v>182</v>
      </c>
      <c r="CX36" s="387">
        <f t="shared" si="125" ref="CX36:CY36">SUM(CX31:CX35)</f>
        <v>111</v>
      </c>
      <c r="CY36" s="387">
        <f t="shared" si="125"/>
        <v>-424</v>
      </c>
      <c r="CZ36" s="387">
        <f t="shared" si="126" ref="CZ36:DA36">SUM(CZ31:CZ35)</f>
        <v>-4</v>
      </c>
      <c r="DA36" s="387">
        <f t="shared" si="126"/>
        <v>251</v>
      </c>
      <c r="DB36" s="387">
        <f t="shared" si="127" ref="DB36">SUM(DB31:DB35)</f>
        <v>-525</v>
      </c>
      <c r="DC36" s="265"/>
      <c r="DD36" s="78">
        <f>SUM(DD31:DD35)</f>
        <v>4025</v>
      </c>
    </row>
    <row r="37" spans="1:108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28"/>
      <c r="CB37" s="228"/>
      <c r="CC37" s="228"/>
      <c r="CD37" s="388"/>
      <c r="CE37" s="350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388"/>
      <c r="CQ37" s="388"/>
      <c r="CR37" s="388"/>
      <c r="CS37" s="388"/>
      <c r="CT37" s="388"/>
      <c r="CU37" s="388"/>
      <c r="CV37" s="388"/>
      <c r="CW37" s="388"/>
      <c r="CX37" s="388"/>
      <c r="CY37" s="388"/>
      <c r="CZ37" s="388"/>
      <c r="DA37" s="388"/>
      <c r="DB37" s="388"/>
      <c r="DC37" s="264"/>
      <c r="DD37" s="83"/>
    </row>
    <row r="38" spans="1:108" s="52" customFormat="1" ht="15">
      <c r="A38" s="139"/>
      <c r="B38" s="53" t="s">
        <v>139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2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>
        <v>9568</v>
      </c>
      <c r="BH38" s="292">
        <v>9312</v>
      </c>
      <c r="BI38" s="76">
        <f t="shared" si="128" ref="BI38:BR42">O38-C38</f>
        <v>198</v>
      </c>
      <c r="BJ38" s="77">
        <f t="shared" si="128"/>
        <v>1253</v>
      </c>
      <c r="BK38" s="77">
        <f t="shared" si="128"/>
        <v>2117</v>
      </c>
      <c r="BL38" s="77">
        <f t="shared" si="128"/>
        <v>1940</v>
      </c>
      <c r="BM38" s="77">
        <f t="shared" si="128"/>
        <v>1829</v>
      </c>
      <c r="BN38" s="77">
        <f t="shared" si="128"/>
        <v>2305</v>
      </c>
      <c r="BO38" s="77">
        <f t="shared" si="128"/>
        <v>2310</v>
      </c>
      <c r="BP38" s="77">
        <f t="shared" si="128"/>
        <v>2503</v>
      </c>
      <c r="BQ38" s="77">
        <f t="shared" si="128"/>
        <v>2712</v>
      </c>
      <c r="BR38" s="386">
        <f t="shared" si="128"/>
        <v>2380</v>
      </c>
      <c r="BS38" s="409">
        <f t="shared" si="129" ref="BS38:CB42">Y38-M38</f>
        <v>2215</v>
      </c>
      <c r="BT38" s="77">
        <f t="shared" si="129"/>
        <v>2004</v>
      </c>
      <c r="BU38" s="77">
        <f t="shared" si="129"/>
        <v>1039</v>
      </c>
      <c r="BV38" s="77">
        <f t="shared" si="129"/>
        <v>-261</v>
      </c>
      <c r="BW38" s="77">
        <f t="shared" si="129"/>
        <v>-985</v>
      </c>
      <c r="BX38" s="226">
        <f t="shared" si="129"/>
        <v>-1488</v>
      </c>
      <c r="BY38" s="226">
        <f t="shared" si="129"/>
        <v>-2646</v>
      </c>
      <c r="BZ38" s="226">
        <f t="shared" si="129"/>
        <v>-3259</v>
      </c>
      <c r="CA38" s="226">
        <f t="shared" si="129"/>
        <v>-3208</v>
      </c>
      <c r="CB38" s="226">
        <f t="shared" si="129"/>
        <v>-2718</v>
      </c>
      <c r="CC38" s="226">
        <f t="shared" si="130" ref="CC38:CL42">AI38-W38</f>
        <v>-2687</v>
      </c>
      <c r="CD38" s="386">
        <f t="shared" si="130"/>
        <v>-2811</v>
      </c>
      <c r="CE38" s="348">
        <f t="shared" si="130"/>
        <v>-2292</v>
      </c>
      <c r="CF38" s="226">
        <f t="shared" si="130"/>
        <v>-1917</v>
      </c>
      <c r="CG38" s="226">
        <f t="shared" si="130"/>
        <v>-1586</v>
      </c>
      <c r="CH38" s="226">
        <f t="shared" si="130"/>
        <v>-1216</v>
      </c>
      <c r="CI38" s="226">
        <f t="shared" si="130"/>
        <v>-1503</v>
      </c>
      <c r="CJ38" s="226">
        <f t="shared" si="130"/>
        <v>-1219</v>
      </c>
      <c r="CK38" s="226">
        <f t="shared" si="130"/>
        <v>-195</v>
      </c>
      <c r="CL38" s="226">
        <f t="shared" si="130"/>
        <v>-259</v>
      </c>
      <c r="CM38" s="226">
        <f t="shared" si="131" ref="CM38:DB42">AS38-AG38</f>
        <v>21</v>
      </c>
      <c r="CN38" s="226">
        <f t="shared" si="131"/>
        <v>-691</v>
      </c>
      <c r="CO38" s="226">
        <f t="shared" si="131"/>
        <v>-536</v>
      </c>
      <c r="CP38" s="386">
        <f t="shared" si="131"/>
        <v>-316</v>
      </c>
      <c r="CQ38" s="386">
        <f t="shared" si="131"/>
        <v>-39</v>
      </c>
      <c r="CR38" s="386">
        <f t="shared" si="131"/>
        <v>-351</v>
      </c>
      <c r="CS38" s="386">
        <f t="shared" si="131"/>
        <v>87</v>
      </c>
      <c r="CT38" s="386">
        <f t="shared" si="131"/>
        <v>123</v>
      </c>
      <c r="CU38" s="386">
        <f t="shared" si="131"/>
        <v>-25</v>
      </c>
      <c r="CV38" s="386">
        <f t="shared" si="131"/>
        <v>198</v>
      </c>
      <c r="CW38" s="386">
        <f t="shared" si="131"/>
        <v>248</v>
      </c>
      <c r="CX38" s="386">
        <f t="shared" si="131"/>
        <v>323</v>
      </c>
      <c r="CY38" s="386">
        <f t="shared" si="131"/>
        <v>-342</v>
      </c>
      <c r="CZ38" s="386">
        <f t="shared" si="131"/>
        <v>19</v>
      </c>
      <c r="DA38" s="386">
        <f t="shared" si="131"/>
        <v>75</v>
      </c>
      <c r="DB38" s="386">
        <f t="shared" si="131"/>
        <v>-158</v>
      </c>
      <c r="DC38" s="264"/>
      <c r="DD38" s="57">
        <f>IF(ISERROR(GETPIVOTDATA("VALUE",'CRS WK pvt'!$I$2,"DT_FILE",DD$8,"CD_CO",DD$6,"TRIM_CAT",TRIM(B38),"TRIM_LINE",A37))=TRUE,0,GETPIVOTDATA("VALUE",'CRS WK pvt'!$I$2,"DT_FILE",DD$8,"CD_CO",DD$6,"TRIM_CAT",TRIM(B38),"TRIM_LINE",A37))</f>
        <v>9312</v>
      </c>
    </row>
    <row r="39" spans="1:108" s="52" customFormat="1" ht="15">
      <c r="A39" s="139"/>
      <c r="B39" s="53" t="s">
        <v>140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2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>
        <v>4405</v>
      </c>
      <c r="BH39" s="292">
        <v>4485</v>
      </c>
      <c r="BI39" s="76">
        <f t="shared" si="128"/>
        <v>105</v>
      </c>
      <c r="BJ39" s="77">
        <f t="shared" si="128"/>
        <v>233</v>
      </c>
      <c r="BK39" s="77">
        <f t="shared" si="128"/>
        <v>269</v>
      </c>
      <c r="BL39" s="77">
        <f t="shared" si="128"/>
        <v>228</v>
      </c>
      <c r="BM39" s="77">
        <f t="shared" si="128"/>
        <v>389</v>
      </c>
      <c r="BN39" s="77">
        <f t="shared" si="128"/>
        <v>256</v>
      </c>
      <c r="BO39" s="77">
        <f t="shared" si="128"/>
        <v>410</v>
      </c>
      <c r="BP39" s="77">
        <f t="shared" si="128"/>
        <v>483</v>
      </c>
      <c r="BQ39" s="77">
        <f t="shared" si="128"/>
        <v>797</v>
      </c>
      <c r="BR39" s="386">
        <f t="shared" si="128"/>
        <v>851</v>
      </c>
      <c r="BS39" s="409">
        <f t="shared" si="129"/>
        <v>807</v>
      </c>
      <c r="BT39" s="77">
        <f t="shared" si="129"/>
        <v>790</v>
      </c>
      <c r="BU39" s="77">
        <f t="shared" si="129"/>
        <v>668</v>
      </c>
      <c r="BV39" s="77">
        <f t="shared" si="129"/>
        <v>542</v>
      </c>
      <c r="BW39" s="77">
        <f t="shared" si="129"/>
        <v>556</v>
      </c>
      <c r="BX39" s="226">
        <f t="shared" si="129"/>
        <v>561</v>
      </c>
      <c r="BY39" s="226">
        <f t="shared" si="129"/>
        <v>45</v>
      </c>
      <c r="BZ39" s="226">
        <f t="shared" si="129"/>
        <v>32</v>
      </c>
      <c r="CA39" s="226">
        <f t="shared" si="129"/>
        <v>-110</v>
      </c>
      <c r="CB39" s="226">
        <f t="shared" si="129"/>
        <v>-68</v>
      </c>
      <c r="CC39" s="226">
        <f t="shared" si="130"/>
        <v>-1151</v>
      </c>
      <c r="CD39" s="386">
        <f t="shared" si="130"/>
        <v>-1107</v>
      </c>
      <c r="CE39" s="348">
        <f t="shared" si="130"/>
        <v>-574</v>
      </c>
      <c r="CF39" s="226">
        <f t="shared" si="130"/>
        <v>-374</v>
      </c>
      <c r="CG39" s="226">
        <f t="shared" si="130"/>
        <v>-184</v>
      </c>
      <c r="CH39" s="226">
        <f t="shared" si="130"/>
        <v>-91</v>
      </c>
      <c r="CI39" s="226">
        <f t="shared" si="130"/>
        <v>-53</v>
      </c>
      <c r="CJ39" s="226">
        <f t="shared" si="130"/>
        <v>-11</v>
      </c>
      <c r="CK39" s="226">
        <f t="shared" si="130"/>
        <v>218</v>
      </c>
      <c r="CL39" s="226">
        <f t="shared" si="130"/>
        <v>-52</v>
      </c>
      <c r="CM39" s="226">
        <f t="shared" si="131"/>
        <v>-64</v>
      </c>
      <c r="CN39" s="226">
        <f t="shared" si="131"/>
        <v>-169</v>
      </c>
      <c r="CO39" s="226">
        <f t="shared" si="131"/>
        <v>738</v>
      </c>
      <c r="CP39" s="386">
        <f t="shared" si="131"/>
        <v>769</v>
      </c>
      <c r="CQ39" s="386">
        <f t="shared" si="131"/>
        <v>786</v>
      </c>
      <c r="CR39" s="386">
        <f t="shared" si="131"/>
        <v>671</v>
      </c>
      <c r="CS39" s="386">
        <f t="shared" si="131"/>
        <v>723</v>
      </c>
      <c r="CT39" s="386">
        <f t="shared" si="131"/>
        <v>621</v>
      </c>
      <c r="CU39" s="386">
        <f t="shared" si="131"/>
        <v>557</v>
      </c>
      <c r="CV39" s="386">
        <f t="shared" si="131"/>
        <v>616</v>
      </c>
      <c r="CW39" s="386">
        <f t="shared" si="131"/>
        <v>623</v>
      </c>
      <c r="CX39" s="386">
        <f t="shared" si="131"/>
        <v>535</v>
      </c>
      <c r="CY39" s="386">
        <f t="shared" si="131"/>
        <v>502</v>
      </c>
      <c r="CZ39" s="386">
        <f t="shared" si="131"/>
        <v>516</v>
      </c>
      <c r="DA39" s="386">
        <f t="shared" si="131"/>
        <v>407</v>
      </c>
      <c r="DB39" s="386">
        <f t="shared" si="131"/>
        <v>397</v>
      </c>
      <c r="DC39" s="264"/>
      <c r="DD39" s="57">
        <f>IF(ISERROR(GETPIVOTDATA("VALUE",'CRS WK pvt'!$I$2,"DT_FILE",DD$8,"CD_CO",DD$6,"TRIM_CAT",TRIM(B39),"TRIM_LINE",A37))=TRUE,0,GETPIVOTDATA("VALUE",'CRS WK pvt'!$I$2,"DT_FILE",DD$8,"CD_CO",DD$6,"TRIM_CAT",TRIM(B39),"TRIM_LINE",A37))</f>
        <v>4485</v>
      </c>
    </row>
    <row r="40" spans="1:108" s="52" customFormat="1" ht="15">
      <c r="A40" s="139"/>
      <c r="B40" s="53" t="s">
        <v>141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2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>
        <v>915</v>
      </c>
      <c r="BH40" s="292">
        <v>844</v>
      </c>
      <c r="BI40" s="76">
        <f t="shared" si="128"/>
        <v>60</v>
      </c>
      <c r="BJ40" s="77">
        <f t="shared" si="128"/>
        <v>430</v>
      </c>
      <c r="BK40" s="77">
        <f t="shared" si="128"/>
        <v>620</v>
      </c>
      <c r="BL40" s="77">
        <f t="shared" si="128"/>
        <v>629</v>
      </c>
      <c r="BM40" s="77">
        <f t="shared" si="128"/>
        <v>574</v>
      </c>
      <c r="BN40" s="77">
        <f t="shared" si="128"/>
        <v>577</v>
      </c>
      <c r="BO40" s="77">
        <f t="shared" si="128"/>
        <v>460</v>
      </c>
      <c r="BP40" s="77">
        <f t="shared" si="128"/>
        <v>447</v>
      </c>
      <c r="BQ40" s="77">
        <f t="shared" si="128"/>
        <v>422</v>
      </c>
      <c r="BR40" s="386">
        <f t="shared" si="128"/>
        <v>349</v>
      </c>
      <c r="BS40" s="409">
        <f t="shared" si="129"/>
        <v>328</v>
      </c>
      <c r="BT40" s="77">
        <f t="shared" si="129"/>
        <v>283</v>
      </c>
      <c r="BU40" s="77">
        <f t="shared" si="129"/>
        <v>137</v>
      </c>
      <c r="BV40" s="77">
        <f t="shared" si="129"/>
        <v>-274</v>
      </c>
      <c r="BW40" s="77">
        <f t="shared" si="129"/>
        <v>-489</v>
      </c>
      <c r="BX40" s="226">
        <f t="shared" si="129"/>
        <v>-467</v>
      </c>
      <c r="BY40" s="226">
        <f t="shared" si="129"/>
        <v>-341</v>
      </c>
      <c r="BZ40" s="226">
        <f t="shared" si="129"/>
        <v>-330</v>
      </c>
      <c r="CA40" s="226">
        <f t="shared" si="129"/>
        <v>-323</v>
      </c>
      <c r="CB40" s="226">
        <f t="shared" si="129"/>
        <v>-210</v>
      </c>
      <c r="CC40" s="226">
        <f t="shared" si="130"/>
        <v>-159</v>
      </c>
      <c r="CD40" s="386">
        <f t="shared" si="130"/>
        <v>-96</v>
      </c>
      <c r="CE40" s="348">
        <f t="shared" si="130"/>
        <v>-28</v>
      </c>
      <c r="CF40" s="226">
        <f t="shared" si="130"/>
        <v>29</v>
      </c>
      <c r="CG40" s="226">
        <f t="shared" si="130"/>
        <v>84</v>
      </c>
      <c r="CH40" s="226">
        <f t="shared" si="130"/>
        <v>54</v>
      </c>
      <c r="CI40" s="226">
        <f t="shared" si="130"/>
        <v>48</v>
      </c>
      <c r="CJ40" s="226">
        <f t="shared" si="130"/>
        <v>-3</v>
      </c>
      <c r="CK40" s="226">
        <f t="shared" si="130"/>
        <v>3</v>
      </c>
      <c r="CL40" s="226">
        <f t="shared" si="130"/>
        <v>27</v>
      </c>
      <c r="CM40" s="226">
        <f t="shared" si="131"/>
        <v>105</v>
      </c>
      <c r="CN40" s="226">
        <f t="shared" si="131"/>
        <v>15</v>
      </c>
      <c r="CO40" s="226">
        <f t="shared" si="131"/>
        <v>-54</v>
      </c>
      <c r="CP40" s="386">
        <f t="shared" si="131"/>
        <v>-12</v>
      </c>
      <c r="CQ40" s="386">
        <f t="shared" si="131"/>
        <v>-83</v>
      </c>
      <c r="CR40" s="386">
        <f t="shared" si="131"/>
        <v>-118</v>
      </c>
      <c r="CS40" s="386">
        <f t="shared" si="131"/>
        <v>-139</v>
      </c>
      <c r="CT40" s="386">
        <f t="shared" si="131"/>
        <v>-116</v>
      </c>
      <c r="CU40" s="386">
        <f t="shared" si="131"/>
        <v>-76</v>
      </c>
      <c r="CV40" s="386">
        <f t="shared" si="131"/>
        <v>-76</v>
      </c>
      <c r="CW40" s="386">
        <f t="shared" si="131"/>
        <v>-113</v>
      </c>
      <c r="CX40" s="386">
        <f t="shared" si="131"/>
        <v>-124</v>
      </c>
      <c r="CY40" s="386">
        <f t="shared" si="131"/>
        <v>-140</v>
      </c>
      <c r="CZ40" s="386">
        <f t="shared" si="131"/>
        <v>-157</v>
      </c>
      <c r="DA40" s="386">
        <f t="shared" si="131"/>
        <v>-63</v>
      </c>
      <c r="DB40" s="386">
        <f t="shared" si="131"/>
        <v>-150</v>
      </c>
      <c r="DC40" s="264"/>
      <c r="DD40" s="57">
        <f>IF(ISERROR(GETPIVOTDATA("VALUE",'CRS WK pvt'!$I$2,"DT_FILE",DD$8,"CD_CO",DD$6,"TRIM_CAT",TRIM(B40),"TRIM_LINE",A37))=TRUE,0,GETPIVOTDATA("VALUE",'CRS WK pvt'!$I$2,"DT_FILE",DD$8,"CD_CO",DD$6,"TRIM_CAT",TRIM(B40),"TRIM_LINE",A37))</f>
        <v>844</v>
      </c>
    </row>
    <row r="41" spans="1:108" s="52" customFormat="1" ht="15">
      <c r="A41" s="139"/>
      <c r="B41" s="53" t="s">
        <v>142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2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>
        <v>31</v>
      </c>
      <c r="BH41" s="292">
        <v>30</v>
      </c>
      <c r="BI41" s="76">
        <f t="shared" si="128"/>
        <v>-10</v>
      </c>
      <c r="BJ41" s="77">
        <f t="shared" si="128"/>
        <v>13</v>
      </c>
      <c r="BK41" s="77">
        <f t="shared" si="128"/>
        <v>22</v>
      </c>
      <c r="BL41" s="77">
        <f t="shared" si="128"/>
        <v>9</v>
      </c>
      <c r="BM41" s="77">
        <f t="shared" si="128"/>
        <v>23</v>
      </c>
      <c r="BN41" s="77">
        <f t="shared" si="128"/>
        <v>9</v>
      </c>
      <c r="BO41" s="77">
        <f t="shared" si="128"/>
        <v>17</v>
      </c>
      <c r="BP41" s="77">
        <f t="shared" si="128"/>
        <v>16</v>
      </c>
      <c r="BQ41" s="77">
        <f t="shared" si="128"/>
        <v>18</v>
      </c>
      <c r="BR41" s="386">
        <f t="shared" si="128"/>
        <v>2</v>
      </c>
      <c r="BS41" s="409">
        <f t="shared" si="129"/>
        <v>3</v>
      </c>
      <c r="BT41" s="77">
        <f t="shared" si="129"/>
        <v>2</v>
      </c>
      <c r="BU41" s="77">
        <f t="shared" si="129"/>
        <v>-3</v>
      </c>
      <c r="BV41" s="77">
        <f t="shared" si="129"/>
        <v>-15</v>
      </c>
      <c r="BW41" s="77">
        <f t="shared" si="129"/>
        <v>-19</v>
      </c>
      <c r="BX41" s="226">
        <f t="shared" si="129"/>
        <v>-14</v>
      </c>
      <c r="BY41" s="226">
        <f t="shared" si="129"/>
        <v>-23</v>
      </c>
      <c r="BZ41" s="226">
        <f t="shared" si="129"/>
        <v>-11</v>
      </c>
      <c r="CA41" s="226">
        <f t="shared" si="129"/>
        <v>-16</v>
      </c>
      <c r="CB41" s="226">
        <f t="shared" si="129"/>
        <v>-9</v>
      </c>
      <c r="CC41" s="226">
        <f t="shared" si="130"/>
        <v>-9</v>
      </c>
      <c r="CD41" s="386">
        <f t="shared" si="130"/>
        <v>1</v>
      </c>
      <c r="CE41" s="348">
        <f t="shared" si="130"/>
        <v>11</v>
      </c>
      <c r="CF41" s="226">
        <f t="shared" si="130"/>
        <v>4</v>
      </c>
      <c r="CG41" s="226">
        <f t="shared" si="130"/>
        <v>7</v>
      </c>
      <c r="CH41" s="226">
        <f t="shared" si="130"/>
        <v>3</v>
      </c>
      <c r="CI41" s="226">
        <f t="shared" si="130"/>
        <v>2</v>
      </c>
      <c r="CJ41" s="226">
        <f t="shared" si="130"/>
        <v>-17</v>
      </c>
      <c r="CK41" s="226">
        <f t="shared" si="130"/>
        <v>-5</v>
      </c>
      <c r="CL41" s="226">
        <f t="shared" si="130"/>
        <v>-4</v>
      </c>
      <c r="CM41" s="226">
        <f t="shared" si="131"/>
        <v>-3</v>
      </c>
      <c r="CN41" s="226">
        <f t="shared" si="131"/>
        <v>7</v>
      </c>
      <c r="CO41" s="226">
        <f t="shared" si="131"/>
        <v>-4</v>
      </c>
      <c r="CP41" s="386">
        <f t="shared" si="131"/>
        <v>3</v>
      </c>
      <c r="CQ41" s="386">
        <f t="shared" si="131"/>
        <v>-14</v>
      </c>
      <c r="CR41" s="386">
        <f t="shared" si="131"/>
        <v>-6</v>
      </c>
      <c r="CS41" s="386">
        <f t="shared" si="131"/>
        <v>-12</v>
      </c>
      <c r="CT41" s="386">
        <f t="shared" si="131"/>
        <v>-1</v>
      </c>
      <c r="CU41" s="386">
        <f t="shared" si="131"/>
        <v>-9</v>
      </c>
      <c r="CV41" s="386">
        <f t="shared" si="131"/>
        <v>-3</v>
      </c>
      <c r="CW41" s="386">
        <f t="shared" si="131"/>
        <v>3</v>
      </c>
      <c r="CX41" s="386">
        <f t="shared" si="131"/>
        <v>-2</v>
      </c>
      <c r="CY41" s="386">
        <f t="shared" si="131"/>
        <v>2</v>
      </c>
      <c r="CZ41" s="386">
        <f t="shared" si="131"/>
        <v>3</v>
      </c>
      <c r="DA41" s="386">
        <f t="shared" si="131"/>
        <v>5</v>
      </c>
      <c r="DB41" s="386">
        <f t="shared" si="131"/>
        <v>3</v>
      </c>
      <c r="DC41" s="264"/>
      <c r="DD41" s="57">
        <f>IF(ISERROR(GETPIVOTDATA("VALUE",'CRS WK pvt'!$I$2,"DT_FILE",DD$8,"CD_CO",DD$6,"TRIM_CAT",TRIM(B41),"TRIM_LINE",A37))=TRUE,0,GETPIVOTDATA("VALUE",'CRS WK pvt'!$I$2,"DT_FILE",DD$8,"CD_CO",DD$6,"TRIM_CAT",TRIM(B41),"TRIM_LINE",A37))</f>
        <v>30</v>
      </c>
    </row>
    <row r="42" spans="1:108" s="52" customFormat="1" ht="15">
      <c r="A42" s="139"/>
      <c r="B42" s="53" t="s">
        <v>143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2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>
        <v>4</v>
      </c>
      <c r="BH42" s="292">
        <v>3</v>
      </c>
      <c r="BI42" s="76">
        <f t="shared" si="128"/>
        <v>3</v>
      </c>
      <c r="BJ42" s="77">
        <f t="shared" si="128"/>
        <v>1</v>
      </c>
      <c r="BK42" s="77">
        <f t="shared" si="128"/>
        <v>2</v>
      </c>
      <c r="BL42" s="77">
        <f t="shared" si="128"/>
        <v>3</v>
      </c>
      <c r="BM42" s="77">
        <f t="shared" si="128"/>
        <v>2</v>
      </c>
      <c r="BN42" s="77">
        <f t="shared" si="128"/>
        <v>3</v>
      </c>
      <c r="BO42" s="77">
        <f t="shared" si="128"/>
        <v>5</v>
      </c>
      <c r="BP42" s="77">
        <f t="shared" si="128"/>
        <v>3</v>
      </c>
      <c r="BQ42" s="77">
        <f t="shared" si="128"/>
        <v>4</v>
      </c>
      <c r="BR42" s="386">
        <f t="shared" si="128"/>
        <v>2</v>
      </c>
      <c r="BS42" s="409">
        <f t="shared" si="129"/>
        <v>-1</v>
      </c>
      <c r="BT42" s="77">
        <f t="shared" si="129"/>
        <v>-3</v>
      </c>
      <c r="BU42" s="77">
        <f t="shared" si="129"/>
        <v>-4</v>
      </c>
      <c r="BV42" s="77">
        <f t="shared" si="129"/>
        <v>-2</v>
      </c>
      <c r="BW42" s="77">
        <f t="shared" si="129"/>
        <v>-3</v>
      </c>
      <c r="BX42" s="226">
        <f t="shared" si="129"/>
        <v>-2</v>
      </c>
      <c r="BY42" s="226">
        <f t="shared" si="129"/>
        <v>2</v>
      </c>
      <c r="BZ42" s="226">
        <f t="shared" si="129"/>
        <v>4</v>
      </c>
      <c r="CA42" s="226">
        <f t="shared" si="129"/>
        <v>1</v>
      </c>
      <c r="CB42" s="226">
        <f t="shared" si="129"/>
        <v>3</v>
      </c>
      <c r="CC42" s="226">
        <f t="shared" si="130"/>
        <v>3</v>
      </c>
      <c r="CD42" s="386">
        <f t="shared" si="130"/>
        <v>3</v>
      </c>
      <c r="CE42" s="348">
        <f t="shared" si="130"/>
        <v>3</v>
      </c>
      <c r="CF42" s="226">
        <f t="shared" si="130"/>
        <v>5</v>
      </c>
      <c r="CG42" s="226">
        <f t="shared" si="130"/>
        <v>5</v>
      </c>
      <c r="CH42" s="226">
        <f t="shared" si="130"/>
        <v>2</v>
      </c>
      <c r="CI42" s="226">
        <f t="shared" si="130"/>
        <v>1</v>
      </c>
      <c r="CJ42" s="226">
        <f t="shared" si="130"/>
        <v>1</v>
      </c>
      <c r="CK42" s="226">
        <f t="shared" si="130"/>
        <v>-4</v>
      </c>
      <c r="CL42" s="226">
        <f t="shared" si="130"/>
        <v>-3</v>
      </c>
      <c r="CM42" s="226">
        <f t="shared" si="131"/>
        <v>-3</v>
      </c>
      <c r="CN42" s="226">
        <f t="shared" si="131"/>
        <v>-2</v>
      </c>
      <c r="CO42" s="226">
        <f t="shared" si="131"/>
        <v>-5</v>
      </c>
      <c r="CP42" s="386">
        <f t="shared" si="131"/>
        <v>-2</v>
      </c>
      <c r="CQ42" s="386">
        <f t="shared" si="131"/>
        <v>-1</v>
      </c>
      <c r="CR42" s="386">
        <f t="shared" si="131"/>
        <v>-3</v>
      </c>
      <c r="CS42" s="386">
        <f t="shared" si="131"/>
        <v>-3</v>
      </c>
      <c r="CT42" s="386">
        <f t="shared" si="131"/>
        <v>-1</v>
      </c>
      <c r="CU42" s="386">
        <f t="shared" si="131"/>
        <v>-1</v>
      </c>
      <c r="CV42" s="386">
        <f t="shared" si="131"/>
        <v>-2</v>
      </c>
      <c r="CW42" s="386">
        <f t="shared" si="131"/>
        <v>2</v>
      </c>
      <c r="CX42" s="386">
        <f t="shared" si="131"/>
        <v>-1</v>
      </c>
      <c r="CY42" s="386">
        <f t="shared" si="131"/>
        <v>1</v>
      </c>
      <c r="CZ42" s="386">
        <f t="shared" si="131"/>
        <v>-1</v>
      </c>
      <c r="DA42" s="386">
        <f t="shared" si="131"/>
        <v>0</v>
      </c>
      <c r="DB42" s="386">
        <f t="shared" si="131"/>
        <v>-2</v>
      </c>
      <c r="DC42" s="264"/>
      <c r="DD42" s="57">
        <f>IF(ISERROR(GETPIVOTDATA("VALUE",'CRS WK pvt'!$I$2,"DT_FILE",DD$8,"CD_CO",DD$6,"TRIM_CAT",TRIM(B42),"TRIM_LINE",A37))=TRUE,0,GETPIVOTDATA("VALUE",'CRS WK pvt'!$I$2,"DT_FILE",DD$8,"CD_CO",DD$6,"TRIM_CAT",TRIM(B42),"TRIM_LINE",A37))</f>
        <v>3</v>
      </c>
    </row>
    <row r="43" spans="1:108" s="66" customFormat="1" ht="15.75" thickBot="1">
      <c r="A43" s="140"/>
      <c r="B43" s="60" t="s">
        <v>144</v>
      </c>
      <c r="C43" s="61">
        <f t="shared" si="132" ref="C43:V43">SUM(C38:C42)</f>
        <v>12739</v>
      </c>
      <c r="D43" s="62">
        <f t="shared" si="132"/>
        <v>13219</v>
      </c>
      <c r="E43" s="62">
        <f t="shared" si="132"/>
        <v>13838</v>
      </c>
      <c r="F43" s="62">
        <f t="shared" si="132"/>
        <v>14889</v>
      </c>
      <c r="G43" s="62">
        <f t="shared" si="132"/>
        <v>15427</v>
      </c>
      <c r="H43" s="62">
        <f t="shared" si="132"/>
        <v>15946</v>
      </c>
      <c r="I43" s="62">
        <f t="shared" si="132"/>
        <v>15775</v>
      </c>
      <c r="J43" s="62">
        <f t="shared" si="132"/>
        <v>15037</v>
      </c>
      <c r="K43" s="62">
        <f t="shared" si="132"/>
        <v>14410</v>
      </c>
      <c r="L43" s="63">
        <f t="shared" si="132"/>
        <v>14568</v>
      </c>
      <c r="M43" s="62">
        <f t="shared" si="132"/>
        <v>12915</v>
      </c>
      <c r="N43" s="62">
        <f t="shared" si="132"/>
        <v>12242</v>
      </c>
      <c r="O43" s="62">
        <f t="shared" si="132"/>
        <v>13095</v>
      </c>
      <c r="P43" s="62">
        <f t="shared" si="132"/>
        <v>15149</v>
      </c>
      <c r="Q43" s="62">
        <f t="shared" si="132"/>
        <v>16868</v>
      </c>
      <c r="R43" s="62">
        <f t="shared" si="132"/>
        <v>17698</v>
      </c>
      <c r="S43" s="62">
        <f t="shared" si="132"/>
        <v>18244</v>
      </c>
      <c r="T43" s="62">
        <f t="shared" si="132"/>
        <v>19096</v>
      </c>
      <c r="U43" s="62">
        <f t="shared" si="132"/>
        <v>18977</v>
      </c>
      <c r="V43" s="62">
        <f t="shared" si="132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90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>
        <v>14923</v>
      </c>
      <c r="BH43" s="290">
        <v>14674</v>
      </c>
      <c r="BI43" s="64">
        <f t="shared" si="133" ref="BI43:BM43">SUM(BI38:BI42)</f>
        <v>356</v>
      </c>
      <c r="BJ43" s="65">
        <f t="shared" si="133"/>
        <v>1930</v>
      </c>
      <c r="BK43" s="65">
        <f t="shared" si="133"/>
        <v>3030</v>
      </c>
      <c r="BL43" s="65">
        <f t="shared" si="133"/>
        <v>2809</v>
      </c>
      <c r="BM43" s="65">
        <f t="shared" si="133"/>
        <v>2817</v>
      </c>
      <c r="BN43" s="65">
        <f t="shared" si="134" ref="BN43:BV43">SUM(BN38:BN42)</f>
        <v>3150</v>
      </c>
      <c r="BO43" s="65">
        <f t="shared" si="134"/>
        <v>3202</v>
      </c>
      <c r="BP43" s="65">
        <f t="shared" si="134"/>
        <v>3452</v>
      </c>
      <c r="BQ43" s="65">
        <f t="shared" si="134"/>
        <v>3953</v>
      </c>
      <c r="BR43" s="384">
        <f t="shared" si="134"/>
        <v>3584</v>
      </c>
      <c r="BS43" s="407">
        <f t="shared" si="134"/>
        <v>3352</v>
      </c>
      <c r="BT43" s="65">
        <f t="shared" si="134"/>
        <v>3076</v>
      </c>
      <c r="BU43" s="65">
        <f t="shared" si="134"/>
        <v>1837</v>
      </c>
      <c r="BV43" s="65">
        <f t="shared" si="134"/>
        <v>-10</v>
      </c>
      <c r="BW43" s="65">
        <f t="shared" si="135" ref="BW43:BX43">SUM(BW38:BW42)</f>
        <v>-940</v>
      </c>
      <c r="BX43" s="224">
        <f t="shared" si="135"/>
        <v>-1410</v>
      </c>
      <c r="BY43" s="224">
        <f t="shared" si="136" ref="BY43:BZ43">SUM(BY38:BY42)</f>
        <v>-2963</v>
      </c>
      <c r="BZ43" s="224">
        <f t="shared" si="136"/>
        <v>-3564</v>
      </c>
      <c r="CA43" s="224">
        <f t="shared" si="137" ref="CA43">SUM(CA38:CA42)</f>
        <v>-3656</v>
      </c>
      <c r="CB43" s="224">
        <f t="shared" si="138" ref="CB43:CC43">SUM(CB38:CB42)</f>
        <v>-3002</v>
      </c>
      <c r="CC43" s="224">
        <f t="shared" si="138"/>
        <v>-4003</v>
      </c>
      <c r="CD43" s="384">
        <f t="shared" si="139" ref="CD43:CE43">SUM(CD38:CD42)</f>
        <v>-4010</v>
      </c>
      <c r="CE43" s="346">
        <f t="shared" si="139"/>
        <v>-2880</v>
      </c>
      <c r="CF43" s="224">
        <f t="shared" si="140" ref="CF43">SUM(CF38:CF42)</f>
        <v>-2253</v>
      </c>
      <c r="CG43" s="224">
        <f t="shared" si="141" ref="CG43">SUM(CG38:CG42)</f>
        <v>-1674</v>
      </c>
      <c r="CH43" s="224">
        <f t="shared" si="142" ref="CH43">SUM(CH38:CH42)</f>
        <v>-1248</v>
      </c>
      <c r="CI43" s="224">
        <f t="shared" si="143" ref="CI43">SUM(CI38:CI42)</f>
        <v>-1505</v>
      </c>
      <c r="CJ43" s="224">
        <f t="shared" si="144" ref="CJ43">SUM(CJ38:CJ42)</f>
        <v>-1249</v>
      </c>
      <c r="CK43" s="224">
        <f t="shared" si="145" ref="CK43">SUM(CK38:CK42)</f>
        <v>17</v>
      </c>
      <c r="CL43" s="224">
        <f t="shared" si="146" ref="CL43">SUM(CL38:CL42)</f>
        <v>-291</v>
      </c>
      <c r="CM43" s="224">
        <f t="shared" si="147" ref="CM43">SUM(CM38:CM42)</f>
        <v>56</v>
      </c>
      <c r="CN43" s="224">
        <f t="shared" si="148" ref="CN43">SUM(CN38:CN42)</f>
        <v>-840</v>
      </c>
      <c r="CO43" s="224">
        <f t="shared" si="149" ref="CO43">SUM(CO38:CO42)</f>
        <v>139</v>
      </c>
      <c r="CP43" s="384">
        <f t="shared" si="150" ref="CP43">SUM(CP38:CP42)</f>
        <v>442</v>
      </c>
      <c r="CQ43" s="384">
        <f t="shared" si="151" ref="CQ43">SUM(CQ38:CQ42)</f>
        <v>649</v>
      </c>
      <c r="CR43" s="384">
        <f t="shared" si="152" ref="CR43">SUM(CR38:CR42)</f>
        <v>193</v>
      </c>
      <c r="CS43" s="384">
        <f t="shared" si="153" ref="CS43">SUM(CS38:CS42)</f>
        <v>656</v>
      </c>
      <c r="CT43" s="384">
        <f t="shared" si="154" ref="CT43:CU43">SUM(CT38:CT42)</f>
        <v>626</v>
      </c>
      <c r="CU43" s="384">
        <f t="shared" si="154"/>
        <v>446</v>
      </c>
      <c r="CV43" s="384">
        <f t="shared" si="155" ref="CV43">SUM(CV38:CV42)</f>
        <v>733</v>
      </c>
      <c r="CW43" s="384">
        <f t="shared" si="156" ref="CW43">SUM(CW38:CW42)</f>
        <v>763</v>
      </c>
      <c r="CX43" s="384">
        <f t="shared" si="157" ref="CX43:CY43">SUM(CX38:CX42)</f>
        <v>731</v>
      </c>
      <c r="CY43" s="384">
        <f t="shared" si="157"/>
        <v>23</v>
      </c>
      <c r="CZ43" s="384">
        <f t="shared" si="158" ref="CZ43:DA43">SUM(CZ38:CZ42)</f>
        <v>380</v>
      </c>
      <c r="DA43" s="384">
        <f t="shared" si="158"/>
        <v>424</v>
      </c>
      <c r="DB43" s="384">
        <f t="shared" si="159" ref="DB43">SUM(DB38:DB42)</f>
        <v>90</v>
      </c>
      <c r="DC43" s="265"/>
      <c r="DD43" s="64">
        <f>SUM(DD38:DD42)</f>
        <v>14674</v>
      </c>
    </row>
    <row r="44" spans="1:108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29"/>
      <c r="CB44" s="229"/>
      <c r="CC44" s="229"/>
      <c r="CD44" s="389"/>
      <c r="CE44" s="351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30"/>
      <c r="DD44" s="88"/>
    </row>
    <row r="45" spans="1:108" s="31" customFormat="1" ht="15">
      <c r="A45" s="139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6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>
        <v>892275</v>
      </c>
      <c r="BH45" s="296">
        <v>1767098</v>
      </c>
      <c r="BI45" s="36">
        <f t="shared" si="160" ref="BI45:BR49">O45-C45</f>
        <v>-535076.38000000035</v>
      </c>
      <c r="BJ45" s="37">
        <f t="shared" si="160"/>
        <v>-923719.03000000026</v>
      </c>
      <c r="BK45" s="37">
        <f t="shared" si="160"/>
        <v>-1841.3999999999069</v>
      </c>
      <c r="BL45" s="37">
        <f t="shared" si="160"/>
        <v>386134.12000000011</v>
      </c>
      <c r="BM45" s="37">
        <f t="shared" si="160"/>
        <v>-321387.26000000001</v>
      </c>
      <c r="BN45" s="37">
        <f t="shared" si="160"/>
        <v>-38623.930000000051</v>
      </c>
      <c r="BO45" s="37">
        <f t="shared" si="160"/>
        <v>-48477.920000000042</v>
      </c>
      <c r="BP45" s="37">
        <f t="shared" si="160"/>
        <v>69874.859999999986</v>
      </c>
      <c r="BQ45" s="37">
        <f t="shared" si="160"/>
        <v>-45954.599999999977</v>
      </c>
      <c r="BR45" s="390">
        <f t="shared" si="160"/>
        <v>-21608.679999999935</v>
      </c>
      <c r="BS45" s="413">
        <f t="shared" si="161" ref="BS45:CB49">Y45-M45</f>
        <v>-88764.450000000186</v>
      </c>
      <c r="BT45" s="37">
        <f t="shared" si="161"/>
        <v>137714.74000000022</v>
      </c>
      <c r="BU45" s="37">
        <f t="shared" si="161"/>
        <v>244818.68000000017</v>
      </c>
      <c r="BV45" s="37">
        <f t="shared" si="161"/>
        <v>85127</v>
      </c>
      <c r="BW45" s="37">
        <f t="shared" si="161"/>
        <v>-368520</v>
      </c>
      <c r="BX45" s="230">
        <f t="shared" si="161"/>
        <v>-548352</v>
      </c>
      <c r="BY45" s="230">
        <f t="shared" si="161"/>
        <v>-53318</v>
      </c>
      <c r="BZ45" s="230">
        <f t="shared" si="161"/>
        <v>-109026</v>
      </c>
      <c r="CA45" s="230">
        <f t="shared" si="161"/>
        <v>-70436</v>
      </c>
      <c r="CB45" s="230">
        <f t="shared" si="161"/>
        <v>-99114</v>
      </c>
      <c r="CC45" s="230">
        <f t="shared" si="162" ref="CC45:CL49">AI45-W45</f>
        <v>-112069</v>
      </c>
      <c r="CD45" s="390">
        <f t="shared" si="162"/>
        <v>-161626</v>
      </c>
      <c r="CE45" s="352">
        <f t="shared" si="162"/>
        <v>620096</v>
      </c>
      <c r="CF45" s="230">
        <f t="shared" si="162"/>
        <v>464401</v>
      </c>
      <c r="CG45" s="230">
        <f t="shared" si="162"/>
        <v>848287</v>
      </c>
      <c r="CH45" s="230">
        <f t="shared" si="162"/>
        <v>657631</v>
      </c>
      <c r="CI45" s="230">
        <f t="shared" si="162"/>
        <v>819440</v>
      </c>
      <c r="CJ45" s="230">
        <f t="shared" si="162"/>
        <v>599220</v>
      </c>
      <c r="CK45" s="230">
        <f t="shared" si="162"/>
        <v>422580</v>
      </c>
      <c r="CL45" s="230">
        <f t="shared" si="162"/>
        <v>372717</v>
      </c>
      <c r="CM45" s="230">
        <f t="shared" si="163" ref="CM45:DB49">AS45-AG45</f>
        <v>425201</v>
      </c>
      <c r="CN45" s="230">
        <f t="shared" si="163"/>
        <v>194781</v>
      </c>
      <c r="CO45" s="230">
        <f t="shared" si="163"/>
        <v>560970</v>
      </c>
      <c r="CP45" s="390">
        <f t="shared" si="163"/>
        <v>1338653</v>
      </c>
      <c r="CQ45" s="390">
        <f t="shared" si="163"/>
        <v>831843</v>
      </c>
      <c r="CR45" s="390">
        <f t="shared" si="163"/>
        <v>876956</v>
      </c>
      <c r="CS45" s="390">
        <f t="shared" si="163"/>
        <v>325270</v>
      </c>
      <c r="CT45" s="390">
        <f t="shared" si="163"/>
        <v>398845</v>
      </c>
      <c r="CU45" s="390">
        <f t="shared" si="163"/>
        <v>-82076</v>
      </c>
      <c r="CV45" s="390">
        <f t="shared" si="163"/>
        <v>-331177</v>
      </c>
      <c r="CW45" s="390">
        <f t="shared" si="163"/>
        <v>-236539</v>
      </c>
      <c r="CX45" s="390">
        <f t="shared" si="163"/>
        <v>-255904</v>
      </c>
      <c r="CY45" s="390">
        <f t="shared" si="163"/>
        <v>-398555</v>
      </c>
      <c r="CZ45" s="390">
        <f t="shared" si="163"/>
        <v>-223292</v>
      </c>
      <c r="DA45" s="390">
        <f t="shared" si="163"/>
        <v>-464260</v>
      </c>
      <c r="DB45" s="390">
        <f t="shared" si="163"/>
        <v>-947551</v>
      </c>
      <c r="DC45" s="330"/>
      <c r="DD45" s="57">
        <f>IF(ISERROR(GETPIVOTDATA("VALUE",'CRS WK pvt'!$I$2,"DT_FILE",DD$8,"CD_CO",DD$6,"TRIM_CAT",TRIM(B45),"TRIM_LINE",A44))=TRUE,0,GETPIVOTDATA("VALUE",'CRS WK pvt'!$I$2,"DT_FILE",DD$8,"CD_CO",DD$6,"TRIM_CAT",TRIM(B45),"TRIM_LINE",A44))</f>
        <v>1767098</v>
      </c>
    </row>
    <row r="46" spans="1:108" s="31" customFormat="1" ht="15">
      <c r="A46" s="139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6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>
        <v>267530</v>
      </c>
      <c r="BH46" s="296">
        <v>515560</v>
      </c>
      <c r="BI46" s="36">
        <f t="shared" si="160"/>
        <v>-120702.33999999997</v>
      </c>
      <c r="BJ46" s="37">
        <f t="shared" si="160"/>
        <v>-151082.84999999998</v>
      </c>
      <c r="BK46" s="37">
        <f t="shared" si="160"/>
        <v>-110645.53000000003</v>
      </c>
      <c r="BL46" s="37">
        <f t="shared" si="160"/>
        <v>5551.5300000000279</v>
      </c>
      <c r="BM46" s="37">
        <f t="shared" si="160"/>
        <v>-61323.380000000005</v>
      </c>
      <c r="BN46" s="37">
        <f t="shared" si="160"/>
        <v>-13631.51999999999</v>
      </c>
      <c r="BO46" s="37">
        <f t="shared" si="160"/>
        <v>-5142.5199999999895</v>
      </c>
      <c r="BP46" s="37">
        <f t="shared" si="160"/>
        <v>-20588.859999999986</v>
      </c>
      <c r="BQ46" s="37">
        <f t="shared" si="160"/>
        <v>-8502.140000000014</v>
      </c>
      <c r="BR46" s="390">
        <f t="shared" si="160"/>
        <v>8380.8999999999942</v>
      </c>
      <c r="BS46" s="413">
        <f t="shared" si="161"/>
        <v>-11712.440000000002</v>
      </c>
      <c r="BT46" s="37">
        <f t="shared" si="161"/>
        <v>86482.969999999972</v>
      </c>
      <c r="BU46" s="37">
        <f t="shared" si="161"/>
        <v>165256.57999999996</v>
      </c>
      <c r="BV46" s="37">
        <f t="shared" si="161"/>
        <v>216834</v>
      </c>
      <c r="BW46" s="37">
        <f t="shared" si="161"/>
        <v>75419</v>
      </c>
      <c r="BX46" s="230">
        <f t="shared" si="161"/>
        <v>61013</v>
      </c>
      <c r="BY46" s="230">
        <f t="shared" si="161"/>
        <v>72647</v>
      </c>
      <c r="BZ46" s="230">
        <f t="shared" si="161"/>
        <v>45513</v>
      </c>
      <c r="CA46" s="230">
        <f t="shared" si="161"/>
        <v>8629</v>
      </c>
      <c r="CB46" s="230">
        <f t="shared" si="161"/>
        <v>39319</v>
      </c>
      <c r="CC46" s="230">
        <f t="shared" si="162"/>
        <v>-4437</v>
      </c>
      <c r="CD46" s="390">
        <f t="shared" si="162"/>
        <v>32212</v>
      </c>
      <c r="CE46" s="352">
        <f t="shared" si="162"/>
        <v>155761</v>
      </c>
      <c r="CF46" s="230">
        <f t="shared" si="162"/>
        <v>223985</v>
      </c>
      <c r="CG46" s="230">
        <f t="shared" si="162"/>
        <v>243735</v>
      </c>
      <c r="CH46" s="230">
        <f t="shared" si="162"/>
        <v>118465</v>
      </c>
      <c r="CI46" s="230">
        <f t="shared" si="162"/>
        <v>221278</v>
      </c>
      <c r="CJ46" s="230">
        <f t="shared" si="162"/>
        <v>142719</v>
      </c>
      <c r="CK46" s="230">
        <f t="shared" si="162"/>
        <v>68112</v>
      </c>
      <c r="CL46" s="230">
        <f t="shared" si="162"/>
        <v>91184</v>
      </c>
      <c r="CM46" s="230">
        <f t="shared" si="163"/>
        <v>106863</v>
      </c>
      <c r="CN46" s="230">
        <f t="shared" si="163"/>
        <v>57255</v>
      </c>
      <c r="CO46" s="230">
        <f t="shared" si="163"/>
        <v>168183</v>
      </c>
      <c r="CP46" s="390">
        <f t="shared" si="163"/>
        <v>300780</v>
      </c>
      <c r="CQ46" s="390">
        <f t="shared" si="163"/>
        <v>338018</v>
      </c>
      <c r="CR46" s="390">
        <f t="shared" si="163"/>
        <v>302284</v>
      </c>
      <c r="CS46" s="390">
        <f t="shared" si="163"/>
        <v>197215</v>
      </c>
      <c r="CT46" s="390">
        <f t="shared" si="163"/>
        <v>223099</v>
      </c>
      <c r="CU46" s="390">
        <f t="shared" si="163"/>
        <v>99967</v>
      </c>
      <c r="CV46" s="390">
        <f t="shared" si="163"/>
        <v>-20144</v>
      </c>
      <c r="CW46" s="390">
        <f t="shared" si="163"/>
        <v>4040</v>
      </c>
      <c r="CX46" s="390">
        <f t="shared" si="163"/>
        <v>-32343</v>
      </c>
      <c r="CY46" s="390">
        <f t="shared" si="163"/>
        <v>-8687</v>
      </c>
      <c r="CZ46" s="390">
        <f t="shared" si="163"/>
        <v>-20282</v>
      </c>
      <c r="DA46" s="390">
        <f t="shared" si="163"/>
        <v>-55194</v>
      </c>
      <c r="DB46" s="390">
        <f t="shared" si="163"/>
        <v>-73459</v>
      </c>
      <c r="DC46" s="330"/>
      <c r="DD46" s="57">
        <f>IF(ISERROR(GETPIVOTDATA("VALUE",'CRS WK pvt'!$I$2,"DT_FILE",DD$8,"CD_CO",DD$6,"TRIM_CAT",TRIM(B46),"TRIM_LINE",A44))=TRUE,0,GETPIVOTDATA("VALUE",'CRS WK pvt'!$I$2,"DT_FILE",DD$8,"CD_CO",DD$6,"TRIM_CAT",TRIM(B46),"TRIM_LINE",A44))</f>
        <v>515560</v>
      </c>
    </row>
    <row r="47" spans="1:108" s="31" customFormat="1" ht="15">
      <c r="A47" s="139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6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>
        <v>218295</v>
      </c>
      <c r="BH47" s="296">
        <v>584115</v>
      </c>
      <c r="BI47" s="36">
        <f t="shared" si="160"/>
        <v>-179910.08999999997</v>
      </c>
      <c r="BJ47" s="37">
        <f t="shared" si="160"/>
        <v>140771.09999999998</v>
      </c>
      <c r="BK47" s="37">
        <f t="shared" si="160"/>
        <v>141132.40000000002</v>
      </c>
      <c r="BL47" s="37">
        <f t="shared" si="160"/>
        <v>107808.84000000003</v>
      </c>
      <c r="BM47" s="37">
        <f t="shared" si="160"/>
        <v>4697.6600000000035</v>
      </c>
      <c r="BN47" s="37">
        <f t="shared" si="160"/>
        <v>-25932.130000000005</v>
      </c>
      <c r="BO47" s="37">
        <f t="shared" si="160"/>
        <v>-9053.1700000000128</v>
      </c>
      <c r="BP47" s="37">
        <f t="shared" si="160"/>
        <v>5157.6000000000058</v>
      </c>
      <c r="BQ47" s="37">
        <f t="shared" si="160"/>
        <v>-14018.790000000008</v>
      </c>
      <c r="BR47" s="390">
        <f t="shared" si="160"/>
        <v>-79230.260000000009</v>
      </c>
      <c r="BS47" s="413">
        <f t="shared" si="161"/>
        <v>159736.47999999998</v>
      </c>
      <c r="BT47" s="37">
        <f t="shared" si="161"/>
        <v>-96836.979999999981</v>
      </c>
      <c r="BU47" s="37">
        <f t="shared" si="161"/>
        <v>-50075.180000000051</v>
      </c>
      <c r="BV47" s="37">
        <f t="shared" si="161"/>
        <v>-474340</v>
      </c>
      <c r="BW47" s="37">
        <f t="shared" si="161"/>
        <v>-243376</v>
      </c>
      <c r="BX47" s="230">
        <f t="shared" si="161"/>
        <v>-132497</v>
      </c>
      <c r="BY47" s="230">
        <f t="shared" si="161"/>
        <v>-71056</v>
      </c>
      <c r="BZ47" s="230">
        <f t="shared" si="161"/>
        <v>14445</v>
      </c>
      <c r="CA47" s="230">
        <f t="shared" si="161"/>
        <v>31354</v>
      </c>
      <c r="CB47" s="230">
        <f t="shared" si="161"/>
        <v>84476</v>
      </c>
      <c r="CC47" s="230">
        <f t="shared" si="162"/>
        <v>130451</v>
      </c>
      <c r="CD47" s="390">
        <f t="shared" si="162"/>
        <v>125556</v>
      </c>
      <c r="CE47" s="352">
        <f t="shared" si="162"/>
        <v>777744</v>
      </c>
      <c r="CF47" s="230">
        <f t="shared" si="162"/>
        <v>693330</v>
      </c>
      <c r="CG47" s="230">
        <f t="shared" si="162"/>
        <v>814387</v>
      </c>
      <c r="CH47" s="230">
        <f t="shared" si="162"/>
        <v>426803</v>
      </c>
      <c r="CI47" s="230">
        <f t="shared" si="162"/>
        <v>415052</v>
      </c>
      <c r="CJ47" s="230">
        <f t="shared" si="162"/>
        <v>294352</v>
      </c>
      <c r="CK47" s="230">
        <f t="shared" si="162"/>
        <v>215916</v>
      </c>
      <c r="CL47" s="230">
        <f t="shared" si="162"/>
        <v>126880</v>
      </c>
      <c r="CM47" s="230">
        <f t="shared" si="163"/>
        <v>128287</v>
      </c>
      <c r="CN47" s="230">
        <f t="shared" si="163"/>
        <v>28202</v>
      </c>
      <c r="CO47" s="230">
        <f t="shared" si="163"/>
        <v>19330</v>
      </c>
      <c r="CP47" s="390">
        <f t="shared" si="163"/>
        <v>257386</v>
      </c>
      <c r="CQ47" s="390">
        <f t="shared" si="163"/>
        <v>-543224</v>
      </c>
      <c r="CR47" s="390">
        <f t="shared" si="163"/>
        <v>-563223</v>
      </c>
      <c r="CS47" s="390">
        <f t="shared" si="163"/>
        <v>-352029</v>
      </c>
      <c r="CT47" s="390">
        <f t="shared" si="163"/>
        <v>-58418</v>
      </c>
      <c r="CU47" s="390">
        <f t="shared" si="163"/>
        <v>-182520</v>
      </c>
      <c r="CV47" s="390">
        <f t="shared" si="163"/>
        <v>-168716</v>
      </c>
      <c r="CW47" s="390">
        <f t="shared" si="163"/>
        <v>-105093</v>
      </c>
      <c r="CX47" s="390">
        <f t="shared" si="163"/>
        <v>-102835</v>
      </c>
      <c r="CY47" s="390">
        <f t="shared" si="163"/>
        <v>-116678</v>
      </c>
      <c r="CZ47" s="390">
        <f t="shared" si="163"/>
        <v>-43011</v>
      </c>
      <c r="DA47" s="390">
        <f t="shared" si="163"/>
        <v>-117840</v>
      </c>
      <c r="DB47" s="390">
        <f t="shared" si="163"/>
        <v>-150423</v>
      </c>
      <c r="DC47" s="330"/>
      <c r="DD47" s="57">
        <f>IF(ISERROR(GETPIVOTDATA("VALUE",'CRS WK pvt'!$I$2,"DT_FILE",DD$8,"CD_CO",DD$6,"TRIM_CAT",TRIM(B47),"TRIM_LINE",A44))=TRUE,0,GETPIVOTDATA("VALUE",'CRS WK pvt'!$I$2,"DT_FILE",DD$8,"CD_CO",DD$6,"TRIM_CAT",TRIM(B47),"TRIM_LINE",A44))</f>
        <v>584115</v>
      </c>
    </row>
    <row r="48" spans="1:108" s="31" customFormat="1" ht="15">
      <c r="A48" s="139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6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>
        <v>151328</v>
      </c>
      <c r="BH48" s="296">
        <v>386580</v>
      </c>
      <c r="BI48" s="36">
        <f t="shared" si="160"/>
        <v>-405910.25999999995</v>
      </c>
      <c r="BJ48" s="37">
        <f t="shared" si="160"/>
        <v>-246878.29000000004</v>
      </c>
      <c r="BK48" s="37">
        <f t="shared" si="160"/>
        <v>48192.729999999981</v>
      </c>
      <c r="BL48" s="37">
        <f t="shared" si="160"/>
        <v>21618.470000000001</v>
      </c>
      <c r="BM48" s="37">
        <f t="shared" si="160"/>
        <v>-38776</v>
      </c>
      <c r="BN48" s="37">
        <f t="shared" si="160"/>
        <v>-97189.790000000008</v>
      </c>
      <c r="BO48" s="37">
        <f t="shared" si="160"/>
        <v>-63471.970000000001</v>
      </c>
      <c r="BP48" s="37">
        <f t="shared" si="160"/>
        <v>-2927.7799999999988</v>
      </c>
      <c r="BQ48" s="37">
        <f t="shared" si="160"/>
        <v>103668.94</v>
      </c>
      <c r="BR48" s="390">
        <f t="shared" si="160"/>
        <v>-157406.31</v>
      </c>
      <c r="BS48" s="413">
        <f t="shared" si="161"/>
        <v>66828.369999999995</v>
      </c>
      <c r="BT48" s="37">
        <f t="shared" si="161"/>
        <v>53840.020000000019</v>
      </c>
      <c r="BU48" s="37">
        <f t="shared" si="161"/>
        <v>-11008.309999999998</v>
      </c>
      <c r="BV48" s="37">
        <f t="shared" si="161"/>
        <v>-185705</v>
      </c>
      <c r="BW48" s="37">
        <f t="shared" si="161"/>
        <v>-146079</v>
      </c>
      <c r="BX48" s="230">
        <f t="shared" si="161"/>
        <v>-15760</v>
      </c>
      <c r="BY48" s="230">
        <f t="shared" si="161"/>
        <v>-3329</v>
      </c>
      <c r="BZ48" s="230">
        <f t="shared" si="161"/>
        <v>-28591</v>
      </c>
      <c r="CA48" s="230">
        <f t="shared" si="161"/>
        <v>16121</v>
      </c>
      <c r="CB48" s="230">
        <f t="shared" si="161"/>
        <v>42448</v>
      </c>
      <c r="CC48" s="230">
        <f t="shared" si="162"/>
        <v>-72118</v>
      </c>
      <c r="CD48" s="390">
        <f t="shared" si="162"/>
        <v>176267</v>
      </c>
      <c r="CE48" s="352">
        <f t="shared" si="162"/>
        <v>354166</v>
      </c>
      <c r="CF48" s="230">
        <f t="shared" si="162"/>
        <v>210977</v>
      </c>
      <c r="CG48" s="230">
        <f t="shared" si="162"/>
        <v>229081</v>
      </c>
      <c r="CH48" s="230">
        <f t="shared" si="162"/>
        <v>140512</v>
      </c>
      <c r="CI48" s="230">
        <f t="shared" si="162"/>
        <v>195079</v>
      </c>
      <c r="CJ48" s="230">
        <f t="shared" si="162"/>
        <v>135894</v>
      </c>
      <c r="CK48" s="230">
        <f t="shared" si="162"/>
        <v>52693</v>
      </c>
      <c r="CL48" s="230">
        <f t="shared" si="162"/>
        <v>83472</v>
      </c>
      <c r="CM48" s="230">
        <f t="shared" si="163"/>
        <v>64678</v>
      </c>
      <c r="CN48" s="230">
        <f t="shared" si="163"/>
        <v>28326</v>
      </c>
      <c r="CO48" s="230">
        <f t="shared" si="163"/>
        <v>85123</v>
      </c>
      <c r="CP48" s="390">
        <f t="shared" si="163"/>
        <v>24968</v>
      </c>
      <c r="CQ48" s="390">
        <f t="shared" si="163"/>
        <v>-229561</v>
      </c>
      <c r="CR48" s="390">
        <f t="shared" si="163"/>
        <v>-362942</v>
      </c>
      <c r="CS48" s="390">
        <f t="shared" si="163"/>
        <v>-153406</v>
      </c>
      <c r="CT48" s="390">
        <f t="shared" si="163"/>
        <v>44799</v>
      </c>
      <c r="CU48" s="390">
        <f t="shared" si="163"/>
        <v>-20348</v>
      </c>
      <c r="CV48" s="390">
        <f t="shared" si="163"/>
        <v>-90314</v>
      </c>
      <c r="CW48" s="390">
        <f t="shared" si="163"/>
        <v>-19602</v>
      </c>
      <c r="CX48" s="390">
        <f t="shared" si="163"/>
        <v>-54124</v>
      </c>
      <c r="CY48" s="390">
        <f t="shared" si="163"/>
        <v>-59491</v>
      </c>
      <c r="CZ48" s="390">
        <f t="shared" si="163"/>
        <v>-30535</v>
      </c>
      <c r="DA48" s="390">
        <f t="shared" si="163"/>
        <v>-42865</v>
      </c>
      <c r="DB48" s="390">
        <f t="shared" si="163"/>
        <v>27889</v>
      </c>
      <c r="DC48" s="330"/>
      <c r="DD48" s="57">
        <f>IF(ISERROR(GETPIVOTDATA("VALUE",'CRS WK pvt'!$I$2,"DT_FILE",DD$8,"CD_CO",DD$6,"TRIM_CAT",TRIM(B48),"TRIM_LINE",A44))=TRUE,0,GETPIVOTDATA("VALUE",'CRS WK pvt'!$I$2,"DT_FILE",DD$8,"CD_CO",DD$6,"TRIM_CAT",TRIM(B48),"TRIM_LINE",A44))</f>
        <v>386580</v>
      </c>
    </row>
    <row r="49" spans="1:108" s="31" customFormat="1" ht="15">
      <c r="A49" s="139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6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>
        <v>11269</v>
      </c>
      <c r="BH49" s="296">
        <v>72664</v>
      </c>
      <c r="BI49" s="36">
        <f t="shared" si="160"/>
        <v>48077.410000000003</v>
      </c>
      <c r="BJ49" s="37">
        <f t="shared" si="160"/>
        <v>95063.01999999999</v>
      </c>
      <c r="BK49" s="37">
        <f t="shared" si="160"/>
        <v>-146077.59999999998</v>
      </c>
      <c r="BL49" s="37">
        <f t="shared" si="160"/>
        <v>92239.460000000006</v>
      </c>
      <c r="BM49" s="37">
        <f t="shared" si="160"/>
        <v>39292.589999999997</v>
      </c>
      <c r="BN49" s="37">
        <f t="shared" si="160"/>
        <v>69933.419999999998</v>
      </c>
      <c r="BO49" s="37">
        <f t="shared" si="160"/>
        <v>41234.019999999997</v>
      </c>
      <c r="BP49" s="37">
        <f t="shared" si="160"/>
        <v>97083.240000000005</v>
      </c>
      <c r="BQ49" s="37">
        <f t="shared" si="160"/>
        <v>-55385.339999999997</v>
      </c>
      <c r="BR49" s="390">
        <f t="shared" si="160"/>
        <v>62112.970000000001</v>
      </c>
      <c r="BS49" s="413">
        <f t="shared" si="161"/>
        <v>104230.72</v>
      </c>
      <c r="BT49" s="37">
        <f t="shared" si="161"/>
        <v>69500.559999999998</v>
      </c>
      <c r="BU49" s="37">
        <f t="shared" si="161"/>
        <v>-71140.630000000005</v>
      </c>
      <c r="BV49" s="37">
        <f t="shared" si="161"/>
        <v>-175074</v>
      </c>
      <c r="BW49" s="37">
        <f t="shared" si="161"/>
        <v>-3176</v>
      </c>
      <c r="BX49" s="230">
        <f t="shared" si="161"/>
        <v>67111</v>
      </c>
      <c r="BY49" s="230">
        <f t="shared" si="161"/>
        <v>-37071</v>
      </c>
      <c r="BZ49" s="230">
        <f t="shared" si="161"/>
        <v>29428</v>
      </c>
      <c r="CA49" s="230">
        <f t="shared" si="161"/>
        <v>68943</v>
      </c>
      <c r="CB49" s="230">
        <f t="shared" si="161"/>
        <v>50022</v>
      </c>
      <c r="CC49" s="230">
        <f t="shared" si="162"/>
        <v>6837</v>
      </c>
      <c r="CD49" s="390">
        <f t="shared" si="162"/>
        <v>-43317</v>
      </c>
      <c r="CE49" s="352">
        <f t="shared" si="162"/>
        <v>186334</v>
      </c>
      <c r="CF49" s="230">
        <f t="shared" si="162"/>
        <v>-12468</v>
      </c>
      <c r="CG49" s="230">
        <f t="shared" si="162"/>
        <v>321473</v>
      </c>
      <c r="CH49" s="230">
        <f t="shared" si="162"/>
        <v>222912</v>
      </c>
      <c r="CI49" s="230">
        <f t="shared" si="162"/>
        <v>194352</v>
      </c>
      <c r="CJ49" s="230">
        <f t="shared" si="162"/>
        <v>128456</v>
      </c>
      <c r="CK49" s="230">
        <f t="shared" si="162"/>
        <v>22045</v>
      </c>
      <c r="CL49" s="230">
        <f t="shared" si="162"/>
        <v>36282</v>
      </c>
      <c r="CM49" s="230">
        <f t="shared" si="163"/>
        <v>6225</v>
      </c>
      <c r="CN49" s="230">
        <f t="shared" si="163"/>
        <v>-69195</v>
      </c>
      <c r="CO49" s="230">
        <f t="shared" si="163"/>
        <v>209166</v>
      </c>
      <c r="CP49" s="390">
        <f t="shared" si="163"/>
        <v>499931</v>
      </c>
      <c r="CQ49" s="390">
        <f t="shared" si="163"/>
        <v>145077</v>
      </c>
      <c r="CR49" s="390">
        <f t="shared" si="163"/>
        <v>232766</v>
      </c>
      <c r="CS49" s="390">
        <f t="shared" si="163"/>
        <v>-199891</v>
      </c>
      <c r="CT49" s="390">
        <f t="shared" si="163"/>
        <v>-152792</v>
      </c>
      <c r="CU49" s="390">
        <f t="shared" si="163"/>
        <v>-190942</v>
      </c>
      <c r="CV49" s="390">
        <f t="shared" si="163"/>
        <v>-291454</v>
      </c>
      <c r="CW49" s="390">
        <f t="shared" si="163"/>
        <v>35784</v>
      </c>
      <c r="CX49" s="390">
        <f t="shared" si="163"/>
        <v>149289</v>
      </c>
      <c r="CY49" s="390">
        <f t="shared" si="163"/>
        <v>-147129</v>
      </c>
      <c r="CZ49" s="390">
        <f t="shared" si="163"/>
        <v>-53628</v>
      </c>
      <c r="DA49" s="390">
        <f t="shared" si="163"/>
        <v>-277282</v>
      </c>
      <c r="DB49" s="390">
        <f t="shared" si="163"/>
        <v>-518781</v>
      </c>
      <c r="DC49" s="330"/>
      <c r="DD49" s="57">
        <f>IF(ISERROR(GETPIVOTDATA("VALUE",'CRS WK pvt'!$I$2,"DT_FILE",DD$8,"CD_CO",DD$6,"TRIM_CAT",TRIM(B49),"TRIM_LINE",A44))=TRUE,0,GETPIVOTDATA("VALUE",'CRS WK pvt'!$I$2,"DT_FILE",DD$8,"CD_CO",DD$6,"TRIM_CAT",TRIM(B49),"TRIM_LINE",A44))</f>
        <v>72664</v>
      </c>
    </row>
    <row r="50" spans="1:108" s="123" customFormat="1" ht="15">
      <c r="A50" s="140"/>
      <c r="B50" s="32" t="s">
        <v>144</v>
      </c>
      <c r="C50" s="133">
        <f t="shared" si="164" ref="C50:V50">SUM(C45:C49)</f>
        <v>7159239.5200000005</v>
      </c>
      <c r="D50" s="134">
        <f t="shared" si="164"/>
        <v>7005498.0500000007</v>
      </c>
      <c r="E50" s="134">
        <f t="shared" si="164"/>
        <v>4717446.3999999994</v>
      </c>
      <c r="F50" s="134">
        <f t="shared" si="164"/>
        <v>2689198.5799999996</v>
      </c>
      <c r="G50" s="134">
        <f t="shared" si="164"/>
        <v>2026823.3900000001</v>
      </c>
      <c r="H50" s="134">
        <f t="shared" si="164"/>
        <v>1386886.9500000002</v>
      </c>
      <c r="I50" s="134">
        <f t="shared" si="164"/>
        <v>1281164.5600000001</v>
      </c>
      <c r="J50" s="134">
        <f t="shared" si="164"/>
        <v>1149869.9399999999</v>
      </c>
      <c r="K50" s="134">
        <f t="shared" si="164"/>
        <v>1526893.9300000002</v>
      </c>
      <c r="L50" s="135">
        <f t="shared" si="164"/>
        <v>2625283.3799999999</v>
      </c>
      <c r="M50" s="134">
        <f t="shared" si="164"/>
        <v>4055390.3199999998</v>
      </c>
      <c r="N50" s="134">
        <f t="shared" si="164"/>
        <v>5660846.6900000004</v>
      </c>
      <c r="O50" s="134">
        <f t="shared" si="164"/>
        <v>5965717.8599999994</v>
      </c>
      <c r="P50" s="134">
        <f t="shared" si="164"/>
        <v>5919652</v>
      </c>
      <c r="Q50" s="134">
        <f t="shared" si="164"/>
        <v>4648207</v>
      </c>
      <c r="R50" s="134">
        <f t="shared" si="164"/>
        <v>3302551</v>
      </c>
      <c r="S50" s="134">
        <f t="shared" si="164"/>
        <v>1649327</v>
      </c>
      <c r="T50" s="134">
        <f t="shared" si="164"/>
        <v>1281443</v>
      </c>
      <c r="U50" s="134">
        <f t="shared" si="164"/>
        <v>1196253</v>
      </c>
      <c r="V50" s="134">
        <f t="shared" si="164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7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>
        <v>1540697</v>
      </c>
      <c r="BH50" s="297">
        <v>3326017</v>
      </c>
      <c r="BI50" s="38">
        <f t="shared" si="165" ref="BI50:BM50">SUM(BI45:BI49)</f>
        <v>-1193521.6600000004</v>
      </c>
      <c r="BJ50" s="136">
        <f t="shared" si="165"/>
        <v>-1085846.0500000003</v>
      </c>
      <c r="BK50" s="136">
        <f t="shared" si="165"/>
        <v>-69239.399999999907</v>
      </c>
      <c r="BL50" s="136">
        <f t="shared" si="165"/>
        <v>613352.42000000016</v>
      </c>
      <c r="BM50" s="136">
        <f t="shared" si="165"/>
        <v>-377496.39000000001</v>
      </c>
      <c r="BN50" s="136">
        <f t="shared" si="166" ref="BN50:BV50">SUM(BN45:BN49)</f>
        <v>-105443.95000000006</v>
      </c>
      <c r="BO50" s="136">
        <f t="shared" si="166"/>
        <v>-84911.560000000056</v>
      </c>
      <c r="BP50" s="136">
        <f t="shared" si="166"/>
        <v>148599.06</v>
      </c>
      <c r="BQ50" s="136">
        <f t="shared" si="166"/>
        <v>-20191.929999999993</v>
      </c>
      <c r="BR50" s="391">
        <f t="shared" si="166"/>
        <v>-187751.37999999995</v>
      </c>
      <c r="BS50" s="414">
        <f t="shared" si="166"/>
        <v>230318.67999999979</v>
      </c>
      <c r="BT50" s="136">
        <f t="shared" si="166"/>
        <v>250701.31000000023</v>
      </c>
      <c r="BU50" s="136">
        <f t="shared" si="166"/>
        <v>277851.14000000007</v>
      </c>
      <c r="BV50" s="136">
        <f t="shared" si="166"/>
        <v>-533158</v>
      </c>
      <c r="BW50" s="136">
        <f t="shared" si="167" ref="BW50:BX50">SUM(BW45:BW49)</f>
        <v>-685732</v>
      </c>
      <c r="BX50" s="231">
        <f t="shared" si="167"/>
        <v>-568485</v>
      </c>
      <c r="BY50" s="231">
        <f t="shared" si="168" ref="BY50:BZ50">SUM(BY45:BY49)</f>
        <v>-92127</v>
      </c>
      <c r="BZ50" s="231">
        <f t="shared" si="168"/>
        <v>-48231</v>
      </c>
      <c r="CA50" s="231">
        <f t="shared" si="169" ref="CA50">SUM(CA45:CA49)</f>
        <v>54611</v>
      </c>
      <c r="CB50" s="231">
        <f t="shared" si="170" ref="CB50:CC50">SUM(CB45:CB49)</f>
        <v>117151</v>
      </c>
      <c r="CC50" s="231">
        <f t="shared" si="170"/>
        <v>-51336</v>
      </c>
      <c r="CD50" s="391">
        <f t="shared" si="171" ref="CD50:CE50">SUM(CD45:CD49)</f>
        <v>129092</v>
      </c>
      <c r="CE50" s="353">
        <f t="shared" si="171"/>
        <v>2094101</v>
      </c>
      <c r="CF50" s="231">
        <f t="shared" si="172" ref="CF50">SUM(CF45:CF49)</f>
        <v>1580225</v>
      </c>
      <c r="CG50" s="231">
        <f t="shared" si="173" ref="CG50">SUM(CG45:CG49)</f>
        <v>2456963</v>
      </c>
      <c r="CH50" s="231">
        <f t="shared" si="174" ref="CH50">SUM(CH45:CH49)</f>
        <v>1566323</v>
      </c>
      <c r="CI50" s="231">
        <f t="shared" si="175" ref="CI50">SUM(CI45:CI49)</f>
        <v>1845201</v>
      </c>
      <c r="CJ50" s="231">
        <f t="shared" si="176" ref="CJ50">SUM(CJ45:CJ49)</f>
        <v>1300641</v>
      </c>
      <c r="CK50" s="231">
        <f t="shared" si="177" ref="CK50">SUM(CK45:CK49)</f>
        <v>781346</v>
      </c>
      <c r="CL50" s="231">
        <f t="shared" si="178" ref="CL50">SUM(CL45:CL49)</f>
        <v>710535</v>
      </c>
      <c r="CM50" s="231">
        <f t="shared" si="179" ref="CM50">SUM(CM45:CM49)</f>
        <v>731254</v>
      </c>
      <c r="CN50" s="231">
        <f t="shared" si="180" ref="CN50">SUM(CN45:CN49)</f>
        <v>239369</v>
      </c>
      <c r="CO50" s="231">
        <f t="shared" si="181" ref="CO50">SUM(CO45:CO49)</f>
        <v>1042772</v>
      </c>
      <c r="CP50" s="391">
        <f t="shared" si="182" ref="CP50">SUM(CP45:CP49)</f>
        <v>2421718</v>
      </c>
      <c r="CQ50" s="391">
        <f t="shared" si="183" ref="CQ50">SUM(CQ45:CQ49)</f>
        <v>542153</v>
      </c>
      <c r="CR50" s="391">
        <f t="shared" si="184" ref="CR50">SUM(CR45:CR49)</f>
        <v>485841</v>
      </c>
      <c r="CS50" s="391">
        <f t="shared" si="185" ref="CS50">SUM(CS45:CS49)</f>
        <v>-182841</v>
      </c>
      <c r="CT50" s="391">
        <f t="shared" si="186" ref="CT50:CU50">SUM(CT45:CT49)</f>
        <v>455533</v>
      </c>
      <c r="CU50" s="391">
        <f t="shared" si="186"/>
        <v>-375919</v>
      </c>
      <c r="CV50" s="391">
        <f t="shared" si="187" ref="CV50">SUM(CV45:CV49)</f>
        <v>-901805</v>
      </c>
      <c r="CW50" s="391">
        <f t="shared" si="188" ref="CW50">SUM(CW45:CW49)</f>
        <v>-321410</v>
      </c>
      <c r="CX50" s="391">
        <f t="shared" si="189" ref="CX50:CY50">SUM(CX45:CX49)</f>
        <v>-295917</v>
      </c>
      <c r="CY50" s="391">
        <f t="shared" si="189"/>
        <v>-730540</v>
      </c>
      <c r="CZ50" s="391">
        <f t="shared" si="190" ref="CZ50:DA50">SUM(CZ45:CZ49)</f>
        <v>-370748</v>
      </c>
      <c r="DA50" s="391">
        <f t="shared" si="190"/>
        <v>-957441</v>
      </c>
      <c r="DB50" s="391">
        <f t="shared" si="191" ref="DB50">SUM(DB45:DB49)</f>
        <v>-1662325</v>
      </c>
      <c r="DC50" s="331"/>
      <c r="DD50" s="38">
        <f>SUM(DD45:DD49)</f>
        <v>3326017</v>
      </c>
    </row>
    <row r="51" spans="1:108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32"/>
      <c r="CC51" s="232"/>
      <c r="CD51" s="392"/>
      <c r="CE51" s="354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392"/>
      <c r="CQ51" s="392"/>
      <c r="CR51" s="392"/>
      <c r="CS51" s="392"/>
      <c r="CT51" s="392"/>
      <c r="CU51" s="392"/>
      <c r="CV51" s="392"/>
      <c r="CW51" s="392"/>
      <c r="CX51" s="392"/>
      <c r="CY51" s="392"/>
      <c r="CZ51" s="392"/>
      <c r="DA51" s="392"/>
      <c r="DB51" s="392"/>
      <c r="DC51" s="330"/>
      <c r="DD51" s="43"/>
    </row>
    <row r="52" spans="1:108" s="31" customFormat="1" ht="15">
      <c r="A52" s="139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6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>
        <v>412517</v>
      </c>
      <c r="BH52" s="296">
        <v>447331</v>
      </c>
      <c r="BI52" s="36">
        <f t="shared" si="192" ref="BI52:BR56">O52-C52</f>
        <v>-40811.610000000335</v>
      </c>
      <c r="BJ52" s="37">
        <f t="shared" si="192"/>
        <v>-110667.08000000007</v>
      </c>
      <c r="BK52" s="37">
        <f t="shared" si="192"/>
        <v>-461425.22999999998</v>
      </c>
      <c r="BL52" s="37">
        <f t="shared" si="192"/>
        <v>152045.71999999997</v>
      </c>
      <c r="BM52" s="37">
        <f t="shared" si="192"/>
        <v>248402.6399999999</v>
      </c>
      <c r="BN52" s="37">
        <f t="shared" si="192"/>
        <v>-25271.900000000023</v>
      </c>
      <c r="BO52" s="37">
        <f t="shared" si="192"/>
        <v>61243.390000000014</v>
      </c>
      <c r="BP52" s="37">
        <f t="shared" si="192"/>
        <v>53301.570000000007</v>
      </c>
      <c r="BQ52" s="37">
        <f t="shared" si="192"/>
        <v>90818.309999999998</v>
      </c>
      <c r="BR52" s="390">
        <f t="shared" si="192"/>
        <v>61828.940000000002</v>
      </c>
      <c r="BS52" s="413">
        <f t="shared" si="193" ref="BS52:CB56">Y52-M52</f>
        <v>-30840.920000000042</v>
      </c>
      <c r="BT52" s="37">
        <f t="shared" si="193"/>
        <v>-9438.2399999999907</v>
      </c>
      <c r="BU52" s="37">
        <f t="shared" si="193"/>
        <v>121861.93000000017</v>
      </c>
      <c r="BV52" s="37">
        <f t="shared" si="193"/>
        <v>-15451</v>
      </c>
      <c r="BW52" s="37">
        <f t="shared" si="193"/>
        <v>116022</v>
      </c>
      <c r="BX52" s="230">
        <f t="shared" si="193"/>
        <v>-286019</v>
      </c>
      <c r="BY52" s="230">
        <f t="shared" si="193"/>
        <v>-472027</v>
      </c>
      <c r="BZ52" s="230">
        <f t="shared" si="193"/>
        <v>-122860</v>
      </c>
      <c r="CA52" s="230">
        <f t="shared" si="193"/>
        <v>-122580</v>
      </c>
      <c r="CB52" s="230">
        <f t="shared" si="193"/>
        <v>-103231</v>
      </c>
      <c r="CC52" s="230">
        <f t="shared" si="194" ref="CC52:CL56">AI52-W52</f>
        <v>-89662</v>
      </c>
      <c r="CD52" s="390">
        <f t="shared" si="194"/>
        <v>-173014</v>
      </c>
      <c r="CE52" s="352">
        <f t="shared" si="194"/>
        <v>-151589</v>
      </c>
      <c r="CF52" s="230">
        <f t="shared" si="194"/>
        <v>88774</v>
      </c>
      <c r="CG52" s="230">
        <f t="shared" si="194"/>
        <v>64453</v>
      </c>
      <c r="CH52" s="230">
        <f t="shared" si="194"/>
        <v>343142</v>
      </c>
      <c r="CI52" s="230">
        <f t="shared" si="194"/>
        <v>304220</v>
      </c>
      <c r="CJ52" s="230">
        <f t="shared" si="194"/>
        <v>412552</v>
      </c>
      <c r="CK52" s="230">
        <f t="shared" si="194"/>
        <v>292343</v>
      </c>
      <c r="CL52" s="230">
        <f t="shared" si="194"/>
        <v>203303</v>
      </c>
      <c r="CM52" s="230">
        <f t="shared" si="195" ref="CM52:DB56">AS52-AG52</f>
        <v>268552</v>
      </c>
      <c r="CN52" s="230">
        <f t="shared" si="195"/>
        <v>104141</v>
      </c>
      <c r="CO52" s="230">
        <f t="shared" si="195"/>
        <v>136669</v>
      </c>
      <c r="CP52" s="390">
        <f t="shared" si="195"/>
        <v>420675</v>
      </c>
      <c r="CQ52" s="390">
        <f t="shared" si="195"/>
        <v>363922</v>
      </c>
      <c r="CR52" s="390">
        <f t="shared" si="195"/>
        <v>447733</v>
      </c>
      <c r="CS52" s="390">
        <f t="shared" si="195"/>
        <v>333785</v>
      </c>
      <c r="CT52" s="390">
        <f t="shared" si="195"/>
        <v>96367</v>
      </c>
      <c r="CU52" s="390">
        <f t="shared" si="195"/>
        <v>246521</v>
      </c>
      <c r="CV52" s="390">
        <f t="shared" si="195"/>
        <v>38034</v>
      </c>
      <c r="CW52" s="390">
        <f t="shared" si="195"/>
        <v>-133157</v>
      </c>
      <c r="CX52" s="390">
        <f t="shared" si="195"/>
        <v>-112970</v>
      </c>
      <c r="CY52" s="390">
        <f t="shared" si="195"/>
        <v>-256571</v>
      </c>
      <c r="CZ52" s="390">
        <f t="shared" si="195"/>
        <v>-78462</v>
      </c>
      <c r="DA52" s="390">
        <f t="shared" si="195"/>
        <v>-148370</v>
      </c>
      <c r="DB52" s="390">
        <f t="shared" si="195"/>
        <v>-370611</v>
      </c>
      <c r="DC52" s="330"/>
      <c r="DD52" s="57">
        <f>IF(ISERROR(GETPIVOTDATA("VALUE",'CRS WK pvt'!$I$2,"DT_FILE",DD$8,"CD_CO",DD$6,"TRIM_CAT",TRIM(B52),"TRIM_LINE",A51))=TRUE,0,GETPIVOTDATA("VALUE",'CRS WK pvt'!$I$2,"DT_FILE",DD$8,"CD_CO",DD$6,"TRIM_CAT",TRIM(B52),"TRIM_LINE",A51))</f>
        <v>447331</v>
      </c>
    </row>
    <row r="53" spans="1:108" s="31" customFormat="1" ht="15">
      <c r="A53" s="139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6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>
        <v>175151</v>
      </c>
      <c r="BH53" s="296">
        <v>229314</v>
      </c>
      <c r="BI53" s="36">
        <f t="shared" si="192"/>
        <v>-14655.830000000016</v>
      </c>
      <c r="BJ53" s="37">
        <f t="shared" si="192"/>
        <v>-65093.130000000005</v>
      </c>
      <c r="BK53" s="37">
        <f t="shared" si="192"/>
        <v>-127468.51000000001</v>
      </c>
      <c r="BL53" s="37">
        <f t="shared" si="192"/>
        <v>-73070.349999999977</v>
      </c>
      <c r="BM53" s="37">
        <f t="shared" si="192"/>
        <v>-25322.979999999981</v>
      </c>
      <c r="BN53" s="37">
        <f t="shared" si="192"/>
        <v>-32567.630000000005</v>
      </c>
      <c r="BO53" s="37">
        <f t="shared" si="192"/>
        <v>3252.2200000000012</v>
      </c>
      <c r="BP53" s="37">
        <f t="shared" si="192"/>
        <v>6152.9900000000052</v>
      </c>
      <c r="BQ53" s="37">
        <f t="shared" si="192"/>
        <v>3522.2899999999936</v>
      </c>
      <c r="BR53" s="390">
        <f t="shared" si="192"/>
        <v>9946.5299999999988</v>
      </c>
      <c r="BS53" s="413">
        <f t="shared" si="193"/>
        <v>7583.0599999999977</v>
      </c>
      <c r="BT53" s="37">
        <f t="shared" si="193"/>
        <v>-8102.390000000014</v>
      </c>
      <c r="BU53" s="37">
        <f t="shared" si="193"/>
        <v>98973.650000000023</v>
      </c>
      <c r="BV53" s="37">
        <f t="shared" si="193"/>
        <v>119412</v>
      </c>
      <c r="BW53" s="37">
        <f t="shared" si="193"/>
        <v>155958</v>
      </c>
      <c r="BX53" s="230">
        <f t="shared" si="193"/>
        <v>98306</v>
      </c>
      <c r="BY53" s="230">
        <f t="shared" si="193"/>
        <v>2451</v>
      </c>
      <c r="BZ53" s="230">
        <f t="shared" si="193"/>
        <v>40372</v>
      </c>
      <c r="CA53" s="230">
        <f t="shared" si="193"/>
        <v>31980</v>
      </c>
      <c r="CB53" s="230">
        <f t="shared" si="193"/>
        <v>606</v>
      </c>
      <c r="CC53" s="230">
        <f t="shared" si="194"/>
        <v>-1307</v>
      </c>
      <c r="CD53" s="390">
        <f t="shared" si="194"/>
        <v>-19184</v>
      </c>
      <c r="CE53" s="352">
        <f t="shared" si="194"/>
        <v>41550</v>
      </c>
      <c r="CF53" s="230">
        <f t="shared" si="194"/>
        <v>103066</v>
      </c>
      <c r="CG53" s="230">
        <f t="shared" si="194"/>
        <v>176657</v>
      </c>
      <c r="CH53" s="230">
        <f t="shared" si="194"/>
        <v>179044</v>
      </c>
      <c r="CI53" s="230">
        <f t="shared" si="194"/>
        <v>153074</v>
      </c>
      <c r="CJ53" s="230">
        <f t="shared" si="194"/>
        <v>167485</v>
      </c>
      <c r="CK53" s="230">
        <f t="shared" si="194"/>
        <v>116566</v>
      </c>
      <c r="CL53" s="230">
        <f t="shared" si="194"/>
        <v>68786</v>
      </c>
      <c r="CM53" s="230">
        <f t="shared" si="195"/>
        <v>88841</v>
      </c>
      <c r="CN53" s="230">
        <f t="shared" si="195"/>
        <v>67253</v>
      </c>
      <c r="CO53" s="230">
        <f t="shared" si="195"/>
        <v>96293</v>
      </c>
      <c r="CP53" s="390">
        <f t="shared" si="195"/>
        <v>186833</v>
      </c>
      <c r="CQ53" s="390">
        <f t="shared" si="195"/>
        <v>162322</v>
      </c>
      <c r="CR53" s="390">
        <f t="shared" si="195"/>
        <v>235848</v>
      </c>
      <c r="CS53" s="390">
        <f t="shared" si="195"/>
        <v>156154</v>
      </c>
      <c r="CT53" s="390">
        <f t="shared" si="195"/>
        <v>144412</v>
      </c>
      <c r="CU53" s="390">
        <f t="shared" si="195"/>
        <v>177246</v>
      </c>
      <c r="CV53" s="390">
        <f t="shared" si="195"/>
        <v>115258</v>
      </c>
      <c r="CW53" s="390">
        <f t="shared" si="195"/>
        <v>1958</v>
      </c>
      <c r="CX53" s="390">
        <f t="shared" si="195"/>
        <v>-6060</v>
      </c>
      <c r="CY53" s="390">
        <f t="shared" si="195"/>
        <v>-49061</v>
      </c>
      <c r="CZ53" s="390">
        <f t="shared" si="195"/>
        <v>18482</v>
      </c>
      <c r="DA53" s="390">
        <f t="shared" si="195"/>
        <v>-37290</v>
      </c>
      <c r="DB53" s="390">
        <f t="shared" si="195"/>
        <v>-77174</v>
      </c>
      <c r="DC53" s="330"/>
      <c r="DD53" s="57">
        <f>IF(ISERROR(GETPIVOTDATA("VALUE",'CRS WK pvt'!$I$2,"DT_FILE",DD$8,"CD_CO",DD$6,"TRIM_CAT",TRIM(B53),"TRIM_LINE",A51))=TRUE,0,GETPIVOTDATA("VALUE",'CRS WK pvt'!$I$2,"DT_FILE",DD$8,"CD_CO",DD$6,"TRIM_CAT",TRIM(B53),"TRIM_LINE",A51))</f>
        <v>229314</v>
      </c>
    </row>
    <row r="54" spans="1:108" s="31" customFormat="1" ht="15">
      <c r="A54" s="139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6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>
        <v>119385</v>
      </c>
      <c r="BH54" s="296">
        <v>107838</v>
      </c>
      <c r="BI54" s="36">
        <f t="shared" si="192"/>
        <v>174070.20000000001</v>
      </c>
      <c r="BJ54" s="37">
        <f t="shared" si="192"/>
        <v>151498.59999999998</v>
      </c>
      <c r="BK54" s="37">
        <f t="shared" si="192"/>
        <v>75406.659999999974</v>
      </c>
      <c r="BL54" s="37">
        <f t="shared" si="192"/>
        <v>113992.85999999999</v>
      </c>
      <c r="BM54" s="37">
        <f t="shared" si="192"/>
        <v>39253.450000000012</v>
      </c>
      <c r="BN54" s="37">
        <f t="shared" si="192"/>
        <v>76770.929999999993</v>
      </c>
      <c r="BO54" s="37">
        <f t="shared" si="192"/>
        <v>-10381.070000000007</v>
      </c>
      <c r="BP54" s="37">
        <f t="shared" si="192"/>
        <v>8784.25</v>
      </c>
      <c r="BQ54" s="37">
        <f t="shared" si="192"/>
        <v>8465.1199999999953</v>
      </c>
      <c r="BR54" s="390">
        <f t="shared" si="192"/>
        <v>-7933.4600000000064</v>
      </c>
      <c r="BS54" s="413">
        <f t="shared" si="193"/>
        <v>21458.850000000006</v>
      </c>
      <c r="BT54" s="37">
        <f t="shared" si="193"/>
        <v>-2280.679999999993</v>
      </c>
      <c r="BU54" s="37">
        <f t="shared" si="193"/>
        <v>-183048.85999999999</v>
      </c>
      <c r="BV54" s="37">
        <f t="shared" si="193"/>
        <v>-212047</v>
      </c>
      <c r="BW54" s="37">
        <f t="shared" si="193"/>
        <v>-136499</v>
      </c>
      <c r="BX54" s="230">
        <f t="shared" si="193"/>
        <v>-119078</v>
      </c>
      <c r="BY54" s="230">
        <f t="shared" si="193"/>
        <v>-72558</v>
      </c>
      <c r="BZ54" s="230">
        <f t="shared" si="193"/>
        <v>-105949</v>
      </c>
      <c r="CA54" s="230">
        <f t="shared" si="193"/>
        <v>-14212</v>
      </c>
      <c r="CB54" s="230">
        <f t="shared" si="193"/>
        <v>-5983</v>
      </c>
      <c r="CC54" s="230">
        <f t="shared" si="194"/>
        <v>22054</v>
      </c>
      <c r="CD54" s="390">
        <f t="shared" si="194"/>
        <v>34361</v>
      </c>
      <c r="CE54" s="352">
        <f t="shared" si="194"/>
        <v>80991</v>
      </c>
      <c r="CF54" s="230">
        <f t="shared" si="194"/>
        <v>181717</v>
      </c>
      <c r="CG54" s="230">
        <f t="shared" si="194"/>
        <v>331152</v>
      </c>
      <c r="CH54" s="230">
        <f t="shared" si="194"/>
        <v>191736</v>
      </c>
      <c r="CI54" s="230">
        <f t="shared" si="194"/>
        <v>193875</v>
      </c>
      <c r="CJ54" s="230">
        <f t="shared" si="194"/>
        <v>161163</v>
      </c>
      <c r="CK54" s="230">
        <f t="shared" si="194"/>
        <v>103998</v>
      </c>
      <c r="CL54" s="230">
        <f t="shared" si="194"/>
        <v>81274</v>
      </c>
      <c r="CM54" s="230">
        <f t="shared" si="195"/>
        <v>78426</v>
      </c>
      <c r="CN54" s="230">
        <f t="shared" si="195"/>
        <v>58099</v>
      </c>
      <c r="CO54" s="230">
        <f t="shared" si="195"/>
        <v>17280</v>
      </c>
      <c r="CP54" s="390">
        <f t="shared" si="195"/>
        <v>60792</v>
      </c>
      <c r="CQ54" s="390">
        <f t="shared" si="195"/>
        <v>-31169</v>
      </c>
      <c r="CR54" s="390">
        <f t="shared" si="195"/>
        <v>-73448</v>
      </c>
      <c r="CS54" s="390">
        <f t="shared" si="195"/>
        <v>-166108</v>
      </c>
      <c r="CT54" s="390">
        <f t="shared" si="195"/>
        <v>-2347</v>
      </c>
      <c r="CU54" s="390">
        <f t="shared" si="195"/>
        <v>46518</v>
      </c>
      <c r="CV54" s="390">
        <f t="shared" si="195"/>
        <v>-69579</v>
      </c>
      <c r="CW54" s="390">
        <f t="shared" si="195"/>
        <v>-65521</v>
      </c>
      <c r="CX54" s="390">
        <f t="shared" si="195"/>
        <v>-1136</v>
      </c>
      <c r="CY54" s="390">
        <f t="shared" si="195"/>
        <v>-42717</v>
      </c>
      <c r="CZ54" s="390">
        <f t="shared" si="195"/>
        <v>-38101</v>
      </c>
      <c r="DA54" s="390">
        <f t="shared" si="195"/>
        <v>-839</v>
      </c>
      <c r="DB54" s="390">
        <f t="shared" si="195"/>
        <v>-68420</v>
      </c>
      <c r="DC54" s="330"/>
      <c r="DD54" s="57">
        <f>IF(ISERROR(GETPIVOTDATA("VALUE",'CRS WK pvt'!$I$2,"DT_FILE",DD$8,"CD_CO",DD$6,"TRIM_CAT",TRIM(B54),"TRIM_LINE",A51))=TRUE,0,GETPIVOTDATA("VALUE",'CRS WK pvt'!$I$2,"DT_FILE",DD$8,"CD_CO",DD$6,"TRIM_CAT",TRIM(B54),"TRIM_LINE",A51))</f>
        <v>107838</v>
      </c>
    </row>
    <row r="55" spans="1:108" s="31" customFormat="1" ht="15">
      <c r="A55" s="139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6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>
        <v>42105</v>
      </c>
      <c r="BH55" s="296">
        <v>127364</v>
      </c>
      <c r="BI55" s="36">
        <f t="shared" si="192"/>
        <v>2640.5200000000186</v>
      </c>
      <c r="BJ55" s="37">
        <f t="shared" si="192"/>
        <v>-2095.1499999999942</v>
      </c>
      <c r="BK55" s="37">
        <f t="shared" si="192"/>
        <v>-155057.34999999998</v>
      </c>
      <c r="BL55" s="37">
        <f t="shared" si="192"/>
        <v>-25015.440000000002</v>
      </c>
      <c r="BM55" s="37">
        <f t="shared" si="192"/>
        <v>-14370.229999999996</v>
      </c>
      <c r="BN55" s="37">
        <f t="shared" si="192"/>
        <v>-10844.599999999999</v>
      </c>
      <c r="BO55" s="37">
        <f t="shared" si="192"/>
        <v>-111401.06</v>
      </c>
      <c r="BP55" s="37">
        <f t="shared" si="192"/>
        <v>-2208.2700000000004</v>
      </c>
      <c r="BQ55" s="37">
        <f t="shared" si="192"/>
        <v>-1254.0400000000009</v>
      </c>
      <c r="BR55" s="390">
        <f t="shared" si="192"/>
        <v>92356.360000000001</v>
      </c>
      <c r="BS55" s="413">
        <f t="shared" si="193"/>
        <v>-103785.92000000001</v>
      </c>
      <c r="BT55" s="37">
        <f t="shared" si="193"/>
        <v>6444.6399999999994</v>
      </c>
      <c r="BU55" s="37">
        <f t="shared" si="193"/>
        <v>-116307.23000000001</v>
      </c>
      <c r="BV55" s="37">
        <f t="shared" si="193"/>
        <v>-113559</v>
      </c>
      <c r="BW55" s="37">
        <f t="shared" si="193"/>
        <v>-50289</v>
      </c>
      <c r="BX55" s="230">
        <f t="shared" si="193"/>
        <v>-3294</v>
      </c>
      <c r="BY55" s="230">
        <f t="shared" si="193"/>
        <v>-21389</v>
      </c>
      <c r="BZ55" s="230">
        <f t="shared" si="193"/>
        <v>-2878</v>
      </c>
      <c r="CA55" s="230">
        <f t="shared" si="193"/>
        <v>-7960</v>
      </c>
      <c r="CB55" s="230">
        <f t="shared" si="193"/>
        <v>2922</v>
      </c>
      <c r="CC55" s="230">
        <f t="shared" si="194"/>
        <v>15264</v>
      </c>
      <c r="CD55" s="390">
        <f t="shared" si="194"/>
        <v>-87633</v>
      </c>
      <c r="CE55" s="352">
        <f t="shared" si="194"/>
        <v>115744</v>
      </c>
      <c r="CF55" s="230">
        <f t="shared" si="194"/>
        <v>136644</v>
      </c>
      <c r="CG55" s="230">
        <f t="shared" si="194"/>
        <v>95855</v>
      </c>
      <c r="CH55" s="230">
        <f t="shared" si="194"/>
        <v>50816</v>
      </c>
      <c r="CI55" s="230">
        <f t="shared" si="194"/>
        <v>68701</v>
      </c>
      <c r="CJ55" s="230">
        <f t="shared" si="194"/>
        <v>-1799</v>
      </c>
      <c r="CK55" s="230">
        <f t="shared" si="194"/>
        <v>28469</v>
      </c>
      <c r="CL55" s="230">
        <f t="shared" si="194"/>
        <v>22942</v>
      </c>
      <c r="CM55" s="230">
        <f t="shared" si="195"/>
        <v>31345</v>
      </c>
      <c r="CN55" s="230">
        <f t="shared" si="195"/>
        <v>52307</v>
      </c>
      <c r="CO55" s="230">
        <f t="shared" si="195"/>
        <v>30720</v>
      </c>
      <c r="CP55" s="390">
        <f t="shared" si="195"/>
        <v>73355</v>
      </c>
      <c r="CQ55" s="390">
        <f t="shared" si="195"/>
        <v>-57779</v>
      </c>
      <c r="CR55" s="390">
        <f t="shared" si="195"/>
        <v>-113561</v>
      </c>
      <c r="CS55" s="390">
        <f t="shared" si="195"/>
        <v>-48627</v>
      </c>
      <c r="CT55" s="390">
        <f t="shared" si="195"/>
        <v>39682</v>
      </c>
      <c r="CU55" s="390">
        <f t="shared" si="195"/>
        <v>-48178</v>
      </c>
      <c r="CV55" s="390">
        <f t="shared" si="195"/>
        <v>32868</v>
      </c>
      <c r="CW55" s="390">
        <f t="shared" si="195"/>
        <v>14745</v>
      </c>
      <c r="CX55" s="390">
        <f t="shared" si="195"/>
        <v>2191</v>
      </c>
      <c r="CY55" s="390">
        <f t="shared" si="195"/>
        <v>-15766</v>
      </c>
      <c r="CZ55" s="390">
        <f t="shared" si="195"/>
        <v>-38723</v>
      </c>
      <c r="DA55" s="390">
        <f t="shared" si="195"/>
        <v>-20139</v>
      </c>
      <c r="DB55" s="390">
        <f t="shared" si="195"/>
        <v>25057</v>
      </c>
      <c r="DC55" s="330"/>
      <c r="DD55" s="57">
        <f>IF(ISERROR(GETPIVOTDATA("VALUE",'CRS WK pvt'!$I$2,"DT_FILE",DD$8,"CD_CO",DD$6,"TRIM_CAT",TRIM(B55),"TRIM_LINE",A51))=TRUE,0,GETPIVOTDATA("VALUE",'CRS WK pvt'!$I$2,"DT_FILE",DD$8,"CD_CO",DD$6,"TRIM_CAT",TRIM(B55),"TRIM_LINE",A51))</f>
        <v>127364</v>
      </c>
    </row>
    <row r="56" spans="1:108" s="31" customFormat="1" ht="15">
      <c r="A56" s="139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6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>
        <v>9089</v>
      </c>
      <c r="BH56" s="296">
        <v>7569</v>
      </c>
      <c r="BI56" s="36">
        <f t="shared" si="192"/>
        <v>323.52999999999884</v>
      </c>
      <c r="BJ56" s="37">
        <f t="shared" si="192"/>
        <v>-50467.759999999995</v>
      </c>
      <c r="BK56" s="37">
        <f t="shared" si="192"/>
        <v>-34622.010000000002</v>
      </c>
      <c r="BL56" s="37">
        <f t="shared" si="192"/>
        <v>-42924.510000000002</v>
      </c>
      <c r="BM56" s="37">
        <f t="shared" si="192"/>
        <v>-106.0099999999984</v>
      </c>
      <c r="BN56" s="37">
        <f t="shared" si="192"/>
        <v>12366.220000000001</v>
      </c>
      <c r="BO56" s="37">
        <f t="shared" si="192"/>
        <v>2630.4200000000001</v>
      </c>
      <c r="BP56" s="37">
        <f t="shared" si="192"/>
        <v>37909.540000000001</v>
      </c>
      <c r="BQ56" s="37">
        <f t="shared" si="192"/>
        <v>30496</v>
      </c>
      <c r="BR56" s="390">
        <f t="shared" si="192"/>
        <v>-42428.889999999999</v>
      </c>
      <c r="BS56" s="413">
        <f t="shared" si="193"/>
        <v>34425.169999999998</v>
      </c>
      <c r="BT56" s="37">
        <f t="shared" si="193"/>
        <v>55888.849999999999</v>
      </c>
      <c r="BU56" s="37">
        <f t="shared" si="193"/>
        <v>13255</v>
      </c>
      <c r="BV56" s="37">
        <f t="shared" si="193"/>
        <v>6381</v>
      </c>
      <c r="BW56" s="37">
        <f t="shared" si="193"/>
        <v>14137</v>
      </c>
      <c r="BX56" s="230">
        <f t="shared" si="193"/>
        <v>51890</v>
      </c>
      <c r="BY56" s="230">
        <f t="shared" si="193"/>
        <v>70484</v>
      </c>
      <c r="BZ56" s="230">
        <f t="shared" si="193"/>
        <v>7411</v>
      </c>
      <c r="CA56" s="230">
        <f t="shared" si="193"/>
        <v>39922</v>
      </c>
      <c r="CB56" s="230">
        <f t="shared" si="193"/>
        <v>18510</v>
      </c>
      <c r="CC56" s="230">
        <f t="shared" si="194"/>
        <v>-10798</v>
      </c>
      <c r="CD56" s="390">
        <f t="shared" si="194"/>
        <v>8338</v>
      </c>
      <c r="CE56" s="352">
        <f t="shared" si="194"/>
        <v>4188</v>
      </c>
      <c r="CF56" s="230">
        <f t="shared" si="194"/>
        <v>3882</v>
      </c>
      <c r="CG56" s="230">
        <f t="shared" si="194"/>
        <v>34938</v>
      </c>
      <c r="CH56" s="230">
        <f t="shared" si="194"/>
        <v>84900</v>
      </c>
      <c r="CI56" s="230">
        <f t="shared" si="194"/>
        <v>97717</v>
      </c>
      <c r="CJ56" s="230">
        <f t="shared" si="194"/>
        <v>236842</v>
      </c>
      <c r="CK56" s="230">
        <f t="shared" si="194"/>
        <v>13476</v>
      </c>
      <c r="CL56" s="230">
        <f t="shared" si="194"/>
        <v>36317</v>
      </c>
      <c r="CM56" s="230">
        <f t="shared" si="195"/>
        <v>71183</v>
      </c>
      <c r="CN56" s="230">
        <f t="shared" si="195"/>
        <v>-40342</v>
      </c>
      <c r="CO56" s="230">
        <f t="shared" si="195"/>
        <v>32530</v>
      </c>
      <c r="CP56" s="390">
        <f t="shared" si="195"/>
        <v>169712</v>
      </c>
      <c r="CQ56" s="390">
        <f t="shared" si="195"/>
        <v>106543</v>
      </c>
      <c r="CR56" s="390">
        <f t="shared" si="195"/>
        <v>-4275</v>
      </c>
      <c r="CS56" s="390">
        <f t="shared" si="195"/>
        <v>8609</v>
      </c>
      <c r="CT56" s="390">
        <f t="shared" si="195"/>
        <v>-9930</v>
      </c>
      <c r="CU56" s="390">
        <f t="shared" si="195"/>
        <v>-42517</v>
      </c>
      <c r="CV56" s="390">
        <f t="shared" si="195"/>
        <v>-258438</v>
      </c>
      <c r="CW56" s="390">
        <f t="shared" si="195"/>
        <v>-80371</v>
      </c>
      <c r="CX56" s="390">
        <f t="shared" si="195"/>
        <v>63841</v>
      </c>
      <c r="CY56" s="390">
        <f t="shared" si="195"/>
        <v>-114575</v>
      </c>
      <c r="CZ56" s="390">
        <f t="shared" si="195"/>
        <v>-8990</v>
      </c>
      <c r="DA56" s="390">
        <f t="shared" si="195"/>
        <v>-43139</v>
      </c>
      <c r="DB56" s="390">
        <f t="shared" si="195"/>
        <v>-184777</v>
      </c>
      <c r="DC56" s="330"/>
      <c r="DD56" s="57">
        <f>IF(ISERROR(GETPIVOTDATA("VALUE",'CRS WK pvt'!$I$2,"DT_FILE",DD$8,"CD_CO",DD$6,"TRIM_CAT",TRIM(B56),"TRIM_LINE",A51))=TRUE,0,GETPIVOTDATA("VALUE",'CRS WK pvt'!$I$2,"DT_FILE",DD$8,"CD_CO",DD$6,"TRIM_CAT",TRIM(B56),"TRIM_LINE",A51))</f>
        <v>7569</v>
      </c>
    </row>
    <row r="57" spans="1:108" s="123" customFormat="1" ht="15">
      <c r="A57" s="140"/>
      <c r="B57" s="32" t="s">
        <v>144</v>
      </c>
      <c r="C57" s="133">
        <f t="shared" si="196" ref="C57:V57">SUM(C52:C56)</f>
        <v>3267843.7000000007</v>
      </c>
      <c r="D57" s="134">
        <f t="shared" si="196"/>
        <v>3945992.5199999996</v>
      </c>
      <c r="E57" s="134">
        <f t="shared" si="196"/>
        <v>3980253.4399999999</v>
      </c>
      <c r="F57" s="134">
        <f t="shared" si="196"/>
        <v>2802118.7199999997</v>
      </c>
      <c r="G57" s="134">
        <f t="shared" si="196"/>
        <v>1733721.1300000001</v>
      </c>
      <c r="H57" s="134">
        <f t="shared" si="196"/>
        <v>1110669.9800000002</v>
      </c>
      <c r="I57" s="134">
        <f t="shared" si="196"/>
        <v>861182.09999999998</v>
      </c>
      <c r="J57" s="134">
        <f t="shared" si="196"/>
        <v>653775.91999999993</v>
      </c>
      <c r="K57" s="134">
        <f t="shared" si="196"/>
        <v>626933.32000000007</v>
      </c>
      <c r="L57" s="135">
        <f t="shared" si="196"/>
        <v>807336.52000000002</v>
      </c>
      <c r="M57" s="134">
        <f t="shared" si="196"/>
        <v>1398239.76</v>
      </c>
      <c r="N57" s="134">
        <f t="shared" si="196"/>
        <v>2400224.8199999998</v>
      </c>
      <c r="O57" s="134">
        <f t="shared" si="196"/>
        <v>3389410.5099999998</v>
      </c>
      <c r="P57" s="134">
        <f t="shared" si="196"/>
        <v>3869168</v>
      </c>
      <c r="Q57" s="134">
        <f t="shared" si="196"/>
        <v>3277087</v>
      </c>
      <c r="R57" s="134">
        <f t="shared" si="196"/>
        <v>2927147</v>
      </c>
      <c r="S57" s="134">
        <f t="shared" si="196"/>
        <v>1981578</v>
      </c>
      <c r="T57" s="134">
        <f t="shared" si="196"/>
        <v>1131123</v>
      </c>
      <c r="U57" s="134">
        <f t="shared" si="196"/>
        <v>806526</v>
      </c>
      <c r="V57" s="134">
        <f t="shared" si="196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7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>
        <v>758247</v>
      </c>
      <c r="BH57" s="297">
        <v>919416</v>
      </c>
      <c r="BI57" s="38">
        <f t="shared" si="197" ref="BI57:BM57">SUM(BI52:BI56)</f>
        <v>121566.80999999968</v>
      </c>
      <c r="BJ57" s="136">
        <f t="shared" si="197"/>
        <v>-76824.520000000091</v>
      </c>
      <c r="BK57" s="136">
        <f t="shared" si="197"/>
        <v>-703166.43999999994</v>
      </c>
      <c r="BL57" s="136">
        <f t="shared" si="197"/>
        <v>125028.27999999997</v>
      </c>
      <c r="BM57" s="136">
        <f t="shared" si="197"/>
        <v>247856.86999999994</v>
      </c>
      <c r="BN57" s="136">
        <f t="shared" si="198" ref="BN57:BV57">SUM(BN52:BN56)</f>
        <v>20453.019999999968</v>
      </c>
      <c r="BO57" s="136">
        <f t="shared" si="198"/>
        <v>-54656.099999999991</v>
      </c>
      <c r="BP57" s="136">
        <f t="shared" si="198"/>
        <v>103940.08000000002</v>
      </c>
      <c r="BQ57" s="136">
        <f t="shared" si="198"/>
        <v>132047.67999999999</v>
      </c>
      <c r="BR57" s="391">
        <f t="shared" si="198"/>
        <v>113769.48</v>
      </c>
      <c r="BS57" s="414">
        <f t="shared" si="198"/>
        <v>-71159.760000000053</v>
      </c>
      <c r="BT57" s="136">
        <f t="shared" si="198"/>
        <v>42512.18</v>
      </c>
      <c r="BU57" s="136">
        <f t="shared" si="198"/>
        <v>-65265.509999999806</v>
      </c>
      <c r="BV57" s="136">
        <f t="shared" si="198"/>
        <v>-215264</v>
      </c>
      <c r="BW57" s="136">
        <f t="shared" si="199" ref="BW57:BX57">SUM(BW52:BW56)</f>
        <v>99329</v>
      </c>
      <c r="BX57" s="231">
        <f t="shared" si="199"/>
        <v>-258195</v>
      </c>
      <c r="BY57" s="231">
        <f t="shared" si="200" ref="BY57:BZ57">SUM(BY52:BY56)</f>
        <v>-493039</v>
      </c>
      <c r="BZ57" s="231">
        <f t="shared" si="200"/>
        <v>-183904</v>
      </c>
      <c r="CA57" s="231">
        <f t="shared" si="201" ref="CA57">SUM(CA52:CA56)</f>
        <v>-72850</v>
      </c>
      <c r="CB57" s="231">
        <f t="shared" si="202" ref="CB57:CC57">SUM(CB52:CB56)</f>
        <v>-87176</v>
      </c>
      <c r="CC57" s="231">
        <f t="shared" si="202"/>
        <v>-64449</v>
      </c>
      <c r="CD57" s="391">
        <f t="shared" si="203" ref="CD57:CE57">SUM(CD52:CD56)</f>
        <v>-237132</v>
      </c>
      <c r="CE57" s="353">
        <f t="shared" si="203"/>
        <v>90884</v>
      </c>
      <c r="CF57" s="231">
        <f t="shared" si="204" ref="CF57">SUM(CF52:CF56)</f>
        <v>514083</v>
      </c>
      <c r="CG57" s="231">
        <f t="shared" si="205" ref="CG57">SUM(CG52:CG56)</f>
        <v>703055</v>
      </c>
      <c r="CH57" s="231">
        <f t="shared" si="206" ref="CH57">SUM(CH52:CH56)</f>
        <v>849638</v>
      </c>
      <c r="CI57" s="231">
        <f t="shared" si="207" ref="CI57">SUM(CI52:CI56)</f>
        <v>817587</v>
      </c>
      <c r="CJ57" s="231">
        <f t="shared" si="208" ref="CJ57">SUM(CJ52:CJ56)</f>
        <v>976243</v>
      </c>
      <c r="CK57" s="231">
        <f t="shared" si="209" ref="CK57">SUM(CK52:CK56)</f>
        <v>554852</v>
      </c>
      <c r="CL57" s="231">
        <f t="shared" si="210" ref="CL57">SUM(CL52:CL56)</f>
        <v>412622</v>
      </c>
      <c r="CM57" s="231">
        <f t="shared" si="211" ref="CM57">SUM(CM52:CM56)</f>
        <v>538347</v>
      </c>
      <c r="CN57" s="231">
        <f t="shared" si="212" ref="CN57">SUM(CN52:CN56)</f>
        <v>241458</v>
      </c>
      <c r="CO57" s="231">
        <f t="shared" si="213" ref="CO57">SUM(CO52:CO56)</f>
        <v>313492</v>
      </c>
      <c r="CP57" s="391">
        <f t="shared" si="214" ref="CP57">SUM(CP52:CP56)</f>
        <v>911367</v>
      </c>
      <c r="CQ57" s="391">
        <f t="shared" si="215" ref="CQ57">SUM(CQ52:CQ56)</f>
        <v>543839</v>
      </c>
      <c r="CR57" s="391">
        <f t="shared" si="216" ref="CR57">SUM(CR52:CR56)</f>
        <v>492297</v>
      </c>
      <c r="CS57" s="391">
        <f t="shared" si="217" ref="CS57">SUM(CS52:CS56)</f>
        <v>283813</v>
      </c>
      <c r="CT57" s="391">
        <f t="shared" si="218" ref="CT57:CU57">SUM(CT52:CT56)</f>
        <v>268184</v>
      </c>
      <c r="CU57" s="391">
        <f t="shared" si="218"/>
        <v>379590</v>
      </c>
      <c r="CV57" s="391">
        <f t="shared" si="219" ref="CV57">SUM(CV52:CV56)</f>
        <v>-141857</v>
      </c>
      <c r="CW57" s="391">
        <f t="shared" si="220" ref="CW57">SUM(CW52:CW56)</f>
        <v>-262346</v>
      </c>
      <c r="CX57" s="391">
        <f t="shared" si="221" ref="CX57:CY57">SUM(CX52:CX56)</f>
        <v>-54134</v>
      </c>
      <c r="CY57" s="391">
        <f t="shared" si="221"/>
        <v>-478690</v>
      </c>
      <c r="CZ57" s="391">
        <f t="shared" si="222" ref="CZ57:DA57">SUM(CZ52:CZ56)</f>
        <v>-145794</v>
      </c>
      <c r="DA57" s="391">
        <f t="shared" si="222"/>
        <v>-249777</v>
      </c>
      <c r="DB57" s="391">
        <f t="shared" si="223" ref="DB57">SUM(DB52:DB56)</f>
        <v>-675925</v>
      </c>
      <c r="DC57" s="331"/>
      <c r="DD57" s="38">
        <f>SUM(DD52:DD56)</f>
        <v>919416</v>
      </c>
    </row>
    <row r="58" spans="1:108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32"/>
      <c r="CC58" s="232"/>
      <c r="CD58" s="392"/>
      <c r="CE58" s="354"/>
      <c r="CF58" s="232"/>
      <c r="CG58" s="232"/>
      <c r="CH58" s="232"/>
      <c r="CI58" s="232"/>
      <c r="CJ58" s="232"/>
      <c r="CK58" s="232"/>
      <c r="CL58" s="232"/>
      <c r="CM58" s="232"/>
      <c r="CN58" s="232"/>
      <c r="CO58" s="232"/>
      <c r="CP58" s="392"/>
      <c r="CQ58" s="392"/>
      <c r="CR58" s="392"/>
      <c r="CS58" s="392"/>
      <c r="CT58" s="392"/>
      <c r="CU58" s="392"/>
      <c r="CV58" s="392"/>
      <c r="CW58" s="392"/>
      <c r="CX58" s="392"/>
      <c r="CY58" s="392"/>
      <c r="CZ58" s="392"/>
      <c r="DA58" s="392"/>
      <c r="DB58" s="392"/>
      <c r="DC58" s="330"/>
      <c r="DD58" s="43"/>
    </row>
    <row r="59" spans="1:108" s="31" customFormat="1" ht="15">
      <c r="A59" s="139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6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>
        <v>10569624</v>
      </c>
      <c r="BH59" s="296">
        <v>10137727</v>
      </c>
      <c r="BI59" s="36">
        <f t="shared" si="224" ref="BI59:BR63">O59-C59</f>
        <v>115449.58999999985</v>
      </c>
      <c r="BJ59" s="37">
        <f t="shared" si="224"/>
        <v>479481.6799999997</v>
      </c>
      <c r="BK59" s="37">
        <f t="shared" si="224"/>
        <v>1237864.7799999993</v>
      </c>
      <c r="BL59" s="37">
        <f t="shared" si="224"/>
        <v>1514408.0899999999</v>
      </c>
      <c r="BM59" s="37">
        <f t="shared" si="224"/>
        <v>1993400.9700000007</v>
      </c>
      <c r="BN59" s="37">
        <f t="shared" si="224"/>
        <v>2951801.6400000006</v>
      </c>
      <c r="BO59" s="37">
        <f t="shared" si="224"/>
        <v>3357407.6200000001</v>
      </c>
      <c r="BP59" s="37">
        <f t="shared" si="224"/>
        <v>3695921.6799999997</v>
      </c>
      <c r="BQ59" s="37">
        <f t="shared" si="224"/>
        <v>3831542.3300000001</v>
      </c>
      <c r="BR59" s="390">
        <f t="shared" si="224"/>
        <v>3735421.6600000001</v>
      </c>
      <c r="BS59" s="413">
        <f t="shared" si="225" ref="BS59:CB63">Y59-M59</f>
        <v>3698632.4000000004</v>
      </c>
      <c r="BT59" s="37">
        <f t="shared" si="225"/>
        <v>3611074.2000000002</v>
      </c>
      <c r="BU59" s="37">
        <f t="shared" si="225"/>
        <v>3309628.4900000002</v>
      </c>
      <c r="BV59" s="37">
        <f t="shared" si="225"/>
        <v>3265486</v>
      </c>
      <c r="BW59" s="37">
        <f t="shared" si="225"/>
        <v>3176552</v>
      </c>
      <c r="BX59" s="230">
        <f t="shared" si="225"/>
        <v>2880246</v>
      </c>
      <c r="BY59" s="230">
        <f t="shared" si="225"/>
        <v>1357747</v>
      </c>
      <c r="BZ59" s="230">
        <f t="shared" si="225"/>
        <v>190035</v>
      </c>
      <c r="CA59" s="230">
        <f t="shared" si="225"/>
        <v>-228099</v>
      </c>
      <c r="CB59" s="230">
        <f t="shared" si="225"/>
        <v>-737550</v>
      </c>
      <c r="CC59" s="230">
        <f t="shared" si="226" ref="CC59:CL63">AI59-W59</f>
        <v>-968541</v>
      </c>
      <c r="CD59" s="390">
        <f t="shared" si="226"/>
        <v>-1045517</v>
      </c>
      <c r="CE59" s="352">
        <f t="shared" si="226"/>
        <v>-963388</v>
      </c>
      <c r="CF59" s="230">
        <f t="shared" si="226"/>
        <v>-948370</v>
      </c>
      <c r="CG59" s="230">
        <f t="shared" si="226"/>
        <v>-858876</v>
      </c>
      <c r="CH59" s="230">
        <f t="shared" si="226"/>
        <v>-877461</v>
      </c>
      <c r="CI59" s="230">
        <f t="shared" si="226"/>
        <v>-1461629</v>
      </c>
      <c r="CJ59" s="230">
        <f t="shared" si="226"/>
        <v>-1426207</v>
      </c>
      <c r="CK59" s="230">
        <f t="shared" si="226"/>
        <v>-395580</v>
      </c>
      <c r="CL59" s="230">
        <f t="shared" si="226"/>
        <v>102887</v>
      </c>
      <c r="CM59" s="230">
        <f t="shared" si="227" ref="CM59:DB63">AS59-AG59</f>
        <v>444728</v>
      </c>
      <c r="CN59" s="230">
        <f t="shared" si="227"/>
        <v>390102</v>
      </c>
      <c r="CO59" s="230">
        <f t="shared" si="227"/>
        <v>213971</v>
      </c>
      <c r="CP59" s="390">
        <f t="shared" si="227"/>
        <v>333001</v>
      </c>
      <c r="CQ59" s="390">
        <f t="shared" si="227"/>
        <v>538002</v>
      </c>
      <c r="CR59" s="390">
        <f t="shared" si="227"/>
        <v>491273</v>
      </c>
      <c r="CS59" s="390">
        <f t="shared" si="227"/>
        <v>821613</v>
      </c>
      <c r="CT59" s="390">
        <f t="shared" si="227"/>
        <v>896670</v>
      </c>
      <c r="CU59" s="390">
        <f t="shared" si="227"/>
        <v>1097112</v>
      </c>
      <c r="CV59" s="390">
        <f t="shared" si="227"/>
        <v>1216497</v>
      </c>
      <c r="CW59" s="390">
        <f t="shared" si="227"/>
        <v>1098700</v>
      </c>
      <c r="CX59" s="390">
        <f t="shared" si="227"/>
        <v>784913</v>
      </c>
      <c r="CY59" s="390">
        <f t="shared" si="227"/>
        <v>-46623</v>
      </c>
      <c r="CZ59" s="390">
        <f t="shared" si="227"/>
        <v>21750</v>
      </c>
      <c r="DA59" s="390">
        <f t="shared" si="227"/>
        <v>279681</v>
      </c>
      <c r="DB59" s="390">
        <f t="shared" si="227"/>
        <v>-30967</v>
      </c>
      <c r="DC59" s="330"/>
      <c r="DD59" s="57">
        <f>IF(ISERROR(GETPIVOTDATA("VALUE",'CRS WK pvt'!$I$2,"DT_FILE",DD$8,"CD_CO",DD$6,"TRIM_CAT",TRIM(B59),"TRIM_LINE",A58))=TRUE,0,GETPIVOTDATA("VALUE",'CRS WK pvt'!$I$2,"DT_FILE",DD$8,"CD_CO",DD$6,"TRIM_CAT",TRIM(B59),"TRIM_LINE",A58))</f>
        <v>10137727</v>
      </c>
    </row>
    <row r="60" spans="1:108" s="31" customFormat="1" ht="15">
      <c r="A60" s="139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6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>
        <v>6785620</v>
      </c>
      <c r="BH60" s="296">
        <v>6729368</v>
      </c>
      <c r="BI60" s="36">
        <f t="shared" si="224"/>
        <v>382264.25</v>
      </c>
      <c r="BJ60" s="37">
        <f t="shared" si="224"/>
        <v>494012.56000000006</v>
      </c>
      <c r="BK60" s="37">
        <f t="shared" si="224"/>
        <v>598891</v>
      </c>
      <c r="BL60" s="37">
        <f t="shared" si="224"/>
        <v>626888.74000000022</v>
      </c>
      <c r="BM60" s="37">
        <f t="shared" si="224"/>
        <v>917463.75</v>
      </c>
      <c r="BN60" s="37">
        <f t="shared" si="224"/>
        <v>1073719.2200000002</v>
      </c>
      <c r="BO60" s="37">
        <f t="shared" si="224"/>
        <v>1194757.8799999999</v>
      </c>
      <c r="BP60" s="37">
        <f t="shared" si="224"/>
        <v>1220237.1000000001</v>
      </c>
      <c r="BQ60" s="37">
        <f t="shared" si="224"/>
        <v>1339534.8999999999</v>
      </c>
      <c r="BR60" s="390">
        <f t="shared" si="224"/>
        <v>1273406.9700000002</v>
      </c>
      <c r="BS60" s="413">
        <f t="shared" si="225"/>
        <v>1292291.1200000001</v>
      </c>
      <c r="BT60" s="37">
        <f t="shared" si="225"/>
        <v>1304466.6699999999</v>
      </c>
      <c r="BU60" s="37">
        <f t="shared" si="225"/>
        <v>1234614.8199999998</v>
      </c>
      <c r="BV60" s="37">
        <f t="shared" si="225"/>
        <v>1256562</v>
      </c>
      <c r="BW60" s="37">
        <f t="shared" si="225"/>
        <v>1324008</v>
      </c>
      <c r="BX60" s="230">
        <f t="shared" si="225"/>
        <v>1450151</v>
      </c>
      <c r="BY60" s="230">
        <f t="shared" si="225"/>
        <v>939444</v>
      </c>
      <c r="BZ60" s="230">
        <f t="shared" si="225"/>
        <v>697259</v>
      </c>
      <c r="CA60" s="230">
        <f t="shared" si="225"/>
        <v>456724</v>
      </c>
      <c r="CB60" s="230">
        <f t="shared" si="225"/>
        <v>205329</v>
      </c>
      <c r="CC60" s="230">
        <f t="shared" si="226"/>
        <v>-83344</v>
      </c>
      <c r="CD60" s="390">
        <f t="shared" si="226"/>
        <v>-43811</v>
      </c>
      <c r="CE60" s="352">
        <f t="shared" si="226"/>
        <v>-49241</v>
      </c>
      <c r="CF60" s="230">
        <f t="shared" si="226"/>
        <v>-21467</v>
      </c>
      <c r="CG60" s="230">
        <f t="shared" si="226"/>
        <v>91089</v>
      </c>
      <c r="CH60" s="230">
        <f t="shared" si="226"/>
        <v>201907</v>
      </c>
      <c r="CI60" s="230">
        <f t="shared" si="226"/>
        <v>186838</v>
      </c>
      <c r="CJ60" s="230">
        <f t="shared" si="226"/>
        <v>89589</v>
      </c>
      <c r="CK60" s="230">
        <f t="shared" si="226"/>
        <v>204253</v>
      </c>
      <c r="CL60" s="230">
        <f t="shared" si="226"/>
        <v>401180</v>
      </c>
      <c r="CM60" s="230">
        <f t="shared" si="227"/>
        <v>507627</v>
      </c>
      <c r="CN60" s="230">
        <f t="shared" si="227"/>
        <v>523178</v>
      </c>
      <c r="CO60" s="230">
        <f t="shared" si="227"/>
        <v>791920</v>
      </c>
      <c r="CP60" s="390">
        <f t="shared" si="227"/>
        <v>777854</v>
      </c>
      <c r="CQ60" s="390">
        <f t="shared" si="227"/>
        <v>923726</v>
      </c>
      <c r="CR60" s="390">
        <f t="shared" si="227"/>
        <v>883711</v>
      </c>
      <c r="CS60" s="390">
        <f t="shared" si="227"/>
        <v>1046842</v>
      </c>
      <c r="CT60" s="390">
        <f t="shared" si="227"/>
        <v>1030386</v>
      </c>
      <c r="CU60" s="390">
        <f t="shared" si="227"/>
        <v>1151239</v>
      </c>
      <c r="CV60" s="390">
        <f t="shared" si="227"/>
        <v>1368718</v>
      </c>
      <c r="CW60" s="390">
        <f t="shared" si="227"/>
        <v>1490029</v>
      </c>
      <c r="CX60" s="390">
        <f t="shared" si="227"/>
        <v>1228057</v>
      </c>
      <c r="CY60" s="390">
        <f t="shared" si="227"/>
        <v>1005042</v>
      </c>
      <c r="CZ60" s="390">
        <f t="shared" si="227"/>
        <v>929178</v>
      </c>
      <c r="DA60" s="390">
        <f t="shared" si="227"/>
        <v>739891</v>
      </c>
      <c r="DB60" s="390">
        <f t="shared" si="227"/>
        <v>716647</v>
      </c>
      <c r="DC60" s="330"/>
      <c r="DD60" s="57">
        <f>IF(ISERROR(GETPIVOTDATA("VALUE",'CRS WK pvt'!$I$2,"DT_FILE",DD$8,"CD_CO",DD$6,"TRIM_CAT",TRIM(B60),"TRIM_LINE",A58))=TRUE,0,GETPIVOTDATA("VALUE",'CRS WK pvt'!$I$2,"DT_FILE",DD$8,"CD_CO",DD$6,"TRIM_CAT",TRIM(B60),"TRIM_LINE",A58))</f>
        <v>6729368</v>
      </c>
    </row>
    <row r="61" spans="1:108" s="31" customFormat="1" ht="15">
      <c r="A61" s="139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6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>
        <v>839995</v>
      </c>
      <c r="BH61" s="296">
        <v>787698</v>
      </c>
      <c r="BI61" s="36">
        <f t="shared" si="224"/>
        <v>13079.679999999993</v>
      </c>
      <c r="BJ61" s="37">
        <f t="shared" si="224"/>
        <v>309089.83999999997</v>
      </c>
      <c r="BK61" s="37">
        <f t="shared" si="224"/>
        <v>551872.17999999993</v>
      </c>
      <c r="BL61" s="37">
        <f t="shared" si="224"/>
        <v>645953.66999999993</v>
      </c>
      <c r="BM61" s="37">
        <f t="shared" si="224"/>
        <v>732209.62</v>
      </c>
      <c r="BN61" s="37">
        <f t="shared" si="224"/>
        <v>740202.26000000001</v>
      </c>
      <c r="BO61" s="37">
        <f t="shared" si="224"/>
        <v>786602.93999999994</v>
      </c>
      <c r="BP61" s="37">
        <f t="shared" si="224"/>
        <v>733534.45999999996</v>
      </c>
      <c r="BQ61" s="37">
        <f t="shared" si="224"/>
        <v>620270.30000000005</v>
      </c>
      <c r="BR61" s="390">
        <f t="shared" si="224"/>
        <v>558163.19999999995</v>
      </c>
      <c r="BS61" s="413">
        <f t="shared" si="225"/>
        <v>513955.08999999997</v>
      </c>
      <c r="BT61" s="37">
        <f t="shared" si="225"/>
        <v>508508.44</v>
      </c>
      <c r="BU61" s="37">
        <f t="shared" si="225"/>
        <v>503946.28000000003</v>
      </c>
      <c r="BV61" s="37">
        <f t="shared" si="225"/>
        <v>254472</v>
      </c>
      <c r="BW61" s="37">
        <f t="shared" si="225"/>
        <v>45295</v>
      </c>
      <c r="BX61" s="230">
        <f t="shared" si="225"/>
        <v>13471</v>
      </c>
      <c r="BY61" s="230">
        <f t="shared" si="225"/>
        <v>3531</v>
      </c>
      <c r="BZ61" s="230">
        <f t="shared" si="225"/>
        <v>-9297</v>
      </c>
      <c r="CA61" s="230">
        <f t="shared" si="225"/>
        <v>-225236</v>
      </c>
      <c r="CB61" s="230">
        <f t="shared" si="225"/>
        <v>-232047</v>
      </c>
      <c r="CC61" s="230">
        <f t="shared" si="226"/>
        <v>-156874</v>
      </c>
      <c r="CD61" s="390">
        <f t="shared" si="226"/>
        <v>-154452</v>
      </c>
      <c r="CE61" s="352">
        <f t="shared" si="226"/>
        <v>-93129</v>
      </c>
      <c r="CF61" s="230">
        <f t="shared" si="226"/>
        <v>-73717</v>
      </c>
      <c r="CG61" s="230">
        <f t="shared" si="226"/>
        <v>-33442</v>
      </c>
      <c r="CH61" s="230">
        <f t="shared" si="226"/>
        <v>-56759</v>
      </c>
      <c r="CI61" s="230">
        <f t="shared" si="226"/>
        <v>-36037</v>
      </c>
      <c r="CJ61" s="230">
        <f t="shared" si="226"/>
        <v>-30137</v>
      </c>
      <c r="CK61" s="230">
        <f t="shared" si="226"/>
        <v>-29787</v>
      </c>
      <c r="CL61" s="230">
        <f t="shared" si="226"/>
        <v>-90224</v>
      </c>
      <c r="CM61" s="230">
        <f t="shared" si="227"/>
        <v>79129</v>
      </c>
      <c r="CN61" s="230">
        <f t="shared" si="227"/>
        <v>72873</v>
      </c>
      <c r="CO61" s="230">
        <f t="shared" si="227"/>
        <v>33837</v>
      </c>
      <c r="CP61" s="390">
        <f t="shared" si="227"/>
        <v>66645</v>
      </c>
      <c r="CQ61" s="390">
        <f t="shared" si="227"/>
        <v>53700</v>
      </c>
      <c r="CR61" s="390">
        <f t="shared" si="227"/>
        <v>13052</v>
      </c>
      <c r="CS61" s="390">
        <f t="shared" si="227"/>
        <v>-14786</v>
      </c>
      <c r="CT61" s="390">
        <f t="shared" si="227"/>
        <v>1123</v>
      </c>
      <c r="CU61" s="390">
        <f t="shared" si="227"/>
        <v>75985</v>
      </c>
      <c r="CV61" s="390">
        <f t="shared" si="227"/>
        <v>178929</v>
      </c>
      <c r="CW61" s="390">
        <f t="shared" si="227"/>
        <v>142411</v>
      </c>
      <c r="CX61" s="390">
        <f t="shared" si="227"/>
        <v>190165</v>
      </c>
      <c r="CY61" s="390">
        <f t="shared" si="227"/>
        <v>108545</v>
      </c>
      <c r="CZ61" s="390">
        <f t="shared" si="227"/>
        <v>107455</v>
      </c>
      <c r="DA61" s="390">
        <f t="shared" si="227"/>
        <v>158024</v>
      </c>
      <c r="DB61" s="390">
        <f t="shared" si="227"/>
        <v>135096</v>
      </c>
      <c r="DC61" s="330"/>
      <c r="DD61" s="57">
        <f>IF(ISERROR(GETPIVOTDATA("VALUE",'CRS WK pvt'!$I$2,"DT_FILE",DD$8,"CD_CO",DD$6,"TRIM_CAT",TRIM(B61),"TRIM_LINE",A58))=TRUE,0,GETPIVOTDATA("VALUE",'CRS WK pvt'!$I$2,"DT_FILE",DD$8,"CD_CO",DD$6,"TRIM_CAT",TRIM(B61),"TRIM_LINE",A58))</f>
        <v>787698</v>
      </c>
    </row>
    <row r="62" spans="1:108" s="31" customFormat="1" ht="15">
      <c r="A62" s="139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6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>
        <v>442308</v>
      </c>
      <c r="BH62" s="296">
        <v>448326</v>
      </c>
      <c r="BI62" s="36">
        <f t="shared" si="224"/>
        <v>-103496.98999999999</v>
      </c>
      <c r="BJ62" s="37">
        <f t="shared" si="224"/>
        <v>148741.22</v>
      </c>
      <c r="BK62" s="37">
        <f t="shared" si="224"/>
        <v>200935.04999999999</v>
      </c>
      <c r="BL62" s="37">
        <f t="shared" si="224"/>
        <v>82770.020000000019</v>
      </c>
      <c r="BM62" s="37">
        <f t="shared" si="224"/>
        <v>12005.179999999993</v>
      </c>
      <c r="BN62" s="37">
        <f t="shared" si="224"/>
        <v>-31893.409999999974</v>
      </c>
      <c r="BO62" s="37">
        <f t="shared" si="224"/>
        <v>12198.820000000007</v>
      </c>
      <c r="BP62" s="37">
        <f t="shared" si="224"/>
        <v>-186314.98999999999</v>
      </c>
      <c r="BQ62" s="37">
        <f t="shared" si="224"/>
        <v>-146491.90000000002</v>
      </c>
      <c r="BR62" s="390">
        <f t="shared" si="224"/>
        <v>-176986.65000000002</v>
      </c>
      <c r="BS62" s="413">
        <f t="shared" si="225"/>
        <v>56092.940000000002</v>
      </c>
      <c r="BT62" s="37">
        <f t="shared" si="225"/>
        <v>37699.510000000009</v>
      </c>
      <c r="BU62" s="37">
        <f t="shared" si="225"/>
        <v>45613.489999999991</v>
      </c>
      <c r="BV62" s="37">
        <f t="shared" si="225"/>
        <v>-60851</v>
      </c>
      <c r="BW62" s="37">
        <f t="shared" si="225"/>
        <v>-120423</v>
      </c>
      <c r="BX62" s="230">
        <f t="shared" si="225"/>
        <v>-111027</v>
      </c>
      <c r="BY62" s="230">
        <f t="shared" si="225"/>
        <v>-60869</v>
      </c>
      <c r="BZ62" s="230">
        <f t="shared" si="225"/>
        <v>-8915</v>
      </c>
      <c r="CA62" s="230">
        <f t="shared" si="225"/>
        <v>-91</v>
      </c>
      <c r="CB62" s="230">
        <f t="shared" si="225"/>
        <v>22718</v>
      </c>
      <c r="CC62" s="230">
        <f t="shared" si="226"/>
        <v>31019</v>
      </c>
      <c r="CD62" s="390">
        <f t="shared" si="226"/>
        <v>52815</v>
      </c>
      <c r="CE62" s="352">
        <f t="shared" si="226"/>
        <v>-14130</v>
      </c>
      <c r="CF62" s="230">
        <f t="shared" si="226"/>
        <v>30903</v>
      </c>
      <c r="CG62" s="230">
        <f t="shared" si="226"/>
        <v>74497</v>
      </c>
      <c r="CH62" s="230">
        <f t="shared" si="226"/>
        <v>91073</v>
      </c>
      <c r="CI62" s="230">
        <f t="shared" si="226"/>
        <v>34791</v>
      </c>
      <c r="CJ62" s="230">
        <f t="shared" si="226"/>
        <v>-126649</v>
      </c>
      <c r="CK62" s="230">
        <f t="shared" si="226"/>
        <v>-88921</v>
      </c>
      <c r="CL62" s="230">
        <f t="shared" si="226"/>
        <v>-80625</v>
      </c>
      <c r="CM62" s="230">
        <f t="shared" si="227"/>
        <v>-54799</v>
      </c>
      <c r="CN62" s="230">
        <f t="shared" si="227"/>
        <v>43476</v>
      </c>
      <c r="CO62" s="230">
        <f t="shared" si="227"/>
        <v>40785</v>
      </c>
      <c r="CP62" s="390">
        <f t="shared" si="227"/>
        <v>53952</v>
      </c>
      <c r="CQ62" s="390">
        <f t="shared" si="227"/>
        <v>36957</v>
      </c>
      <c r="CR62" s="390">
        <f t="shared" si="227"/>
        <v>27084</v>
      </c>
      <c r="CS62" s="390">
        <f t="shared" si="227"/>
        <v>6666</v>
      </c>
      <c r="CT62" s="390">
        <f t="shared" si="227"/>
        <v>-52133</v>
      </c>
      <c r="CU62" s="390">
        <f t="shared" si="227"/>
        <v>2725</v>
      </c>
      <c r="CV62" s="390">
        <f t="shared" si="227"/>
        <v>121053</v>
      </c>
      <c r="CW62" s="390">
        <f t="shared" si="227"/>
        <v>132863</v>
      </c>
      <c r="CX62" s="390">
        <f t="shared" si="227"/>
        <v>175127</v>
      </c>
      <c r="CY62" s="390">
        <f t="shared" si="227"/>
        <v>173079</v>
      </c>
      <c r="CZ62" s="390">
        <f t="shared" si="227"/>
        <v>188658</v>
      </c>
      <c r="DA62" s="390">
        <f t="shared" si="227"/>
        <v>170884</v>
      </c>
      <c r="DB62" s="390">
        <f t="shared" si="227"/>
        <v>175342</v>
      </c>
      <c r="DC62" s="330"/>
      <c r="DD62" s="57">
        <f>IF(ISERROR(GETPIVOTDATA("VALUE",'CRS WK pvt'!$I$2,"DT_FILE",DD$8,"CD_CO",DD$6,"TRIM_CAT",TRIM(B62),"TRIM_LINE",A58))=TRUE,0,GETPIVOTDATA("VALUE",'CRS WK pvt'!$I$2,"DT_FILE",DD$8,"CD_CO",DD$6,"TRIM_CAT",TRIM(B62),"TRIM_LINE",A58))</f>
        <v>448326</v>
      </c>
    </row>
    <row r="63" spans="1:108" s="31" customFormat="1" ht="15">
      <c r="A63" s="139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6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>
        <v>20396</v>
      </c>
      <c r="BH63" s="296">
        <v>1966</v>
      </c>
      <c r="BI63" s="36">
        <f t="shared" si="224"/>
        <v>73928.419999999998</v>
      </c>
      <c r="BJ63" s="37">
        <f t="shared" si="224"/>
        <v>21314.279999999999</v>
      </c>
      <c r="BK63" s="37">
        <f t="shared" si="224"/>
        <v>-37560.309999999998</v>
      </c>
      <c r="BL63" s="37">
        <f t="shared" si="224"/>
        <v>-39913.169999999998</v>
      </c>
      <c r="BM63" s="37">
        <f t="shared" si="224"/>
        <v>-72458.639999999999</v>
      </c>
      <c r="BN63" s="37">
        <f t="shared" si="224"/>
        <v>133861.78</v>
      </c>
      <c r="BO63" s="37">
        <f t="shared" si="224"/>
        <v>131332.78</v>
      </c>
      <c r="BP63" s="37">
        <f t="shared" si="224"/>
        <v>122752.01000000001</v>
      </c>
      <c r="BQ63" s="37">
        <f t="shared" si="224"/>
        <v>143637.08000000002</v>
      </c>
      <c r="BR63" s="390">
        <f t="shared" si="224"/>
        <v>127685.42</v>
      </c>
      <c r="BS63" s="413">
        <f t="shared" si="225"/>
        <v>85694.5</v>
      </c>
      <c r="BT63" s="37">
        <f t="shared" si="225"/>
        <v>123325.34</v>
      </c>
      <c r="BU63" s="37">
        <f t="shared" si="225"/>
        <v>156808.33000000002</v>
      </c>
      <c r="BV63" s="37">
        <f t="shared" si="225"/>
        <v>219887</v>
      </c>
      <c r="BW63" s="37">
        <f t="shared" si="225"/>
        <v>235653</v>
      </c>
      <c r="BX63" s="230">
        <f t="shared" si="225"/>
        <v>265120</v>
      </c>
      <c r="BY63" s="230">
        <f t="shared" si="225"/>
        <v>301707</v>
      </c>
      <c r="BZ63" s="230">
        <f t="shared" si="225"/>
        <v>186588</v>
      </c>
      <c r="CA63" s="230">
        <f t="shared" si="225"/>
        <v>197519</v>
      </c>
      <c r="CB63" s="230">
        <f t="shared" si="225"/>
        <v>217552</v>
      </c>
      <c r="CC63" s="230">
        <f t="shared" si="226"/>
        <v>215802</v>
      </c>
      <c r="CD63" s="390">
        <f t="shared" si="226"/>
        <v>245674</v>
      </c>
      <c r="CE63" s="352">
        <f t="shared" si="226"/>
        <v>261035</v>
      </c>
      <c r="CF63" s="230">
        <f t="shared" si="226"/>
        <v>238093</v>
      </c>
      <c r="CG63" s="230">
        <f t="shared" si="226"/>
        <v>239168</v>
      </c>
      <c r="CH63" s="230">
        <f t="shared" si="226"/>
        <v>28444</v>
      </c>
      <c r="CI63" s="230">
        <f t="shared" si="226"/>
        <v>-5628</v>
      </c>
      <c r="CJ63" s="230">
        <f t="shared" si="226"/>
        <v>-29224</v>
      </c>
      <c r="CK63" s="230">
        <f t="shared" si="226"/>
        <v>44303</v>
      </c>
      <c r="CL63" s="230">
        <f t="shared" si="226"/>
        <v>48426</v>
      </c>
      <c r="CM63" s="230">
        <f t="shared" si="227"/>
        <v>-145197</v>
      </c>
      <c r="CN63" s="230">
        <f t="shared" si="227"/>
        <v>-275342</v>
      </c>
      <c r="CO63" s="230">
        <f t="shared" si="227"/>
        <v>-307733</v>
      </c>
      <c r="CP63" s="390">
        <f t="shared" si="227"/>
        <v>-354225</v>
      </c>
      <c r="CQ63" s="390">
        <f t="shared" si="227"/>
        <v>-361864</v>
      </c>
      <c r="CR63" s="390">
        <f t="shared" si="227"/>
        <v>-368925</v>
      </c>
      <c r="CS63" s="390">
        <f t="shared" si="227"/>
        <v>-385231</v>
      </c>
      <c r="CT63" s="390">
        <f t="shared" si="227"/>
        <v>-254081</v>
      </c>
      <c r="CU63" s="390">
        <f t="shared" si="227"/>
        <v>-236304</v>
      </c>
      <c r="CV63" s="390">
        <f t="shared" si="227"/>
        <v>-232710</v>
      </c>
      <c r="CW63" s="390">
        <f t="shared" si="227"/>
        <v>-336868</v>
      </c>
      <c r="CX63" s="390">
        <f t="shared" si="227"/>
        <v>-377353</v>
      </c>
      <c r="CY63" s="390">
        <f t="shared" si="227"/>
        <v>-214849</v>
      </c>
      <c r="CZ63" s="390">
        <f t="shared" si="227"/>
        <v>-102270</v>
      </c>
      <c r="DA63" s="390">
        <f t="shared" si="227"/>
        <v>-76991</v>
      </c>
      <c r="DB63" s="390">
        <f t="shared" si="227"/>
        <v>-57612</v>
      </c>
      <c r="DC63" s="330"/>
      <c r="DD63" s="57">
        <f>IF(ISERROR(GETPIVOTDATA("VALUE",'CRS WK pvt'!$I$2,"DT_FILE",DD$8,"CD_CO",DD$6,"TRIM_CAT",TRIM(B63),"TRIM_LINE",A58))=TRUE,0,GETPIVOTDATA("VALUE",'CRS WK pvt'!$I$2,"DT_FILE",DD$8,"CD_CO",DD$6,"TRIM_CAT",TRIM(B63),"TRIM_LINE",A58))</f>
        <v>1966</v>
      </c>
    </row>
    <row r="64" spans="1:108" s="123" customFormat="1" ht="15">
      <c r="A64" s="140"/>
      <c r="B64" s="32" t="s">
        <v>144</v>
      </c>
      <c r="C64" s="133">
        <f t="shared" si="228" ref="C64:V64">SUM(C59:C63)</f>
        <v>11793904.639999999</v>
      </c>
      <c r="D64" s="134">
        <f t="shared" si="228"/>
        <v>12611592.42</v>
      </c>
      <c r="E64" s="134">
        <f t="shared" si="228"/>
        <v>13401108.300000001</v>
      </c>
      <c r="F64" s="134">
        <f t="shared" si="228"/>
        <v>14456982.65</v>
      </c>
      <c r="G64" s="134">
        <f t="shared" si="228"/>
        <v>14725343.120000001</v>
      </c>
      <c r="H64" s="134">
        <f t="shared" si="228"/>
        <v>13915970.51</v>
      </c>
      <c r="I64" s="134">
        <f t="shared" si="228"/>
        <v>13083845.960000001</v>
      </c>
      <c r="J64" s="134">
        <f t="shared" si="228"/>
        <v>12337428.74</v>
      </c>
      <c r="K64" s="134">
        <f t="shared" si="228"/>
        <v>11787119.289999999</v>
      </c>
      <c r="L64" s="135">
        <f t="shared" si="228"/>
        <v>11716952.4</v>
      </c>
      <c r="M64" s="134">
        <f t="shared" si="228"/>
        <v>11158942.950000001</v>
      </c>
      <c r="N64" s="134">
        <f t="shared" si="228"/>
        <v>11288590.84</v>
      </c>
      <c r="O64" s="134">
        <f t="shared" si="228"/>
        <v>12275129.59</v>
      </c>
      <c r="P64" s="134">
        <f t="shared" si="228"/>
        <v>14064232</v>
      </c>
      <c r="Q64" s="134">
        <f t="shared" si="228"/>
        <v>15953111</v>
      </c>
      <c r="R64" s="134">
        <f t="shared" si="228"/>
        <v>17287090</v>
      </c>
      <c r="S64" s="134">
        <f t="shared" si="228"/>
        <v>18307964</v>
      </c>
      <c r="T64" s="134">
        <f t="shared" si="228"/>
        <v>18783662</v>
      </c>
      <c r="U64" s="134">
        <f t="shared" si="228"/>
        <v>18566146</v>
      </c>
      <c r="V64" s="134">
        <f t="shared" si="228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7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>
        <v>18657943</v>
      </c>
      <c r="BH64" s="297">
        <v>18105085</v>
      </c>
      <c r="BI64" s="38">
        <f t="shared" si="229" ref="BI64:BM64">SUM(BI59:BI63)</f>
        <v>481224.94999999984</v>
      </c>
      <c r="BJ64" s="136">
        <f t="shared" si="229"/>
        <v>1452639.5799999996</v>
      </c>
      <c r="BK64" s="136">
        <f t="shared" si="229"/>
        <v>2552002.6999999988</v>
      </c>
      <c r="BL64" s="136">
        <f t="shared" si="229"/>
        <v>2830107.3500000001</v>
      </c>
      <c r="BM64" s="136">
        <f t="shared" si="229"/>
        <v>3582620.8800000008</v>
      </c>
      <c r="BN64" s="136">
        <f t="shared" si="230" ref="BN64:BV64">SUM(BN59:BN63)</f>
        <v>4867691.4900000012</v>
      </c>
      <c r="BO64" s="136">
        <f t="shared" si="230"/>
        <v>5482300.04</v>
      </c>
      <c r="BP64" s="136">
        <f t="shared" si="230"/>
        <v>5586130.2599999988</v>
      </c>
      <c r="BQ64" s="136">
        <f t="shared" si="230"/>
        <v>5788492.71</v>
      </c>
      <c r="BR64" s="391">
        <f t="shared" si="230"/>
        <v>5517690.6000000006</v>
      </c>
      <c r="BS64" s="414">
        <f t="shared" si="230"/>
        <v>5646666.0500000007</v>
      </c>
      <c r="BT64" s="136">
        <f t="shared" si="230"/>
        <v>5585074.1600000001</v>
      </c>
      <c r="BU64" s="136">
        <f t="shared" si="230"/>
        <v>5250611.4100000011</v>
      </c>
      <c r="BV64" s="136">
        <f t="shared" si="230"/>
        <v>4935556</v>
      </c>
      <c r="BW64" s="136">
        <f t="shared" si="231" ref="BW64:BX64">SUM(BW59:BW63)</f>
        <v>4661085</v>
      </c>
      <c r="BX64" s="231">
        <f t="shared" si="231"/>
        <v>4497961</v>
      </c>
      <c r="BY64" s="231">
        <f t="shared" si="232" ref="BY64:BZ64">SUM(BY59:BY63)</f>
        <v>2541560</v>
      </c>
      <c r="BZ64" s="231">
        <f t="shared" si="232"/>
        <v>1055670</v>
      </c>
      <c r="CA64" s="231">
        <f t="shared" si="233" ref="CA64">SUM(CA59:CA63)</f>
        <v>200817</v>
      </c>
      <c r="CB64" s="231">
        <f t="shared" si="234" ref="CB64:CC64">SUM(CB59:CB63)</f>
        <v>-523998</v>
      </c>
      <c r="CC64" s="231">
        <f t="shared" si="234"/>
        <v>-961938</v>
      </c>
      <c r="CD64" s="391">
        <f t="shared" si="235" ref="CD64:CE64">SUM(CD59:CD63)</f>
        <v>-945291</v>
      </c>
      <c r="CE64" s="353">
        <f t="shared" si="235"/>
        <v>-858853</v>
      </c>
      <c r="CF64" s="231">
        <f t="shared" si="236" ref="CF64">SUM(CF59:CF63)</f>
        <v>-774558</v>
      </c>
      <c r="CG64" s="231">
        <f t="shared" si="237" ref="CG64">SUM(CG59:CG63)</f>
        <v>-487564</v>
      </c>
      <c r="CH64" s="231">
        <f t="shared" si="238" ref="CH64">SUM(CH59:CH63)</f>
        <v>-612796</v>
      </c>
      <c r="CI64" s="231">
        <f t="shared" si="239" ref="CI64">SUM(CI59:CI63)</f>
        <v>-1281665</v>
      </c>
      <c r="CJ64" s="231">
        <f t="shared" si="240" ref="CJ64">SUM(CJ59:CJ63)</f>
        <v>-1522628</v>
      </c>
      <c r="CK64" s="231">
        <f t="shared" si="241" ref="CK64">SUM(CK59:CK63)</f>
        <v>-265732</v>
      </c>
      <c r="CL64" s="231">
        <f t="shared" si="242" ref="CL64">SUM(CL59:CL63)</f>
        <v>381644</v>
      </c>
      <c r="CM64" s="231">
        <f t="shared" si="243" ref="CM64">SUM(CM59:CM63)</f>
        <v>831488</v>
      </c>
      <c r="CN64" s="231">
        <f t="shared" si="244" ref="CN64">SUM(CN59:CN63)</f>
        <v>754287</v>
      </c>
      <c r="CO64" s="231">
        <f t="shared" si="245" ref="CO64">SUM(CO59:CO63)</f>
        <v>772780</v>
      </c>
      <c r="CP64" s="391">
        <f t="shared" si="246" ref="CP64">SUM(CP59:CP63)</f>
        <v>877227</v>
      </c>
      <c r="CQ64" s="391">
        <f t="shared" si="247" ref="CQ64">SUM(CQ59:CQ63)</f>
        <v>1190521</v>
      </c>
      <c r="CR64" s="391">
        <f t="shared" si="248" ref="CR64">SUM(CR59:CR63)</f>
        <v>1046195</v>
      </c>
      <c r="CS64" s="391">
        <f t="shared" si="249" ref="CS64">SUM(CS59:CS63)</f>
        <v>1475104</v>
      </c>
      <c r="CT64" s="391">
        <f t="shared" si="250" ref="CT64:CU64">SUM(CT59:CT63)</f>
        <v>1621965</v>
      </c>
      <c r="CU64" s="391">
        <f t="shared" si="250"/>
        <v>2090757</v>
      </c>
      <c r="CV64" s="391">
        <f t="shared" si="251" ref="CV64">SUM(CV59:CV63)</f>
        <v>2652487</v>
      </c>
      <c r="CW64" s="391">
        <f t="shared" si="252" ref="CW64">SUM(CW59:CW63)</f>
        <v>2527135</v>
      </c>
      <c r="CX64" s="391">
        <f t="shared" si="253" ref="CX64:CY64">SUM(CX59:CX63)</f>
        <v>2000909</v>
      </c>
      <c r="CY64" s="391">
        <f t="shared" si="253"/>
        <v>1025194</v>
      </c>
      <c r="CZ64" s="391">
        <f t="shared" si="254" ref="CZ64:DA64">SUM(CZ59:CZ63)</f>
        <v>1144771</v>
      </c>
      <c r="DA64" s="391">
        <f t="shared" si="254"/>
        <v>1271489</v>
      </c>
      <c r="DB64" s="391">
        <f t="shared" si="255" ref="DB64">SUM(DB59:DB63)</f>
        <v>938506</v>
      </c>
      <c r="DC64" s="331"/>
      <c r="DD64" s="38">
        <f>SUM(DD59:DD63)</f>
        <v>18105085</v>
      </c>
    </row>
    <row r="65" spans="1:108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32"/>
      <c r="CC65" s="232"/>
      <c r="CD65" s="392"/>
      <c r="CE65" s="354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392"/>
      <c r="CQ65" s="392"/>
      <c r="CR65" s="392"/>
      <c r="CS65" s="392"/>
      <c r="CT65" s="392"/>
      <c r="CU65" s="392"/>
      <c r="CV65" s="392"/>
      <c r="CW65" s="392"/>
      <c r="CX65" s="392"/>
      <c r="CY65" s="392"/>
      <c r="CZ65" s="392"/>
      <c r="DA65" s="392"/>
      <c r="DB65" s="392"/>
      <c r="DC65" s="330"/>
      <c r="DD65" s="43"/>
    </row>
    <row r="66" spans="1:108" s="31" customFormat="1" ht="15">
      <c r="A66" s="139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6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>
        <v>11874416</v>
      </c>
      <c r="BH66" s="296">
        <v>12352156</v>
      </c>
      <c r="BI66" s="36">
        <f t="shared" si="256" ref="BI66:BR70">O66-C66</f>
        <v>-460438.40000000037</v>
      </c>
      <c r="BJ66" s="37">
        <f t="shared" si="256"/>
        <v>-554904.4299999997</v>
      </c>
      <c r="BK66" s="37">
        <f t="shared" si="256"/>
        <v>774598.15000000037</v>
      </c>
      <c r="BL66" s="37">
        <f t="shared" si="256"/>
        <v>2052587.9299999997</v>
      </c>
      <c r="BM66" s="37">
        <f t="shared" si="256"/>
        <v>1920416.3499999996</v>
      </c>
      <c r="BN66" s="37">
        <f t="shared" si="256"/>
        <v>2887905.8100000005</v>
      </c>
      <c r="BO66" s="37">
        <f t="shared" si="256"/>
        <v>3370173.0899999999</v>
      </c>
      <c r="BP66" s="37">
        <f t="shared" si="256"/>
        <v>3819098.1099999994</v>
      </c>
      <c r="BQ66" s="37">
        <f t="shared" si="256"/>
        <v>3876406.0399999991</v>
      </c>
      <c r="BR66" s="390">
        <f t="shared" si="256"/>
        <v>3775641.9199999999</v>
      </c>
      <c r="BS66" s="413">
        <f t="shared" si="257" ref="BS66:CB70">Y66-M66</f>
        <v>3579027.0299999993</v>
      </c>
      <c r="BT66" s="37">
        <f t="shared" si="257"/>
        <v>3739350.6999999993</v>
      </c>
      <c r="BU66" s="37">
        <f t="shared" si="257"/>
        <v>3676309.0999999996</v>
      </c>
      <c r="BV66" s="37">
        <f t="shared" si="257"/>
        <v>3335162</v>
      </c>
      <c r="BW66" s="37">
        <f t="shared" si="257"/>
        <v>2924054</v>
      </c>
      <c r="BX66" s="230">
        <f t="shared" si="257"/>
        <v>2045875</v>
      </c>
      <c r="BY66" s="230">
        <f t="shared" si="257"/>
        <v>832402</v>
      </c>
      <c r="BZ66" s="230">
        <f t="shared" si="257"/>
        <v>-41851</v>
      </c>
      <c r="CA66" s="230">
        <f t="shared" si="257"/>
        <v>-421114</v>
      </c>
      <c r="CB66" s="230">
        <f t="shared" si="257"/>
        <v>-939894</v>
      </c>
      <c r="CC66" s="230">
        <f t="shared" si="258" ref="CC66:CL70">AI66-W66</f>
        <v>-1170271</v>
      </c>
      <c r="CD66" s="390">
        <f t="shared" si="258"/>
        <v>-1380157</v>
      </c>
      <c r="CE66" s="352">
        <f t="shared" si="258"/>
        <v>-494880</v>
      </c>
      <c r="CF66" s="230">
        <f t="shared" si="258"/>
        <v>-395194</v>
      </c>
      <c r="CG66" s="230">
        <f t="shared" si="258"/>
        <v>53866</v>
      </c>
      <c r="CH66" s="230">
        <f t="shared" si="258"/>
        <v>123313</v>
      </c>
      <c r="CI66" s="230">
        <f t="shared" si="258"/>
        <v>-337968</v>
      </c>
      <c r="CJ66" s="230">
        <f t="shared" si="258"/>
        <v>-414433</v>
      </c>
      <c r="CK66" s="230">
        <f t="shared" si="258"/>
        <v>319344</v>
      </c>
      <c r="CL66" s="230">
        <f t="shared" si="258"/>
        <v>678908</v>
      </c>
      <c r="CM66" s="230">
        <f t="shared" si="259" ref="CM66:DB70">AS66-AG66</f>
        <v>1138481</v>
      </c>
      <c r="CN66" s="230">
        <f t="shared" si="259"/>
        <v>689023</v>
      </c>
      <c r="CO66" s="230">
        <f t="shared" si="259"/>
        <v>911610</v>
      </c>
      <c r="CP66" s="390">
        <f t="shared" si="259"/>
        <v>2092331</v>
      </c>
      <c r="CQ66" s="390">
        <f t="shared" si="259"/>
        <v>1733768</v>
      </c>
      <c r="CR66" s="390">
        <f t="shared" si="259"/>
        <v>1815963</v>
      </c>
      <c r="CS66" s="390">
        <f t="shared" si="259"/>
        <v>1480668</v>
      </c>
      <c r="CT66" s="390">
        <f t="shared" si="259"/>
        <v>1391882</v>
      </c>
      <c r="CU66" s="390">
        <f t="shared" si="259"/>
        <v>1261557</v>
      </c>
      <c r="CV66" s="390">
        <f t="shared" si="259"/>
        <v>923353</v>
      </c>
      <c r="CW66" s="390">
        <f t="shared" si="259"/>
        <v>729005</v>
      </c>
      <c r="CX66" s="390">
        <f t="shared" si="259"/>
        <v>416039</v>
      </c>
      <c r="CY66" s="390">
        <f t="shared" si="259"/>
        <v>-701748</v>
      </c>
      <c r="CZ66" s="390">
        <f t="shared" si="259"/>
        <v>-280003</v>
      </c>
      <c r="DA66" s="390">
        <f t="shared" si="259"/>
        <v>-332950</v>
      </c>
      <c r="DB66" s="390">
        <f t="shared" si="259"/>
        <v>-1349131</v>
      </c>
      <c r="DC66" s="330"/>
      <c r="DD66" s="57">
        <f>IF(ISERROR(GETPIVOTDATA("VALUE",'CRS WK pvt'!$I$2,"DT_FILE",DD$8,"CD_CO",DD$6,"TRIM_CAT",TRIM(B66),"TRIM_LINE",A65))=TRUE,0,GETPIVOTDATA("VALUE",'CRS WK pvt'!$I$2,"DT_FILE",DD$8,"CD_CO",DD$6,"TRIM_CAT",TRIM(B66),"TRIM_LINE",A65))</f>
        <v>12352156</v>
      </c>
    </row>
    <row r="67" spans="1:108" s="31" customFormat="1" ht="15">
      <c r="A67" s="139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6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>
        <v>7228302</v>
      </c>
      <c r="BH67" s="296">
        <v>7474243</v>
      </c>
      <c r="BI67" s="36">
        <f t="shared" si="256"/>
        <v>246906.08000000007</v>
      </c>
      <c r="BJ67" s="37">
        <f t="shared" si="256"/>
        <v>277837.58000000007</v>
      </c>
      <c r="BK67" s="37">
        <f t="shared" si="256"/>
        <v>360776.95999999996</v>
      </c>
      <c r="BL67" s="37">
        <f t="shared" si="256"/>
        <v>559369.91999999993</v>
      </c>
      <c r="BM67" s="37">
        <f t="shared" si="256"/>
        <v>830816.38999999966</v>
      </c>
      <c r="BN67" s="37">
        <f t="shared" si="256"/>
        <v>1027519.0700000003</v>
      </c>
      <c r="BO67" s="37">
        <f t="shared" si="256"/>
        <v>1192867.5800000001</v>
      </c>
      <c r="BP67" s="37">
        <f t="shared" si="256"/>
        <v>1205801.2300000004</v>
      </c>
      <c r="BQ67" s="37">
        <f t="shared" si="256"/>
        <v>1334555.0499999998</v>
      </c>
      <c r="BR67" s="390">
        <f t="shared" si="256"/>
        <v>1291734.4000000004</v>
      </c>
      <c r="BS67" s="413">
        <f t="shared" si="257"/>
        <v>1288161.7400000002</v>
      </c>
      <c r="BT67" s="37">
        <f t="shared" si="257"/>
        <v>1382847.25</v>
      </c>
      <c r="BU67" s="37">
        <f t="shared" si="257"/>
        <v>1498846.0499999998</v>
      </c>
      <c r="BV67" s="37">
        <f t="shared" si="257"/>
        <v>1592806</v>
      </c>
      <c r="BW67" s="37">
        <f t="shared" si="257"/>
        <v>1555386</v>
      </c>
      <c r="BX67" s="230">
        <f t="shared" si="257"/>
        <v>1609471</v>
      </c>
      <c r="BY67" s="230">
        <f t="shared" si="257"/>
        <v>1014543</v>
      </c>
      <c r="BZ67" s="230">
        <f t="shared" si="257"/>
        <v>783145</v>
      </c>
      <c r="CA67" s="230">
        <f t="shared" si="257"/>
        <v>497334</v>
      </c>
      <c r="CB67" s="230">
        <f t="shared" si="257"/>
        <v>245255</v>
      </c>
      <c r="CC67" s="230">
        <f t="shared" si="258"/>
        <v>-89087</v>
      </c>
      <c r="CD67" s="390">
        <f t="shared" si="258"/>
        <v>-30783</v>
      </c>
      <c r="CE67" s="352">
        <f t="shared" si="258"/>
        <v>148071</v>
      </c>
      <c r="CF67" s="230">
        <f t="shared" si="258"/>
        <v>305585</v>
      </c>
      <c r="CG67" s="230">
        <f t="shared" si="258"/>
        <v>511481</v>
      </c>
      <c r="CH67" s="230">
        <f t="shared" si="258"/>
        <v>499418</v>
      </c>
      <c r="CI67" s="230">
        <f t="shared" si="258"/>
        <v>561190</v>
      </c>
      <c r="CJ67" s="230">
        <f t="shared" si="258"/>
        <v>399793</v>
      </c>
      <c r="CK67" s="230">
        <f t="shared" si="258"/>
        <v>388932</v>
      </c>
      <c r="CL67" s="230">
        <f t="shared" si="258"/>
        <v>561151</v>
      </c>
      <c r="CM67" s="230">
        <f t="shared" si="259"/>
        <v>703331</v>
      </c>
      <c r="CN67" s="230">
        <f t="shared" si="259"/>
        <v>647686</v>
      </c>
      <c r="CO67" s="230">
        <f t="shared" si="259"/>
        <v>1056395</v>
      </c>
      <c r="CP67" s="390">
        <f t="shared" si="259"/>
        <v>1265468</v>
      </c>
      <c r="CQ67" s="390">
        <f t="shared" si="259"/>
        <v>1424066</v>
      </c>
      <c r="CR67" s="390">
        <f t="shared" si="259"/>
        <v>1421843</v>
      </c>
      <c r="CS67" s="390">
        <f t="shared" si="259"/>
        <v>1400210</v>
      </c>
      <c r="CT67" s="390">
        <f t="shared" si="259"/>
        <v>1397896</v>
      </c>
      <c r="CU67" s="390">
        <f t="shared" si="259"/>
        <v>1428452</v>
      </c>
      <c r="CV67" s="390">
        <f t="shared" si="259"/>
        <v>1463832</v>
      </c>
      <c r="CW67" s="390">
        <f t="shared" si="259"/>
        <v>1496027</v>
      </c>
      <c r="CX67" s="390">
        <f t="shared" si="259"/>
        <v>1189654</v>
      </c>
      <c r="CY67" s="390">
        <f t="shared" si="259"/>
        <v>947294</v>
      </c>
      <c r="CZ67" s="390">
        <f t="shared" si="259"/>
        <v>927378</v>
      </c>
      <c r="DA67" s="390">
        <f t="shared" si="259"/>
        <v>647408</v>
      </c>
      <c r="DB67" s="390">
        <f t="shared" si="259"/>
        <v>566014</v>
      </c>
      <c r="DC67" s="330"/>
      <c r="DD67" s="57">
        <f>IF(ISERROR(GETPIVOTDATA("VALUE",'CRS WK pvt'!$I$2,"DT_FILE",DD$8,"CD_CO",DD$6,"TRIM_CAT",TRIM(B67),"TRIM_LINE",A65))=TRUE,0,GETPIVOTDATA("VALUE",'CRS WK pvt'!$I$2,"DT_FILE",DD$8,"CD_CO",DD$6,"TRIM_CAT",TRIM(B67),"TRIM_LINE",A65))</f>
        <v>7474243</v>
      </c>
    </row>
    <row r="68" spans="1:108" s="31" customFormat="1" ht="15">
      <c r="A68" s="139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6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>
        <v>1177675</v>
      </c>
      <c r="BH68" s="296">
        <v>1479652</v>
      </c>
      <c r="BI68" s="36">
        <f t="shared" si="256"/>
        <v>7239.7900000000373</v>
      </c>
      <c r="BJ68" s="37">
        <f t="shared" si="256"/>
        <v>601360.54000000004</v>
      </c>
      <c r="BK68" s="37">
        <f t="shared" si="256"/>
        <v>768410.23999999999</v>
      </c>
      <c r="BL68" s="37">
        <f t="shared" si="256"/>
        <v>867755.37</v>
      </c>
      <c r="BM68" s="37">
        <f t="shared" si="256"/>
        <v>776160.72999999998</v>
      </c>
      <c r="BN68" s="37">
        <f t="shared" si="256"/>
        <v>791041.06000000006</v>
      </c>
      <c r="BO68" s="37">
        <f t="shared" si="256"/>
        <v>767169.69999999995</v>
      </c>
      <c r="BP68" s="37">
        <f t="shared" si="256"/>
        <v>747476.31000000006</v>
      </c>
      <c r="BQ68" s="37">
        <f t="shared" si="256"/>
        <v>614715.63</v>
      </c>
      <c r="BR68" s="390">
        <f t="shared" si="256"/>
        <v>470998.47999999998</v>
      </c>
      <c r="BS68" s="413">
        <f t="shared" si="257"/>
        <v>695149.42000000004</v>
      </c>
      <c r="BT68" s="37">
        <f t="shared" si="257"/>
        <v>409390.78000000003</v>
      </c>
      <c r="BU68" s="37">
        <f t="shared" si="257"/>
        <v>270822.23999999999</v>
      </c>
      <c r="BV68" s="37">
        <f t="shared" si="257"/>
        <v>-431916</v>
      </c>
      <c r="BW68" s="37">
        <f t="shared" si="257"/>
        <v>-334579</v>
      </c>
      <c r="BX68" s="230">
        <f t="shared" si="257"/>
        <v>-238104</v>
      </c>
      <c r="BY68" s="230">
        <f t="shared" si="257"/>
        <v>-140083</v>
      </c>
      <c r="BZ68" s="230">
        <f t="shared" si="257"/>
        <v>-100800</v>
      </c>
      <c r="CA68" s="230">
        <f t="shared" si="257"/>
        <v>-208095</v>
      </c>
      <c r="CB68" s="230">
        <f t="shared" si="257"/>
        <v>-153554</v>
      </c>
      <c r="CC68" s="230">
        <f t="shared" si="258"/>
        <v>-4368</v>
      </c>
      <c r="CD68" s="390">
        <f t="shared" si="258"/>
        <v>5466</v>
      </c>
      <c r="CE68" s="352">
        <f t="shared" si="258"/>
        <v>765608</v>
      </c>
      <c r="CF68" s="230">
        <f t="shared" si="258"/>
        <v>801331</v>
      </c>
      <c r="CG68" s="230">
        <f t="shared" si="258"/>
        <v>1112098</v>
      </c>
      <c r="CH68" s="230">
        <f t="shared" si="258"/>
        <v>561781</v>
      </c>
      <c r="CI68" s="230">
        <f t="shared" si="258"/>
        <v>572891</v>
      </c>
      <c r="CJ68" s="230">
        <f t="shared" si="258"/>
        <v>425378</v>
      </c>
      <c r="CK68" s="230">
        <f t="shared" si="258"/>
        <v>290128</v>
      </c>
      <c r="CL68" s="230">
        <f t="shared" si="258"/>
        <v>117931</v>
      </c>
      <c r="CM68" s="230">
        <f t="shared" si="259"/>
        <v>285843</v>
      </c>
      <c r="CN68" s="230">
        <f t="shared" si="259"/>
        <v>159174</v>
      </c>
      <c r="CO68" s="230">
        <f t="shared" si="259"/>
        <v>70448</v>
      </c>
      <c r="CP68" s="390">
        <f t="shared" si="259"/>
        <v>384824</v>
      </c>
      <c r="CQ68" s="390">
        <f t="shared" si="259"/>
        <v>-520693</v>
      </c>
      <c r="CR68" s="390">
        <f t="shared" si="259"/>
        <v>-623619</v>
      </c>
      <c r="CS68" s="390">
        <f t="shared" si="259"/>
        <v>-532924</v>
      </c>
      <c r="CT68" s="390">
        <f t="shared" si="259"/>
        <v>-59641</v>
      </c>
      <c r="CU68" s="390">
        <f t="shared" si="259"/>
        <v>-60017</v>
      </c>
      <c r="CV68" s="390">
        <f t="shared" si="259"/>
        <v>-59365</v>
      </c>
      <c r="CW68" s="390">
        <f t="shared" si="259"/>
        <v>-28202</v>
      </c>
      <c r="CX68" s="390">
        <f t="shared" si="259"/>
        <v>86192</v>
      </c>
      <c r="CY68" s="390">
        <f t="shared" si="259"/>
        <v>-50849</v>
      </c>
      <c r="CZ68" s="390">
        <f t="shared" si="259"/>
        <v>26344</v>
      </c>
      <c r="DA68" s="390">
        <f t="shared" si="259"/>
        <v>39344</v>
      </c>
      <c r="DB68" s="390">
        <f t="shared" si="259"/>
        <v>-83747</v>
      </c>
      <c r="DC68" s="330"/>
      <c r="DD68" s="57">
        <f>IF(ISERROR(GETPIVOTDATA("VALUE",'CRS WK pvt'!$I$2,"DT_FILE",DD$8,"CD_CO",DD$6,"TRIM_CAT",TRIM(B68),"TRIM_LINE",A65))=TRUE,0,GETPIVOTDATA("VALUE",'CRS WK pvt'!$I$2,"DT_FILE",DD$8,"CD_CO",DD$6,"TRIM_CAT",TRIM(B68),"TRIM_LINE",A65))</f>
        <v>1479652</v>
      </c>
    </row>
    <row r="69" spans="1:108" s="31" customFormat="1" ht="15">
      <c r="A69" s="139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6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>
        <v>635743</v>
      </c>
      <c r="BH69" s="296">
        <v>962271</v>
      </c>
      <c r="BI69" s="36">
        <f t="shared" si="256"/>
        <v>-506766.72999999998</v>
      </c>
      <c r="BJ69" s="37">
        <f t="shared" si="256"/>
        <v>-100231.21999999997</v>
      </c>
      <c r="BK69" s="37">
        <f t="shared" si="256"/>
        <v>94070.430000000051</v>
      </c>
      <c r="BL69" s="37">
        <f t="shared" si="256"/>
        <v>79372.050000000047</v>
      </c>
      <c r="BM69" s="37">
        <f t="shared" si="256"/>
        <v>-41141.050000000047</v>
      </c>
      <c r="BN69" s="37">
        <f t="shared" si="256"/>
        <v>-139927.80000000005</v>
      </c>
      <c r="BO69" s="37">
        <f t="shared" si="256"/>
        <v>-162673.20999999996</v>
      </c>
      <c r="BP69" s="37">
        <f t="shared" si="256"/>
        <v>-191451.03999999998</v>
      </c>
      <c r="BQ69" s="37">
        <f t="shared" si="256"/>
        <v>-44077</v>
      </c>
      <c r="BR69" s="390">
        <f t="shared" si="256"/>
        <v>-242036.59999999998</v>
      </c>
      <c r="BS69" s="413">
        <f t="shared" si="257"/>
        <v>19135.390000000014</v>
      </c>
      <c r="BT69" s="37">
        <f t="shared" si="257"/>
        <v>97984.170000000042</v>
      </c>
      <c r="BU69" s="37">
        <f t="shared" si="257"/>
        <v>-81703.050000000047</v>
      </c>
      <c r="BV69" s="37">
        <f t="shared" si="257"/>
        <v>-360116</v>
      </c>
      <c r="BW69" s="37">
        <f t="shared" si="257"/>
        <v>-316791</v>
      </c>
      <c r="BX69" s="230">
        <f t="shared" si="257"/>
        <v>-130080</v>
      </c>
      <c r="BY69" s="230">
        <f t="shared" si="257"/>
        <v>-85587</v>
      </c>
      <c r="BZ69" s="230">
        <f t="shared" si="257"/>
        <v>-40384</v>
      </c>
      <c r="CA69" s="230">
        <f t="shared" si="257"/>
        <v>8071</v>
      </c>
      <c r="CB69" s="230">
        <f t="shared" si="257"/>
        <v>68088</v>
      </c>
      <c r="CC69" s="230">
        <f t="shared" si="258"/>
        <v>-25834</v>
      </c>
      <c r="CD69" s="390">
        <f t="shared" si="258"/>
        <v>141451</v>
      </c>
      <c r="CE69" s="352">
        <f t="shared" si="258"/>
        <v>455781</v>
      </c>
      <c r="CF69" s="230">
        <f t="shared" si="258"/>
        <v>378526</v>
      </c>
      <c r="CG69" s="230">
        <f t="shared" si="258"/>
        <v>399435</v>
      </c>
      <c r="CH69" s="230">
        <f t="shared" si="258"/>
        <v>282402</v>
      </c>
      <c r="CI69" s="230">
        <f t="shared" si="258"/>
        <v>298572</v>
      </c>
      <c r="CJ69" s="230">
        <f t="shared" si="258"/>
        <v>7446</v>
      </c>
      <c r="CK69" s="230">
        <f t="shared" si="258"/>
        <v>-7758</v>
      </c>
      <c r="CL69" s="230">
        <f t="shared" si="258"/>
        <v>25790</v>
      </c>
      <c r="CM69" s="230">
        <f t="shared" si="259"/>
        <v>41223</v>
      </c>
      <c r="CN69" s="230">
        <f t="shared" si="259"/>
        <v>124109</v>
      </c>
      <c r="CO69" s="230">
        <f t="shared" si="259"/>
        <v>156628</v>
      </c>
      <c r="CP69" s="390">
        <f t="shared" si="259"/>
        <v>152275</v>
      </c>
      <c r="CQ69" s="390">
        <f t="shared" si="259"/>
        <v>-250383</v>
      </c>
      <c r="CR69" s="390">
        <f t="shared" si="259"/>
        <v>-449421</v>
      </c>
      <c r="CS69" s="390">
        <f t="shared" si="259"/>
        <v>-195367</v>
      </c>
      <c r="CT69" s="390">
        <f t="shared" si="259"/>
        <v>32348</v>
      </c>
      <c r="CU69" s="390">
        <f t="shared" si="259"/>
        <v>-65801</v>
      </c>
      <c r="CV69" s="390">
        <f t="shared" si="259"/>
        <v>63608</v>
      </c>
      <c r="CW69" s="390">
        <f t="shared" si="259"/>
        <v>128006</v>
      </c>
      <c r="CX69" s="390">
        <f t="shared" si="259"/>
        <v>123194</v>
      </c>
      <c r="CY69" s="390">
        <f t="shared" si="259"/>
        <v>97822</v>
      </c>
      <c r="CZ69" s="390">
        <f t="shared" si="259"/>
        <v>119402</v>
      </c>
      <c r="DA69" s="390">
        <f t="shared" si="259"/>
        <v>107881</v>
      </c>
      <c r="DB69" s="390">
        <f t="shared" si="259"/>
        <v>228287</v>
      </c>
      <c r="DC69" s="330"/>
      <c r="DD69" s="57">
        <f>IF(ISERROR(GETPIVOTDATA("VALUE",'CRS WK pvt'!$I$2,"DT_FILE",DD$8,"CD_CO",DD$6,"TRIM_CAT",TRIM(B69),"TRIM_LINE",A65))=TRUE,0,GETPIVOTDATA("VALUE",'CRS WK pvt'!$I$2,"DT_FILE",DD$8,"CD_CO",DD$6,"TRIM_CAT",TRIM(B69),"TRIM_LINE",A65))</f>
        <v>962271</v>
      </c>
    </row>
    <row r="70" spans="1:108" s="31" customFormat="1" ht="15">
      <c r="A70" s="139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6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>
        <v>40755</v>
      </c>
      <c r="BH70" s="296">
        <v>82201</v>
      </c>
      <c r="BI70" s="36">
        <f t="shared" si="256"/>
        <v>122329.35999999999</v>
      </c>
      <c r="BJ70" s="37">
        <f t="shared" si="256"/>
        <v>65911.539999999979</v>
      </c>
      <c r="BK70" s="37">
        <f t="shared" si="256"/>
        <v>-218259.91999999998</v>
      </c>
      <c r="BL70" s="37">
        <f t="shared" si="256"/>
        <v>9401.7799999999988</v>
      </c>
      <c r="BM70" s="37">
        <f t="shared" si="256"/>
        <v>-33273.059999999998</v>
      </c>
      <c r="BN70" s="37">
        <f t="shared" si="256"/>
        <v>216161.41999999998</v>
      </c>
      <c r="BO70" s="37">
        <f t="shared" si="256"/>
        <v>175197.22</v>
      </c>
      <c r="BP70" s="37">
        <f t="shared" si="256"/>
        <v>257743.79000000001</v>
      </c>
      <c r="BQ70" s="37">
        <f t="shared" si="256"/>
        <v>118747.73999999999</v>
      </c>
      <c r="BR70" s="390">
        <f t="shared" si="256"/>
        <v>147368.5</v>
      </c>
      <c r="BS70" s="413">
        <f t="shared" si="257"/>
        <v>224351.39000000001</v>
      </c>
      <c r="BT70" s="37">
        <f t="shared" si="257"/>
        <v>248714.75</v>
      </c>
      <c r="BU70" s="37">
        <f t="shared" si="257"/>
        <v>98922.700000000012</v>
      </c>
      <c r="BV70" s="37">
        <f t="shared" si="257"/>
        <v>51192</v>
      </c>
      <c r="BW70" s="37">
        <f t="shared" si="257"/>
        <v>246614</v>
      </c>
      <c r="BX70" s="230">
        <f t="shared" si="257"/>
        <v>384121</v>
      </c>
      <c r="BY70" s="230">
        <f t="shared" si="257"/>
        <v>335121</v>
      </c>
      <c r="BZ70" s="230">
        <f t="shared" si="257"/>
        <v>223428</v>
      </c>
      <c r="CA70" s="230">
        <f t="shared" si="257"/>
        <v>306385</v>
      </c>
      <c r="CB70" s="230">
        <f t="shared" si="257"/>
        <v>286087</v>
      </c>
      <c r="CC70" s="230">
        <f t="shared" si="258"/>
        <v>211842</v>
      </c>
      <c r="CD70" s="390">
        <f t="shared" si="258"/>
        <v>210697</v>
      </c>
      <c r="CE70" s="352">
        <f t="shared" si="258"/>
        <v>451557</v>
      </c>
      <c r="CF70" s="230">
        <f t="shared" si="258"/>
        <v>229509</v>
      </c>
      <c r="CG70" s="230">
        <f t="shared" si="258"/>
        <v>595580</v>
      </c>
      <c r="CH70" s="230">
        <f t="shared" si="258"/>
        <v>336258</v>
      </c>
      <c r="CI70" s="230">
        <f t="shared" si="258"/>
        <v>286443</v>
      </c>
      <c r="CJ70" s="230">
        <f t="shared" si="258"/>
        <v>336075</v>
      </c>
      <c r="CK70" s="230">
        <f t="shared" si="258"/>
        <v>79825</v>
      </c>
      <c r="CL70" s="230">
        <f t="shared" si="258"/>
        <v>121025</v>
      </c>
      <c r="CM70" s="230">
        <f t="shared" si="259"/>
        <v>-67789</v>
      </c>
      <c r="CN70" s="230">
        <f t="shared" si="259"/>
        <v>-384880</v>
      </c>
      <c r="CO70" s="230">
        <f t="shared" si="259"/>
        <v>-66038</v>
      </c>
      <c r="CP70" s="390">
        <f t="shared" si="259"/>
        <v>315418</v>
      </c>
      <c r="CQ70" s="390">
        <f t="shared" si="259"/>
        <v>-110244</v>
      </c>
      <c r="CR70" s="390">
        <f t="shared" si="259"/>
        <v>-140435</v>
      </c>
      <c r="CS70" s="390">
        <f t="shared" si="259"/>
        <v>-576513</v>
      </c>
      <c r="CT70" s="390">
        <f t="shared" si="259"/>
        <v>-416805</v>
      </c>
      <c r="CU70" s="390">
        <f t="shared" si="259"/>
        <v>-469765</v>
      </c>
      <c r="CV70" s="390">
        <f t="shared" si="259"/>
        <v>-782602</v>
      </c>
      <c r="CW70" s="390">
        <f t="shared" si="259"/>
        <v>-381455</v>
      </c>
      <c r="CX70" s="390">
        <f t="shared" si="259"/>
        <v>-164222</v>
      </c>
      <c r="CY70" s="390">
        <f t="shared" si="259"/>
        <v>-476552</v>
      </c>
      <c r="CZ70" s="390">
        <f t="shared" si="259"/>
        <v>-164887</v>
      </c>
      <c r="DA70" s="390">
        <f t="shared" si="259"/>
        <v>-397411</v>
      </c>
      <c r="DB70" s="390">
        <f t="shared" si="259"/>
        <v>-761169</v>
      </c>
      <c r="DC70" s="330"/>
      <c r="DD70" s="57">
        <f>IF(ISERROR(GETPIVOTDATA("VALUE",'CRS WK pvt'!$I$2,"DT_FILE",DD$8,"CD_CO",DD$6,"TRIM_CAT",TRIM(B70),"TRIM_LINE",A65))=TRUE,0,GETPIVOTDATA("VALUE",'CRS WK pvt'!$I$2,"DT_FILE",DD$8,"CD_CO",DD$6,"TRIM_CAT",TRIM(B70),"TRIM_LINE",A65))</f>
        <v>82201</v>
      </c>
    </row>
    <row r="71" spans="1:108" s="123" customFormat="1" ht="15.75" thickBot="1">
      <c r="A71" s="140"/>
      <c r="B71" s="45" t="s">
        <v>144</v>
      </c>
      <c r="C71" s="119">
        <f t="shared" si="260" ref="C71:V71">SUM(C66:C70)</f>
        <v>22220987.860000003</v>
      </c>
      <c r="D71" s="120">
        <f t="shared" si="260"/>
        <v>23563082.990000002</v>
      </c>
      <c r="E71" s="120">
        <f t="shared" si="260"/>
        <v>22098808.140000004</v>
      </c>
      <c r="F71" s="120">
        <f t="shared" si="260"/>
        <v>19948299.949999996</v>
      </c>
      <c r="G71" s="120">
        <f t="shared" si="260"/>
        <v>18485887.640000001</v>
      </c>
      <c r="H71" s="120">
        <f t="shared" si="260"/>
        <v>16413527.439999999</v>
      </c>
      <c r="I71" s="120">
        <f t="shared" si="260"/>
        <v>15226192.619999999</v>
      </c>
      <c r="J71" s="120">
        <f t="shared" si="260"/>
        <v>14141074.6</v>
      </c>
      <c r="K71" s="120">
        <f t="shared" si="260"/>
        <v>13940946.539999999</v>
      </c>
      <c r="L71" s="121">
        <f t="shared" si="260"/>
        <v>15149572.299999999</v>
      </c>
      <c r="M71" s="120">
        <f t="shared" si="260"/>
        <v>16612573.029999999</v>
      </c>
      <c r="N71" s="120">
        <f t="shared" si="260"/>
        <v>19349662.349999998</v>
      </c>
      <c r="O71" s="120">
        <f t="shared" si="260"/>
        <v>21630257.960000005</v>
      </c>
      <c r="P71" s="120">
        <f t="shared" si="260"/>
        <v>23853057</v>
      </c>
      <c r="Q71" s="120">
        <f t="shared" si="260"/>
        <v>23878404</v>
      </c>
      <c r="R71" s="120">
        <f t="shared" si="260"/>
        <v>23516787</v>
      </c>
      <c r="S71" s="120">
        <f t="shared" si="260"/>
        <v>21938867</v>
      </c>
      <c r="T71" s="120">
        <f t="shared" si="260"/>
        <v>21196227</v>
      </c>
      <c r="U71" s="120">
        <f t="shared" si="260"/>
        <v>20568927</v>
      </c>
      <c r="V71" s="120">
        <f t="shared" si="260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9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>
        <v>20956891</v>
      </c>
      <c r="BH71" s="299">
        <v>22350523</v>
      </c>
      <c r="BI71" s="29">
        <f t="shared" si="261" ref="BI71:BM71">SUM(BI66:BI70)</f>
        <v>-590729.90000000026</v>
      </c>
      <c r="BJ71" s="122">
        <f t="shared" si="261"/>
        <v>289974.01000000042</v>
      </c>
      <c r="BK71" s="122">
        <f t="shared" si="261"/>
        <v>1779595.8600000003</v>
      </c>
      <c r="BL71" s="122">
        <f t="shared" si="261"/>
        <v>3568487.0499999993</v>
      </c>
      <c r="BM71" s="122">
        <f t="shared" si="261"/>
        <v>3452979.3599999989</v>
      </c>
      <c r="BN71" s="122">
        <f t="shared" si="262" ref="BN71:BV71">SUM(BN66:BN70)</f>
        <v>4782699.5600000015</v>
      </c>
      <c r="BO71" s="122">
        <f t="shared" si="262"/>
        <v>5342734.3799999999</v>
      </c>
      <c r="BP71" s="122">
        <f t="shared" si="262"/>
        <v>5838668.4000000004</v>
      </c>
      <c r="BQ71" s="122">
        <f t="shared" si="262"/>
        <v>5900347.459999999</v>
      </c>
      <c r="BR71" s="393">
        <f t="shared" si="262"/>
        <v>5443706.7000000011</v>
      </c>
      <c r="BS71" s="416">
        <f t="shared" si="262"/>
        <v>5805824.9699999988</v>
      </c>
      <c r="BT71" s="122">
        <f t="shared" si="262"/>
        <v>5878287.6499999994</v>
      </c>
      <c r="BU71" s="122">
        <f t="shared" si="262"/>
        <v>5463197.04</v>
      </c>
      <c r="BV71" s="122">
        <f t="shared" si="262"/>
        <v>4187128</v>
      </c>
      <c r="BW71" s="122">
        <f t="shared" si="263" ref="BW71:BX71">SUM(BW66:BW70)</f>
        <v>4074684</v>
      </c>
      <c r="BX71" s="233">
        <f t="shared" si="263"/>
        <v>3671283</v>
      </c>
      <c r="BY71" s="233">
        <f t="shared" si="264" ref="BY71:BZ71">SUM(BY66:BY70)</f>
        <v>1956396</v>
      </c>
      <c r="BZ71" s="233">
        <f t="shared" si="264"/>
        <v>823538</v>
      </c>
      <c r="CA71" s="233">
        <f t="shared" si="265" ref="CA71">SUM(CA66:CA70)</f>
        <v>182581</v>
      </c>
      <c r="CB71" s="233">
        <f t="shared" si="266" ref="CB71:CC71">SUM(CB66:CB70)</f>
        <v>-494018</v>
      </c>
      <c r="CC71" s="233">
        <f t="shared" si="266"/>
        <v>-1077718</v>
      </c>
      <c r="CD71" s="393">
        <f t="shared" si="267" ref="CD71:CE71">SUM(CD66:CD70)</f>
        <v>-1053326</v>
      </c>
      <c r="CE71" s="355">
        <f t="shared" si="267"/>
        <v>1326137</v>
      </c>
      <c r="CF71" s="233">
        <f t="shared" si="268" ref="CF71">SUM(CF66:CF70)</f>
        <v>1319757</v>
      </c>
      <c r="CG71" s="233">
        <f t="shared" si="269" ref="CG71">SUM(CG66:CG70)</f>
        <v>2672460</v>
      </c>
      <c r="CH71" s="233">
        <f t="shared" si="270" ref="CH71">SUM(CH66:CH70)</f>
        <v>1803172</v>
      </c>
      <c r="CI71" s="233">
        <f t="shared" si="271" ref="CI71">SUM(CI66:CI70)</f>
        <v>1381128</v>
      </c>
      <c r="CJ71" s="233">
        <f t="shared" si="272" ref="CJ71">SUM(CJ66:CJ70)</f>
        <v>754259</v>
      </c>
      <c r="CK71" s="233">
        <f t="shared" si="273" ref="CK71">SUM(CK66:CK70)</f>
        <v>1070471</v>
      </c>
      <c r="CL71" s="233">
        <f t="shared" si="274" ref="CL71">SUM(CL66:CL70)</f>
        <v>1504805</v>
      </c>
      <c r="CM71" s="233">
        <f t="shared" si="275" ref="CM71">SUM(CM66:CM70)</f>
        <v>2101089</v>
      </c>
      <c r="CN71" s="233">
        <f t="shared" si="276" ref="CN71">SUM(CN66:CN70)</f>
        <v>1235112</v>
      </c>
      <c r="CO71" s="233">
        <f t="shared" si="277" ref="CO71">SUM(CO66:CO70)</f>
        <v>2129043</v>
      </c>
      <c r="CP71" s="393">
        <f t="shared" si="278" ref="CP71">SUM(CP66:CP70)</f>
        <v>4210316</v>
      </c>
      <c r="CQ71" s="393">
        <f t="shared" si="279" ref="CQ71">SUM(CQ66:CQ70)</f>
        <v>2276514</v>
      </c>
      <c r="CR71" s="393">
        <f t="shared" si="280" ref="CR71">SUM(CR66:CR70)</f>
        <v>2024331</v>
      </c>
      <c r="CS71" s="393">
        <f t="shared" si="281" ref="CS71">SUM(CS66:CS70)</f>
        <v>1576074</v>
      </c>
      <c r="CT71" s="393">
        <f t="shared" si="282" ref="CT71:CU71">SUM(CT66:CT70)</f>
        <v>2345680</v>
      </c>
      <c r="CU71" s="393">
        <f t="shared" si="282"/>
        <v>2094426</v>
      </c>
      <c r="CV71" s="393">
        <f t="shared" si="283" ref="CV71">SUM(CV66:CV70)</f>
        <v>1608826</v>
      </c>
      <c r="CW71" s="393">
        <f t="shared" si="284" ref="CW71">SUM(CW66:CW70)</f>
        <v>1943381</v>
      </c>
      <c r="CX71" s="393">
        <f t="shared" si="285" ref="CX71:CY71">SUM(CX66:CX70)</f>
        <v>1650857</v>
      </c>
      <c r="CY71" s="393">
        <f t="shared" si="285"/>
        <v>-184033</v>
      </c>
      <c r="CZ71" s="393">
        <f t="shared" si="286" ref="CZ71:DA71">SUM(CZ66:CZ70)</f>
        <v>628234</v>
      </c>
      <c r="DA71" s="393">
        <f t="shared" si="286"/>
        <v>64272</v>
      </c>
      <c r="DB71" s="393">
        <f t="shared" si="287" ref="DB71">SUM(DB66:DB70)</f>
        <v>-1399746</v>
      </c>
      <c r="DC71" s="331"/>
      <c r="DD71" s="29">
        <f>SUM(DD66:DD70)</f>
        <v>22350523</v>
      </c>
    </row>
    <row r="72" spans="1:108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25"/>
      <c r="CC72" s="225"/>
      <c r="CD72" s="385"/>
      <c r="CE72" s="347"/>
      <c r="CF72" s="225"/>
      <c r="CG72" s="225"/>
      <c r="CH72" s="225"/>
      <c r="CI72" s="225"/>
      <c r="CJ72" s="225"/>
      <c r="CK72" s="225"/>
      <c r="CL72" s="225"/>
      <c r="CM72" s="225"/>
      <c r="CN72" s="225"/>
      <c r="CO72" s="225"/>
      <c r="CP72" s="385"/>
      <c r="CQ72" s="385"/>
      <c r="CR72" s="385"/>
      <c r="CS72" s="385"/>
      <c r="CT72" s="385"/>
      <c r="CU72" s="385"/>
      <c r="CV72" s="385"/>
      <c r="CW72" s="385"/>
      <c r="CX72" s="385"/>
      <c r="CY72" s="385"/>
      <c r="CZ72" s="385"/>
      <c r="DA72" s="385"/>
      <c r="DB72" s="385"/>
      <c r="DC72" s="264"/>
      <c r="DD72" s="71"/>
    </row>
    <row r="73" spans="1:108" s="52" customFormat="1" ht="15">
      <c r="A73" s="139"/>
      <c r="B73" s="53" t="s">
        <v>139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2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>
        <v>8395596</v>
      </c>
      <c r="BH73" s="292">
        <v>17315708</v>
      </c>
      <c r="BI73" s="76">
        <f t="shared" si="288" ref="BI73:BR77">O73-C73</f>
        <v>-2824898</v>
      </c>
      <c r="BJ73" s="77">
        <f t="shared" si="288"/>
        <v>2038088</v>
      </c>
      <c r="BK73" s="77">
        <f t="shared" si="288"/>
        <v>2973431</v>
      </c>
      <c r="BL73" s="77">
        <f t="shared" si="288"/>
        <v>690951</v>
      </c>
      <c r="BM73" s="77">
        <f t="shared" si="288"/>
        <v>431418</v>
      </c>
      <c r="BN73" s="77">
        <f t="shared" si="288"/>
        <v>46612</v>
      </c>
      <c r="BO73" s="77">
        <f t="shared" si="288"/>
        <v>485630</v>
      </c>
      <c r="BP73" s="77">
        <f t="shared" si="288"/>
        <v>-150487</v>
      </c>
      <c r="BQ73" s="77">
        <f t="shared" si="288"/>
        <v>-330165</v>
      </c>
      <c r="BR73" s="386">
        <f t="shared" si="288"/>
        <v>-3748839</v>
      </c>
      <c r="BS73" s="409">
        <f t="shared" si="289" ref="BS73:CB77">Y73-M73</f>
        <v>-110403</v>
      </c>
      <c r="BT73" s="77">
        <f t="shared" si="289"/>
        <v>4221373</v>
      </c>
      <c r="BU73" s="77">
        <f t="shared" si="289"/>
        <v>4294452</v>
      </c>
      <c r="BV73" s="77">
        <f t="shared" si="289"/>
        <v>-1873824</v>
      </c>
      <c r="BW73" s="77">
        <f t="shared" si="289"/>
        <v>-3562361</v>
      </c>
      <c r="BX73" s="226">
        <f t="shared" si="289"/>
        <v>-628281</v>
      </c>
      <c r="BY73" s="226">
        <f t="shared" si="289"/>
        <v>-280615</v>
      </c>
      <c r="BZ73" s="226">
        <f t="shared" si="289"/>
        <v>246379</v>
      </c>
      <c r="CA73" s="226">
        <f t="shared" si="289"/>
        <v>-345300</v>
      </c>
      <c r="CB73" s="226">
        <f t="shared" si="289"/>
        <v>-1173458</v>
      </c>
      <c r="CC73" s="226">
        <f t="shared" si="290" ref="CC73:CL77">AI73-W73</f>
        <v>-369323</v>
      </c>
      <c r="CD73" s="386">
        <f t="shared" si="290"/>
        <v>1285124</v>
      </c>
      <c r="CE73" s="348">
        <f t="shared" si="290"/>
        <v>-1606003</v>
      </c>
      <c r="CF73" s="226">
        <f t="shared" si="290"/>
        <v>369396</v>
      </c>
      <c r="CG73" s="226">
        <f t="shared" si="290"/>
        <v>-1222742</v>
      </c>
      <c r="CH73" s="226">
        <f t="shared" si="290"/>
        <v>-355281</v>
      </c>
      <c r="CI73" s="226">
        <f t="shared" si="290"/>
        <v>512269</v>
      </c>
      <c r="CJ73" s="226">
        <f t="shared" si="290"/>
        <v>-397144</v>
      </c>
      <c r="CK73" s="226">
        <f t="shared" si="290"/>
        <v>-173597</v>
      </c>
      <c r="CL73" s="226">
        <f t="shared" si="290"/>
        <v>-283369</v>
      </c>
      <c r="CM73" s="226">
        <f t="shared" si="291" ref="CM73:DB77">AS73-AG73</f>
        <v>101294</v>
      </c>
      <c r="CN73" s="226">
        <f t="shared" si="291"/>
        <v>535389</v>
      </c>
      <c r="CO73" s="226">
        <f t="shared" si="291"/>
        <v>-1331207</v>
      </c>
      <c r="CP73" s="386">
        <f t="shared" si="291"/>
        <v>-1655240</v>
      </c>
      <c r="CQ73" s="386">
        <f t="shared" si="291"/>
        <v>-1226042</v>
      </c>
      <c r="CR73" s="386">
        <f t="shared" si="291"/>
        <v>-5789725</v>
      </c>
      <c r="CS73" s="386">
        <f t="shared" si="291"/>
        <v>-1247681</v>
      </c>
      <c r="CT73" s="386">
        <f t="shared" si="291"/>
        <v>-529438</v>
      </c>
      <c r="CU73" s="386">
        <f t="shared" si="291"/>
        <v>-1255720</v>
      </c>
      <c r="CV73" s="386">
        <f t="shared" si="291"/>
        <v>257851</v>
      </c>
      <c r="CW73" s="386">
        <f t="shared" si="291"/>
        <v>10768</v>
      </c>
      <c r="CX73" s="386">
        <f t="shared" si="291"/>
        <v>192522</v>
      </c>
      <c r="CY73" s="386">
        <f t="shared" si="291"/>
        <v>-160707</v>
      </c>
      <c r="CZ73" s="386">
        <f t="shared" si="291"/>
        <v>-92152</v>
      </c>
      <c r="DA73" s="386">
        <f t="shared" si="291"/>
        <v>1515936</v>
      </c>
      <c r="DB73" s="386">
        <f t="shared" si="291"/>
        <v>1025070</v>
      </c>
      <c r="DC73" s="264"/>
      <c r="DD73" s="76">
        <f>IF(ISERROR(GETPIVOTDATA("VALUE",'CRS WK pvt'!$I$2,"DT_FILE",DD$8,"CD_CO",DD$6,"TRIM_CAT",TRIM(B73),"TRIM_LINE",A72))=TRUE,0,GETPIVOTDATA("VALUE",'CRS WK pvt'!$I$2,"DT_FILE",DD$8,"CD_CO",DD$6,"TRIM_CAT",TRIM(B73),"TRIM_LINE",A72))</f>
        <v>17315708</v>
      </c>
    </row>
    <row r="74" spans="1:108" s="52" customFormat="1" ht="15">
      <c r="A74" s="139"/>
      <c r="B74" s="53" t="s">
        <v>140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2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>
        <v>874066</v>
      </c>
      <c r="BH74" s="292">
        <v>1615776</v>
      </c>
      <c r="BI74" s="76">
        <f t="shared" si="288"/>
        <v>-246947</v>
      </c>
      <c r="BJ74" s="77">
        <f t="shared" si="288"/>
        <v>17926</v>
      </c>
      <c r="BK74" s="77">
        <f t="shared" si="288"/>
        <v>120169</v>
      </c>
      <c r="BL74" s="77">
        <f t="shared" si="288"/>
        <v>13719</v>
      </c>
      <c r="BM74" s="77">
        <f t="shared" si="288"/>
        <v>45364</v>
      </c>
      <c r="BN74" s="77">
        <f t="shared" si="288"/>
        <v>8335</v>
      </c>
      <c r="BO74" s="77">
        <f t="shared" si="288"/>
        <v>24162</v>
      </c>
      <c r="BP74" s="77">
        <f t="shared" si="288"/>
        <v>-640</v>
      </c>
      <c r="BQ74" s="77">
        <f t="shared" si="288"/>
        <v>63431</v>
      </c>
      <c r="BR74" s="386">
        <f t="shared" si="288"/>
        <v>-164649</v>
      </c>
      <c r="BS74" s="409">
        <f t="shared" si="289"/>
        <v>226439</v>
      </c>
      <c r="BT74" s="77">
        <f t="shared" si="289"/>
        <v>474418</v>
      </c>
      <c r="BU74" s="77">
        <f t="shared" si="289"/>
        <v>541162</v>
      </c>
      <c r="BV74" s="77">
        <f t="shared" si="289"/>
        <v>109706</v>
      </c>
      <c r="BW74" s="77">
        <f t="shared" si="289"/>
        <v>-71791</v>
      </c>
      <c r="BX74" s="226">
        <f t="shared" si="289"/>
        <v>102757</v>
      </c>
      <c r="BY74" s="226">
        <f t="shared" si="289"/>
        <v>47912</v>
      </c>
      <c r="BZ74" s="226">
        <f t="shared" si="289"/>
        <v>44471</v>
      </c>
      <c r="CA74" s="226">
        <f t="shared" si="289"/>
        <v>24538</v>
      </c>
      <c r="CB74" s="226">
        <f t="shared" si="289"/>
        <v>-28718</v>
      </c>
      <c r="CC74" s="226">
        <f t="shared" si="290"/>
        <v>87655</v>
      </c>
      <c r="CD74" s="386">
        <f t="shared" si="290"/>
        <v>66137</v>
      </c>
      <c r="CE74" s="348">
        <f t="shared" si="290"/>
        <v>-12535</v>
      </c>
      <c r="CF74" s="226">
        <f t="shared" si="290"/>
        <v>172617</v>
      </c>
      <c r="CG74" s="226">
        <f t="shared" si="290"/>
        <v>64513</v>
      </c>
      <c r="CH74" s="226">
        <f t="shared" si="290"/>
        <v>35032</v>
      </c>
      <c r="CI74" s="226">
        <f t="shared" si="290"/>
        <v>208961</v>
      </c>
      <c r="CJ74" s="226">
        <f t="shared" si="290"/>
        <v>-21872</v>
      </c>
      <c r="CK74" s="226">
        <f t="shared" si="290"/>
        <v>-28141</v>
      </c>
      <c r="CL74" s="226">
        <f t="shared" si="290"/>
        <v>-6202</v>
      </c>
      <c r="CM74" s="226">
        <f t="shared" si="291"/>
        <v>21900</v>
      </c>
      <c r="CN74" s="226">
        <f t="shared" si="291"/>
        <v>77735</v>
      </c>
      <c r="CO74" s="226">
        <f t="shared" si="291"/>
        <v>-47638</v>
      </c>
      <c r="CP74" s="386">
        <f t="shared" si="291"/>
        <v>219032</v>
      </c>
      <c r="CQ74" s="386">
        <f t="shared" si="291"/>
        <v>130377</v>
      </c>
      <c r="CR74" s="386">
        <f t="shared" si="291"/>
        <v>-118940</v>
      </c>
      <c r="CS74" s="386">
        <f t="shared" si="291"/>
        <v>230753</v>
      </c>
      <c r="CT74" s="386">
        <f t="shared" si="291"/>
        <v>153573</v>
      </c>
      <c r="CU74" s="386">
        <f t="shared" si="291"/>
        <v>70503</v>
      </c>
      <c r="CV74" s="386">
        <f t="shared" si="291"/>
        <v>101940</v>
      </c>
      <c r="CW74" s="386">
        <f t="shared" si="291"/>
        <v>29341</v>
      </c>
      <c r="CX74" s="386">
        <f t="shared" si="291"/>
        <v>72782</v>
      </c>
      <c r="CY74" s="386">
        <f t="shared" si="291"/>
        <v>26820</v>
      </c>
      <c r="CZ74" s="386">
        <f t="shared" si="291"/>
        <v>23682</v>
      </c>
      <c r="DA74" s="386">
        <f t="shared" si="291"/>
        <v>205222</v>
      </c>
      <c r="DB74" s="386">
        <f t="shared" si="291"/>
        <v>-5923</v>
      </c>
      <c r="DC74" s="264"/>
      <c r="DD74" s="76">
        <f>IF(ISERROR(GETPIVOTDATA("VALUE",'CRS WK pvt'!$I$2,"DT_FILE",DD$8,"CD_CO",DD$6,"TRIM_CAT",TRIM(B74),"TRIM_LINE",A72))=TRUE,0,GETPIVOTDATA("VALUE",'CRS WK pvt'!$I$2,"DT_FILE",DD$8,"CD_CO",DD$6,"TRIM_CAT",TRIM(B74),"TRIM_LINE",A72))</f>
        <v>1615776</v>
      </c>
    </row>
    <row r="75" spans="1:108" s="52" customFormat="1" ht="15">
      <c r="A75" s="139"/>
      <c r="B75" s="53" t="s">
        <v>141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2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>
        <v>2689463</v>
      </c>
      <c r="BH75" s="292">
        <v>4932967</v>
      </c>
      <c r="BI75" s="76">
        <f t="shared" si="288"/>
        <v>-1505034</v>
      </c>
      <c r="BJ75" s="77">
        <f t="shared" si="288"/>
        <v>122765</v>
      </c>
      <c r="BK75" s="77">
        <f t="shared" si="288"/>
        <v>299147</v>
      </c>
      <c r="BL75" s="77">
        <f t="shared" si="288"/>
        <v>-253657</v>
      </c>
      <c r="BM75" s="77">
        <f t="shared" si="288"/>
        <v>-157143</v>
      </c>
      <c r="BN75" s="77">
        <f t="shared" si="288"/>
        <v>-260795</v>
      </c>
      <c r="BO75" s="77">
        <f t="shared" si="288"/>
        <v>30351</v>
      </c>
      <c r="BP75" s="77">
        <f t="shared" si="288"/>
        <v>-371021</v>
      </c>
      <c r="BQ75" s="77">
        <f t="shared" si="288"/>
        <v>-75498</v>
      </c>
      <c r="BR75" s="386">
        <f t="shared" si="288"/>
        <v>-4584546</v>
      </c>
      <c r="BS75" s="409">
        <f t="shared" si="289"/>
        <v>271602</v>
      </c>
      <c r="BT75" s="77">
        <f t="shared" si="289"/>
        <v>1086248</v>
      </c>
      <c r="BU75" s="77">
        <f t="shared" si="289"/>
        <v>2491119</v>
      </c>
      <c r="BV75" s="77">
        <f t="shared" si="289"/>
        <v>-97044</v>
      </c>
      <c r="BW75" s="77">
        <f t="shared" si="289"/>
        <v>-451565</v>
      </c>
      <c r="BX75" s="226">
        <f t="shared" si="289"/>
        <v>164586</v>
      </c>
      <c r="BY75" s="226">
        <f t="shared" si="289"/>
        <v>114153</v>
      </c>
      <c r="BZ75" s="226">
        <f t="shared" si="289"/>
        <v>280459</v>
      </c>
      <c r="CA75" s="226">
        <f t="shared" si="289"/>
        <v>9233</v>
      </c>
      <c r="CB75" s="226">
        <f t="shared" si="289"/>
        <v>-235928</v>
      </c>
      <c r="CC75" s="226">
        <f t="shared" si="290"/>
        <v>-59678</v>
      </c>
      <c r="CD75" s="386">
        <f t="shared" si="290"/>
        <v>258905</v>
      </c>
      <c r="CE75" s="348">
        <f t="shared" si="290"/>
        <v>-530311</v>
      </c>
      <c r="CF75" s="226">
        <f t="shared" si="290"/>
        <v>676665</v>
      </c>
      <c r="CG75" s="226">
        <f t="shared" si="290"/>
        <v>-919114</v>
      </c>
      <c r="CH75" s="226">
        <f t="shared" si="290"/>
        <v>277586</v>
      </c>
      <c r="CI75" s="226">
        <f t="shared" si="290"/>
        <v>-123882</v>
      </c>
      <c r="CJ75" s="226">
        <f t="shared" si="290"/>
        <v>10733</v>
      </c>
      <c r="CK75" s="226">
        <f t="shared" si="290"/>
        <v>44992</v>
      </c>
      <c r="CL75" s="226">
        <f t="shared" si="290"/>
        <v>-72407</v>
      </c>
      <c r="CM75" s="226">
        <f t="shared" si="291"/>
        <v>34110</v>
      </c>
      <c r="CN75" s="226">
        <f t="shared" si="291"/>
        <v>175271</v>
      </c>
      <c r="CO75" s="226">
        <f t="shared" si="291"/>
        <v>-245919</v>
      </c>
      <c r="CP75" s="386">
        <f t="shared" si="291"/>
        <v>-99707</v>
      </c>
      <c r="CQ75" s="386">
        <f t="shared" si="291"/>
        <v>-411717</v>
      </c>
      <c r="CR75" s="386">
        <f t="shared" si="291"/>
        <v>-1522033</v>
      </c>
      <c r="CS75" s="386">
        <f t="shared" si="291"/>
        <v>-464232</v>
      </c>
      <c r="CT75" s="386">
        <f t="shared" si="291"/>
        <v>-358997</v>
      </c>
      <c r="CU75" s="386">
        <f t="shared" si="291"/>
        <v>53396</v>
      </c>
      <c r="CV75" s="386">
        <f t="shared" si="291"/>
        <v>13981</v>
      </c>
      <c r="CW75" s="386">
        <f t="shared" si="291"/>
        <v>-164319</v>
      </c>
      <c r="CX75" s="386">
        <f t="shared" si="291"/>
        <v>885</v>
      </c>
      <c r="CY75" s="386">
        <f t="shared" si="291"/>
        <v>-66721</v>
      </c>
      <c r="CZ75" s="386">
        <f t="shared" si="291"/>
        <v>-39619</v>
      </c>
      <c r="DA75" s="386">
        <f t="shared" si="291"/>
        <v>485193</v>
      </c>
      <c r="DB75" s="386">
        <f t="shared" si="291"/>
        <v>-47443</v>
      </c>
      <c r="DC75" s="264"/>
      <c r="DD75" s="76">
        <f>IF(ISERROR(GETPIVOTDATA("VALUE",'CRS WK pvt'!$I$2,"DT_FILE",DD$8,"CD_CO",DD$6,"TRIM_CAT",TRIM(B75),"TRIM_LINE",A72))=TRUE,0,GETPIVOTDATA("VALUE",'CRS WK pvt'!$I$2,"DT_FILE",DD$8,"CD_CO",DD$6,"TRIM_CAT",TRIM(B75),"TRIM_LINE",A72))</f>
        <v>4932967</v>
      </c>
    </row>
    <row r="76" spans="1:108" s="52" customFormat="1" ht="15">
      <c r="A76" s="139"/>
      <c r="B76" s="53" t="s">
        <v>142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2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>
        <v>1695328</v>
      </c>
      <c r="BH76" s="292">
        <v>3012922</v>
      </c>
      <c r="BI76" s="76">
        <f t="shared" si="288"/>
        <v>-8875509</v>
      </c>
      <c r="BJ76" s="77">
        <f t="shared" si="288"/>
        <v>-110214</v>
      </c>
      <c r="BK76" s="77">
        <f t="shared" si="288"/>
        <v>170687</v>
      </c>
      <c r="BL76" s="77">
        <f t="shared" si="288"/>
        <v>-1570325</v>
      </c>
      <c r="BM76" s="77">
        <f t="shared" si="288"/>
        <v>-246170</v>
      </c>
      <c r="BN76" s="77">
        <f t="shared" si="288"/>
        <v>-246645</v>
      </c>
      <c r="BO76" s="77">
        <f t="shared" si="288"/>
        <v>-100345</v>
      </c>
      <c r="BP76" s="77">
        <f t="shared" si="288"/>
        <v>169981</v>
      </c>
      <c r="BQ76" s="77">
        <f t="shared" si="288"/>
        <v>-218231</v>
      </c>
      <c r="BR76" s="386">
        <f t="shared" si="288"/>
        <v>-734373</v>
      </c>
      <c r="BS76" s="409">
        <f t="shared" si="289"/>
        <v>-643806</v>
      </c>
      <c r="BT76" s="77">
        <f t="shared" si="289"/>
        <v>248796</v>
      </c>
      <c r="BU76" s="77">
        <f t="shared" si="289"/>
        <v>725916</v>
      </c>
      <c r="BV76" s="77">
        <f t="shared" si="289"/>
        <v>-164144</v>
      </c>
      <c r="BW76" s="77">
        <f t="shared" si="289"/>
        <v>-400374</v>
      </c>
      <c r="BX76" s="226">
        <f t="shared" si="289"/>
        <v>-69837</v>
      </c>
      <c r="BY76" s="226">
        <f t="shared" si="289"/>
        <v>67700</v>
      </c>
      <c r="BZ76" s="226">
        <f t="shared" si="289"/>
        <v>192706</v>
      </c>
      <c r="CA76" s="226">
        <f t="shared" si="289"/>
        <v>49819</v>
      </c>
      <c r="CB76" s="226">
        <f t="shared" si="289"/>
        <v>-565904</v>
      </c>
      <c r="CC76" s="226">
        <f t="shared" si="290"/>
        <v>-150681</v>
      </c>
      <c r="CD76" s="386">
        <f t="shared" si="290"/>
        <v>42665</v>
      </c>
      <c r="CE76" s="348">
        <f t="shared" si="290"/>
        <v>-152702</v>
      </c>
      <c r="CF76" s="226">
        <f t="shared" si="290"/>
        <v>106438</v>
      </c>
      <c r="CG76" s="226">
        <f t="shared" si="290"/>
        <v>-450798</v>
      </c>
      <c r="CH76" s="226">
        <f t="shared" si="290"/>
        <v>75883</v>
      </c>
      <c r="CI76" s="226">
        <f t="shared" si="290"/>
        <v>-83957</v>
      </c>
      <c r="CJ76" s="226">
        <f t="shared" si="290"/>
        <v>-11818</v>
      </c>
      <c r="CK76" s="226">
        <f t="shared" si="290"/>
        <v>50076</v>
      </c>
      <c r="CL76" s="226">
        <f t="shared" si="290"/>
        <v>-47153</v>
      </c>
      <c r="CM76" s="226">
        <f t="shared" si="291"/>
        <v>24703</v>
      </c>
      <c r="CN76" s="226">
        <f t="shared" si="291"/>
        <v>231942</v>
      </c>
      <c r="CO76" s="226">
        <f t="shared" si="291"/>
        <v>23101</v>
      </c>
      <c r="CP76" s="386">
        <f t="shared" si="291"/>
        <v>11742</v>
      </c>
      <c r="CQ76" s="386">
        <f t="shared" si="291"/>
        <v>-315448</v>
      </c>
      <c r="CR76" s="386">
        <f t="shared" si="291"/>
        <v>-650576</v>
      </c>
      <c r="CS76" s="386">
        <f t="shared" si="291"/>
        <v>-227693</v>
      </c>
      <c r="CT76" s="386">
        <f t="shared" si="291"/>
        <v>-268657</v>
      </c>
      <c r="CU76" s="386">
        <f t="shared" si="291"/>
        <v>-34112</v>
      </c>
      <c r="CV76" s="386">
        <f t="shared" si="291"/>
        <v>182343</v>
      </c>
      <c r="CW76" s="386">
        <f t="shared" si="291"/>
        <v>-110706</v>
      </c>
      <c r="CX76" s="386">
        <f t="shared" si="291"/>
        <v>41861</v>
      </c>
      <c r="CY76" s="386">
        <f t="shared" si="291"/>
        <v>-21013</v>
      </c>
      <c r="CZ76" s="386">
        <f t="shared" si="291"/>
        <v>72804</v>
      </c>
      <c r="DA76" s="386">
        <f t="shared" si="291"/>
        <v>88241</v>
      </c>
      <c r="DB76" s="386">
        <f t="shared" si="291"/>
        <v>-49684</v>
      </c>
      <c r="DC76" s="264"/>
      <c r="DD76" s="76">
        <f>IF(ISERROR(GETPIVOTDATA("VALUE",'CRS WK pvt'!$I$2,"DT_FILE",DD$8,"CD_CO",DD$6,"TRIM_CAT",TRIM(B76),"TRIM_LINE",A72))=TRUE,0,GETPIVOTDATA("VALUE",'CRS WK pvt'!$I$2,"DT_FILE",DD$8,"CD_CO",DD$6,"TRIM_CAT",TRIM(B76),"TRIM_LINE",A72))</f>
        <v>3012922</v>
      </c>
    </row>
    <row r="77" spans="1:108" s="52" customFormat="1" ht="15">
      <c r="A77" s="139"/>
      <c r="B77" s="53" t="s">
        <v>143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2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>
        <v>3035261</v>
      </c>
      <c r="BH77" s="292">
        <v>3820515</v>
      </c>
      <c r="BI77" s="76">
        <f t="shared" si="288"/>
        <v>-2029058</v>
      </c>
      <c r="BJ77" s="77">
        <f t="shared" si="288"/>
        <v>-408061</v>
      </c>
      <c r="BK77" s="77">
        <f t="shared" si="288"/>
        <v>165551</v>
      </c>
      <c r="BL77" s="77">
        <f t="shared" si="288"/>
        <v>-277562</v>
      </c>
      <c r="BM77" s="77">
        <f t="shared" si="288"/>
        <v>80958</v>
      </c>
      <c r="BN77" s="77">
        <f t="shared" si="288"/>
        <v>-672575</v>
      </c>
      <c r="BO77" s="77">
        <f t="shared" si="288"/>
        <v>341050</v>
      </c>
      <c r="BP77" s="77">
        <f t="shared" si="288"/>
        <v>-249616</v>
      </c>
      <c r="BQ77" s="77">
        <f t="shared" si="288"/>
        <v>155938</v>
      </c>
      <c r="BR77" s="386">
        <f t="shared" si="288"/>
        <v>-935965</v>
      </c>
      <c r="BS77" s="409">
        <f t="shared" si="289"/>
        <v>45071</v>
      </c>
      <c r="BT77" s="77">
        <f t="shared" si="289"/>
        <v>320785</v>
      </c>
      <c r="BU77" s="77">
        <f t="shared" si="289"/>
        <v>447263</v>
      </c>
      <c r="BV77" s="77">
        <f t="shared" si="289"/>
        <v>307635</v>
      </c>
      <c r="BW77" s="77">
        <f t="shared" si="289"/>
        <v>63634</v>
      </c>
      <c r="BX77" s="226">
        <f t="shared" si="289"/>
        <v>17072</v>
      </c>
      <c r="BY77" s="226">
        <f t="shared" si="289"/>
        <v>363957</v>
      </c>
      <c r="BZ77" s="226">
        <f t="shared" si="289"/>
        <v>-159310</v>
      </c>
      <c r="CA77" s="226">
        <f t="shared" si="289"/>
        <v>171956</v>
      </c>
      <c r="CB77" s="226">
        <f t="shared" si="289"/>
        <v>-105561</v>
      </c>
      <c r="CC77" s="226">
        <f t="shared" si="290"/>
        <v>-68823</v>
      </c>
      <c r="CD77" s="386">
        <f t="shared" si="290"/>
        <v>147219</v>
      </c>
      <c r="CE77" s="348">
        <f t="shared" si="290"/>
        <v>-92516</v>
      </c>
      <c r="CF77" s="226">
        <f t="shared" si="290"/>
        <v>14651</v>
      </c>
      <c r="CG77" s="226">
        <f t="shared" si="290"/>
        <v>-681931</v>
      </c>
      <c r="CH77" s="226">
        <f t="shared" si="290"/>
        <v>276999</v>
      </c>
      <c r="CI77" s="226">
        <f t="shared" si="290"/>
        <v>-8877</v>
      </c>
      <c r="CJ77" s="226">
        <f t="shared" si="290"/>
        <v>279050</v>
      </c>
      <c r="CK77" s="226">
        <f t="shared" si="290"/>
        <v>16771</v>
      </c>
      <c r="CL77" s="226">
        <f t="shared" si="290"/>
        <v>1123073</v>
      </c>
      <c r="CM77" s="226">
        <f t="shared" si="291"/>
        <v>831179</v>
      </c>
      <c r="CN77" s="226">
        <f t="shared" si="291"/>
        <v>-76357</v>
      </c>
      <c r="CO77" s="226">
        <f t="shared" si="291"/>
        <v>-126251</v>
      </c>
      <c r="CP77" s="386">
        <f t="shared" si="291"/>
        <v>-133916</v>
      </c>
      <c r="CQ77" s="386">
        <f t="shared" si="291"/>
        <v>490048</v>
      </c>
      <c r="CR77" s="386">
        <f t="shared" si="291"/>
        <v>-57727</v>
      </c>
      <c r="CS77" s="386">
        <f t="shared" si="291"/>
        <v>307119</v>
      </c>
      <c r="CT77" s="386">
        <f t="shared" si="291"/>
        <v>-248560</v>
      </c>
      <c r="CU77" s="386">
        <f t="shared" si="291"/>
        <v>650104</v>
      </c>
      <c r="CV77" s="386">
        <f t="shared" si="291"/>
        <v>359045</v>
      </c>
      <c r="CW77" s="386">
        <f t="shared" si="291"/>
        <v>357764</v>
      </c>
      <c r="CX77" s="386">
        <f t="shared" si="291"/>
        <v>-741818</v>
      </c>
      <c r="CY77" s="386">
        <f t="shared" si="291"/>
        <v>-1234421</v>
      </c>
      <c r="CZ77" s="386">
        <f t="shared" si="291"/>
        <v>95595</v>
      </c>
      <c r="DA77" s="386">
        <f t="shared" si="291"/>
        <v>98795</v>
      </c>
      <c r="DB77" s="386">
        <f t="shared" si="291"/>
        <v>247130</v>
      </c>
      <c r="DC77" s="264"/>
      <c r="DD77" s="76">
        <f>IF(ISERROR(GETPIVOTDATA("VALUE",'CRS WK pvt'!$I$2,"DT_FILE",DD$8,"CD_CO",DD$6,"TRIM_CAT",TRIM(B77),"TRIM_LINE",A72))=TRUE,0,GETPIVOTDATA("VALUE",'CRS WK pvt'!$I$2,"DT_FILE",DD$8,"CD_CO",DD$6,"TRIM_CAT",TRIM(B77),"TRIM_LINE",A72))</f>
        <v>3820515</v>
      </c>
    </row>
    <row r="78" spans="1:108" s="66" customFormat="1" ht="15">
      <c r="A78" s="140"/>
      <c r="B78" s="53" t="s">
        <v>144</v>
      </c>
      <c r="C78" s="129">
        <f>SUM(C73:C77)</f>
        <v>48653274</v>
      </c>
      <c r="D78" s="130">
        <f t="shared" si="292" ref="D78:AF78">SUM(D73:D77)</f>
        <v>26543730</v>
      </c>
      <c r="E78" s="130">
        <f t="shared" si="292"/>
        <v>17375817</v>
      </c>
      <c r="F78" s="130">
        <f t="shared" si="292"/>
        <v>12521753</v>
      </c>
      <c r="G78" s="130">
        <f t="shared" si="292"/>
        <v>8221420</v>
      </c>
      <c r="H78" s="130">
        <f t="shared" si="292"/>
        <v>8506262</v>
      </c>
      <c r="I78" s="130">
        <f t="shared" si="292"/>
        <v>7938563</v>
      </c>
      <c r="J78" s="130">
        <f t="shared" si="292"/>
        <v>11130739</v>
      </c>
      <c r="K78" s="130">
        <f t="shared" si="292"/>
        <v>16989616</v>
      </c>
      <c r="L78" s="131">
        <f t="shared" si="292"/>
        <v>39555149</v>
      </c>
      <c r="M78" s="130">
        <f t="shared" si="292"/>
        <v>41742883</v>
      </c>
      <c r="N78" s="130">
        <f t="shared" si="292"/>
        <v>37228996</v>
      </c>
      <c r="O78" s="130">
        <f t="shared" si="292"/>
        <v>33171828</v>
      </c>
      <c r="P78" s="130">
        <f t="shared" si="292"/>
        <v>28204234</v>
      </c>
      <c r="Q78" s="130">
        <f t="shared" si="292"/>
        <v>21104802</v>
      </c>
      <c r="R78" s="130">
        <f t="shared" si="292"/>
        <v>11124879</v>
      </c>
      <c r="S78" s="130">
        <f t="shared" si="292"/>
        <v>8375847</v>
      </c>
      <c r="T78" s="130">
        <f t="shared" si="292"/>
        <v>7381194</v>
      </c>
      <c r="U78" s="130">
        <f t="shared" si="292"/>
        <v>8719411</v>
      </c>
      <c r="V78" s="130">
        <f t="shared" si="292"/>
        <v>10528956</v>
      </c>
      <c r="W78" s="130">
        <f t="shared" si="292"/>
        <v>16585091</v>
      </c>
      <c r="X78" s="131">
        <f t="shared" si="292"/>
        <v>29386777</v>
      </c>
      <c r="Y78" s="130">
        <f t="shared" si="292"/>
        <v>41531786</v>
      </c>
      <c r="Z78" s="130">
        <f t="shared" si="292"/>
        <v>43580616</v>
      </c>
      <c r="AA78" s="130">
        <f t="shared" si="292"/>
        <v>41671740</v>
      </c>
      <c r="AB78" s="130">
        <f t="shared" si="292"/>
        <v>26486563</v>
      </c>
      <c r="AC78" s="130">
        <f t="shared" si="292"/>
        <v>16682345</v>
      </c>
      <c r="AD78" s="130">
        <f t="shared" si="292"/>
        <v>10711176</v>
      </c>
      <c r="AE78" s="130">
        <f t="shared" si="292"/>
        <v>8688954</v>
      </c>
      <c r="AF78" s="130">
        <f t="shared" si="292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3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>
        <v>16689714</v>
      </c>
      <c r="BH78" s="293">
        <v>30697888</v>
      </c>
      <c r="BI78" s="78">
        <f t="shared" si="293" ref="BI78:BI85">SUM(BI73:BI77)</f>
        <v>-15481446</v>
      </c>
      <c r="BJ78" s="132">
        <f t="shared" si="294" ref="BJ78:BL78">SUM(BJ73:BJ77)</f>
        <v>1660504</v>
      </c>
      <c r="BK78" s="132">
        <f t="shared" si="294"/>
        <v>3728985</v>
      </c>
      <c r="BL78" s="132">
        <f t="shared" si="294"/>
        <v>-1396874</v>
      </c>
      <c r="BM78" s="132">
        <f t="shared" si="295" ref="BM78">SUM(BM73:BM77)</f>
        <v>154427</v>
      </c>
      <c r="BN78" s="132">
        <f t="shared" si="296" ref="BN78:BV78">SUM(BN73:BN77)</f>
        <v>-1125068</v>
      </c>
      <c r="BO78" s="132">
        <f t="shared" si="296"/>
        <v>780848</v>
      </c>
      <c r="BP78" s="132">
        <f t="shared" si="296"/>
        <v>-601783</v>
      </c>
      <c r="BQ78" s="132">
        <f t="shared" si="296"/>
        <v>-404525</v>
      </c>
      <c r="BR78" s="387">
        <f t="shared" si="296"/>
        <v>-10168372</v>
      </c>
      <c r="BS78" s="410">
        <f t="shared" si="296"/>
        <v>-211097</v>
      </c>
      <c r="BT78" s="132">
        <f t="shared" si="296"/>
        <v>6351620</v>
      </c>
      <c r="BU78" s="132">
        <f t="shared" si="296"/>
        <v>8499912</v>
      </c>
      <c r="BV78" s="132">
        <f t="shared" si="296"/>
        <v>-1717671</v>
      </c>
      <c r="BW78" s="132">
        <f t="shared" si="297" ref="BW78:BX78">SUM(BW73:BW77)</f>
        <v>-4422457</v>
      </c>
      <c r="BX78" s="227">
        <f t="shared" si="297"/>
        <v>-413703</v>
      </c>
      <c r="BY78" s="227">
        <f t="shared" si="298" ref="BY78:BZ78">SUM(BY73:BY77)</f>
        <v>313107</v>
      </c>
      <c r="BZ78" s="227">
        <f t="shared" si="298"/>
        <v>604705</v>
      </c>
      <c r="CA78" s="227">
        <f t="shared" si="299" ref="CA78">SUM(CA73:CA77)</f>
        <v>-89754</v>
      </c>
      <c r="CB78" s="227">
        <f t="shared" si="300" ref="CB78:CC78">SUM(CB73:CB77)</f>
        <v>-2109569</v>
      </c>
      <c r="CC78" s="227">
        <f t="shared" si="300"/>
        <v>-560850</v>
      </c>
      <c r="CD78" s="387">
        <f t="shared" si="301" ref="CD78:CE78">SUM(CD73:CD77)</f>
        <v>1800050</v>
      </c>
      <c r="CE78" s="349">
        <f t="shared" si="301"/>
        <v>-2394067</v>
      </c>
      <c r="CF78" s="227">
        <f t="shared" si="302" ref="CF78">SUM(CF73:CF77)</f>
        <v>1339767</v>
      </c>
      <c r="CG78" s="227">
        <f t="shared" si="303" ref="CG78">SUM(CG73:CG77)</f>
        <v>-3210072</v>
      </c>
      <c r="CH78" s="227">
        <f t="shared" si="304" ref="CH78">SUM(CH73:CH77)</f>
        <v>310219</v>
      </c>
      <c r="CI78" s="227">
        <f t="shared" si="305" ref="CI78">SUM(CI73:CI77)</f>
        <v>504514</v>
      </c>
      <c r="CJ78" s="227">
        <f t="shared" si="306" ref="CJ78">SUM(CJ73:CJ77)</f>
        <v>-141051</v>
      </c>
      <c r="CK78" s="227">
        <f t="shared" si="307" ref="CK78">SUM(CK73:CK77)</f>
        <v>-89899</v>
      </c>
      <c r="CL78" s="227">
        <f t="shared" si="308" ref="CL78">SUM(CL73:CL77)</f>
        <v>713942</v>
      </c>
      <c r="CM78" s="227">
        <f t="shared" si="309" ref="CM78">SUM(CM73:CM77)</f>
        <v>1013186</v>
      </c>
      <c r="CN78" s="227">
        <f t="shared" si="310" ref="CN78">SUM(CN73:CN77)</f>
        <v>943980</v>
      </c>
      <c r="CO78" s="227">
        <f t="shared" si="311" ref="CO78">SUM(CO73:CO77)</f>
        <v>-1727914</v>
      </c>
      <c r="CP78" s="387">
        <f t="shared" si="312" ref="CP78">SUM(CP73:CP77)</f>
        <v>-1658089</v>
      </c>
      <c r="CQ78" s="387">
        <f t="shared" si="313" ref="CQ78">SUM(CQ73:CQ77)</f>
        <v>-1332782</v>
      </c>
      <c r="CR78" s="387">
        <f t="shared" si="314" ref="CR78">SUM(CR73:CR77)</f>
        <v>-8139001</v>
      </c>
      <c r="CS78" s="387">
        <f t="shared" si="315" ref="CS78">SUM(CS73:CS77)</f>
        <v>-1401734</v>
      </c>
      <c r="CT78" s="387">
        <f t="shared" si="316" ref="CT78:CU78">SUM(CT73:CT77)</f>
        <v>-1252079</v>
      </c>
      <c r="CU78" s="387">
        <f t="shared" si="316"/>
        <v>-515829</v>
      </c>
      <c r="CV78" s="387">
        <f t="shared" si="317" ref="CV78">SUM(CV73:CV77)</f>
        <v>915160</v>
      </c>
      <c r="CW78" s="387">
        <f t="shared" si="318" ref="CW78">SUM(CW73:CW77)</f>
        <v>122848</v>
      </c>
      <c r="CX78" s="387">
        <f t="shared" si="319" ref="CX78:CY78">SUM(CX73:CX77)</f>
        <v>-433768</v>
      </c>
      <c r="CY78" s="387">
        <f t="shared" si="319"/>
        <v>-1456042</v>
      </c>
      <c r="CZ78" s="387">
        <f t="shared" si="320" ref="CZ78:DA78">SUM(CZ73:CZ77)</f>
        <v>60310</v>
      </c>
      <c r="DA78" s="387">
        <f t="shared" si="320"/>
        <v>2393387</v>
      </c>
      <c r="DB78" s="387">
        <f t="shared" si="321" ref="DB78">SUM(DB73:DB77)</f>
        <v>1169150</v>
      </c>
      <c r="DC78" s="265"/>
      <c r="DD78" s="78">
        <f t="shared" si="322" ref="DD78">SUM(DD73:DD77)</f>
        <v>30697888</v>
      </c>
    </row>
    <row r="79" spans="1:108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32"/>
      <c r="CC79" s="232"/>
      <c r="CD79" s="392"/>
      <c r="CE79" s="354"/>
      <c r="CF79" s="232"/>
      <c r="CG79" s="232"/>
      <c r="CH79" s="232"/>
      <c r="CI79" s="232"/>
      <c r="CJ79" s="232"/>
      <c r="CK79" s="232"/>
      <c r="CL79" s="232"/>
      <c r="CM79" s="232"/>
      <c r="CN79" s="232"/>
      <c r="CO79" s="232"/>
      <c r="CP79" s="392"/>
      <c r="CQ79" s="392"/>
      <c r="CR79" s="392"/>
      <c r="CS79" s="392"/>
      <c r="CT79" s="392"/>
      <c r="CU79" s="392"/>
      <c r="CV79" s="392"/>
      <c r="CW79" s="392"/>
      <c r="CX79" s="392"/>
      <c r="CY79" s="392"/>
      <c r="CZ79" s="392"/>
      <c r="DA79" s="392"/>
      <c r="DB79" s="392"/>
      <c r="DC79" s="330"/>
      <c r="DD79" s="43"/>
    </row>
    <row r="80" spans="1:108" s="31" customFormat="1" ht="15">
      <c r="A80" s="139"/>
      <c r="B80" s="32" t="s">
        <v>139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4804286.7599999998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5030251.5899999999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300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>
        <v>15805592</v>
      </c>
      <c r="BH80" s="300">
        <v>38486902</v>
      </c>
      <c r="BI80" s="28">
        <f t="shared" si="323" ref="BI80:BR84">O80-C80</f>
        <v>-5064601.4299999997</v>
      </c>
      <c r="BJ80" s="93">
        <f t="shared" si="323"/>
        <v>1680520.0399999991</v>
      </c>
      <c r="BK80" s="93">
        <f t="shared" si="323"/>
        <v>2496789.25</v>
      </c>
      <c r="BL80" s="93">
        <f t="shared" si="323"/>
        <v>-64856.25</v>
      </c>
      <c r="BM80" s="93">
        <f t="shared" si="323"/>
        <v>58219.959999999963</v>
      </c>
      <c r="BN80" s="93">
        <f t="shared" si="323"/>
        <v>-455248.66000000015</v>
      </c>
      <c r="BO80" s="93">
        <f t="shared" si="323"/>
        <v>35946.299999999814</v>
      </c>
      <c r="BP80" s="93">
        <f t="shared" si="323"/>
        <v>-962671.45999999996</v>
      </c>
      <c r="BQ80" s="93">
        <f t="shared" si="323"/>
        <v>-894082.9299999997</v>
      </c>
      <c r="BR80" s="394">
        <f t="shared" si="323"/>
        <v>-3263809.9399999976</v>
      </c>
      <c r="BS80" s="417">
        <f t="shared" si="324" ref="BS80:CB84">Y80-M80</f>
        <v>1772897.629999999</v>
      </c>
      <c r="BT80" s="93">
        <f t="shared" si="324"/>
        <v>7325049.1600000001</v>
      </c>
      <c r="BU80" s="93">
        <f t="shared" si="324"/>
        <v>7264086.7899999991</v>
      </c>
      <c r="BV80" s="93">
        <f t="shared" si="324"/>
        <v>-1175285.4299999997</v>
      </c>
      <c r="BW80" s="93">
        <f t="shared" si="324"/>
        <v>-3428647.1199999992</v>
      </c>
      <c r="BX80" s="234">
        <f t="shared" si="324"/>
        <v>-53198.920000000857</v>
      </c>
      <c r="BY80" s="234">
        <f t="shared" si="324"/>
        <v>106439.33000000007</v>
      </c>
      <c r="BZ80" s="234">
        <f t="shared" si="324"/>
        <v>830073.66999999993</v>
      </c>
      <c r="CA80" s="234">
        <f t="shared" si="324"/>
        <v>407778.41000000015</v>
      </c>
      <c r="CB80" s="234">
        <f t="shared" si="324"/>
        <v>-119064</v>
      </c>
      <c r="CC80" s="234">
        <f t="shared" si="325" ref="CC80:CL84">AI80-W80</f>
        <v>2223448.3499999996</v>
      </c>
      <c r="CD80" s="394">
        <f t="shared" si="325"/>
        <v>8052200.4899999984</v>
      </c>
      <c r="CE80" s="356">
        <f t="shared" si="325"/>
        <v>5960436</v>
      </c>
      <c r="CF80" s="234">
        <f t="shared" si="325"/>
        <v>8708876</v>
      </c>
      <c r="CG80" s="234">
        <f t="shared" si="325"/>
        <v>7370041.6600000001</v>
      </c>
      <c r="CH80" s="234">
        <f t="shared" si="325"/>
        <v>7181909.2100000009</v>
      </c>
      <c r="CI80" s="234">
        <f t="shared" si="325"/>
        <v>5780724.3300000001</v>
      </c>
      <c r="CJ80" s="234">
        <f t="shared" si="325"/>
        <v>3102164.7300000004</v>
      </c>
      <c r="CK80" s="234">
        <f t="shared" si="325"/>
        <v>3008951</v>
      </c>
      <c r="CL80" s="234">
        <f t="shared" si="325"/>
        <v>2109262.2300000004</v>
      </c>
      <c r="CM80" s="234">
        <f t="shared" si="326" ref="CM80:DB84">AS80-AG80</f>
        <v>2646928</v>
      </c>
      <c r="CN80" s="234">
        <f t="shared" si="326"/>
        <v>3557461</v>
      </c>
      <c r="CO80" s="234">
        <f t="shared" si="326"/>
        <v>2105002</v>
      </c>
      <c r="CP80" s="394">
        <f t="shared" si="326"/>
        <v>4605996</v>
      </c>
      <c r="CQ80" s="394">
        <f t="shared" si="326"/>
        <v>6783805</v>
      </c>
      <c r="CR80" s="394">
        <f t="shared" si="326"/>
        <v>-947155</v>
      </c>
      <c r="CS80" s="394">
        <f t="shared" si="326"/>
        <v>1868489</v>
      </c>
      <c r="CT80" s="394">
        <f t="shared" si="326"/>
        <v>-1645419</v>
      </c>
      <c r="CU80" s="394">
        <f t="shared" si="326"/>
        <v>-3266982</v>
      </c>
      <c r="CV80" s="394">
        <f t="shared" si="326"/>
        <v>-2175509</v>
      </c>
      <c r="CW80" s="394">
        <f t="shared" si="326"/>
        <v>-2757263</v>
      </c>
      <c r="CX80" s="394">
        <f t="shared" si="326"/>
        <v>-1755640</v>
      </c>
      <c r="CY80" s="394">
        <f t="shared" si="326"/>
        <v>-2618311</v>
      </c>
      <c r="CZ80" s="394">
        <f t="shared" si="326"/>
        <v>-3162817</v>
      </c>
      <c r="DA80" s="394">
        <f t="shared" si="326"/>
        <v>717550</v>
      </c>
      <c r="DB80" s="394">
        <f t="shared" si="326"/>
        <v>1997117</v>
      </c>
      <c r="DC80" s="330"/>
      <c r="DD80" s="28">
        <f>IF(ISERROR(GETPIVOTDATA("VALUE",'CRS WK pvt'!$I$2,"DT_FILE",DD$8,"CD_CO",DD$6,"TRIM_CAT",TRIM(B80),"TRIM_LINE",A79))=TRUE,0,GETPIVOTDATA("VALUE",'CRS WK pvt'!$I$2,"DT_FILE",DD$8,"CD_CO",DD$6,"TRIM_CAT",TRIM(B80),"TRIM_LINE",A79))</f>
        <v>38486902</v>
      </c>
    </row>
    <row r="81" spans="1:108" s="31" customFormat="1" ht="15">
      <c r="A81" s="139"/>
      <c r="B81" s="32" t="s">
        <v>140</v>
      </c>
      <c r="C81" s="90">
        <v>2063227.3999999999</v>
      </c>
      <c r="D81" s="91">
        <v>1680233.8700000001</v>
      </c>
      <c r="E81" s="91">
        <v>840222.90000000002</v>
      </c>
      <c r="F81" s="91">
        <v>524021.84999999998</v>
      </c>
      <c r="G81" s="91">
        <v>339485.13</v>
      </c>
      <c r="H81" s="91">
        <v>285280.13</v>
      </c>
      <c r="I81" s="91">
        <v>298560.64000000001</v>
      </c>
      <c r="J81" s="91">
        <v>407794.42999999999</v>
      </c>
      <c r="K81" s="91">
        <v>729741.89000000001</v>
      </c>
      <c r="L81" s="92">
        <v>1966991.48</v>
      </c>
      <c r="M81" s="91">
        <v>2080994.7</v>
      </c>
      <c r="N81" s="91">
        <v>1902099.3999999999</v>
      </c>
      <c r="O81" s="91">
        <v>1661249.1299999999</v>
      </c>
      <c r="P81" s="91">
        <v>1631758.8600000001</v>
      </c>
      <c r="Q81" s="91">
        <v>921631.55000000005</v>
      </c>
      <c r="R81" s="91">
        <v>482182.72999999998</v>
      </c>
      <c r="S81" s="91">
        <v>369160.32000000001</v>
      </c>
      <c r="T81" s="91">
        <v>268606.28000000003</v>
      </c>
      <c r="U81" s="192">
        <v>301465.17999999999</v>
      </c>
      <c r="V81" s="192">
        <v>364201</v>
      </c>
      <c r="W81" s="192">
        <v>778776.55000000005</v>
      </c>
      <c r="X81" s="92">
        <v>1889760.9399999999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907643.82999999996</v>
      </c>
      <c r="AD81" s="217">
        <v>681788.66000000003</v>
      </c>
      <c r="AE81" s="217">
        <v>477300</v>
      </c>
      <c r="AF81" s="217">
        <v>367295.57000000001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300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>
        <v>1603761</v>
      </c>
      <c r="BH81" s="300">
        <v>3581883</v>
      </c>
      <c r="BI81" s="28">
        <f t="shared" si="323"/>
        <v>-401978.27000000002</v>
      </c>
      <c r="BJ81" s="93">
        <f t="shared" si="323"/>
        <v>-48475.010000000009</v>
      </c>
      <c r="BK81" s="93">
        <f t="shared" si="323"/>
        <v>81408.650000000023</v>
      </c>
      <c r="BL81" s="93">
        <f t="shared" si="323"/>
        <v>-41839.119999999995</v>
      </c>
      <c r="BM81" s="93">
        <f t="shared" si="323"/>
        <v>29675.190000000002</v>
      </c>
      <c r="BN81" s="93">
        <f t="shared" si="323"/>
        <v>-16673.849999999977</v>
      </c>
      <c r="BO81" s="93">
        <f t="shared" si="323"/>
        <v>2904.539999999979</v>
      </c>
      <c r="BP81" s="93">
        <f t="shared" si="323"/>
        <v>-43593.429999999993</v>
      </c>
      <c r="BQ81" s="93">
        <f t="shared" si="323"/>
        <v>49034.660000000033</v>
      </c>
      <c r="BR81" s="394">
        <f t="shared" si="323"/>
        <v>-77230.540000000037</v>
      </c>
      <c r="BS81" s="417">
        <f t="shared" si="324"/>
        <v>450639.30000000005</v>
      </c>
      <c r="BT81" s="93">
        <f t="shared" si="324"/>
        <v>761747.60000000009</v>
      </c>
      <c r="BU81" s="93">
        <f t="shared" si="324"/>
        <v>840669.58000000007</v>
      </c>
      <c r="BV81" s="93">
        <f t="shared" si="324"/>
        <v>270187.15999999992</v>
      </c>
      <c r="BW81" s="93">
        <f t="shared" si="324"/>
        <v>-13987.720000000088</v>
      </c>
      <c r="BX81" s="234">
        <f t="shared" si="324"/>
        <v>199605.93000000005</v>
      </c>
      <c r="BY81" s="234">
        <f t="shared" si="324"/>
        <v>108139.67999999999</v>
      </c>
      <c r="BZ81" s="234">
        <f t="shared" si="324"/>
        <v>98689.289999999979</v>
      </c>
      <c r="CA81" s="234">
        <f t="shared" si="324"/>
        <v>91863.820000000007</v>
      </c>
      <c r="CB81" s="234">
        <f t="shared" si="324"/>
        <v>57960</v>
      </c>
      <c r="CC81" s="234">
        <f t="shared" si="325"/>
        <v>347236.44999999995</v>
      </c>
      <c r="CD81" s="394">
        <f t="shared" si="325"/>
        <v>591959.06000000006</v>
      </c>
      <c r="CE81" s="356">
        <f t="shared" si="325"/>
        <v>640352</v>
      </c>
      <c r="CF81" s="234">
        <f t="shared" si="325"/>
        <v>901359</v>
      </c>
      <c r="CG81" s="234">
        <f t="shared" si="325"/>
        <v>832800.29000000004</v>
      </c>
      <c r="CH81" s="234">
        <f t="shared" si="325"/>
        <v>741718.97999999998</v>
      </c>
      <c r="CI81" s="234">
        <f t="shared" si="325"/>
        <v>764681.17000000004</v>
      </c>
      <c r="CJ81" s="234">
        <f t="shared" si="325"/>
        <v>286505.33999999997</v>
      </c>
      <c r="CK81" s="234">
        <f t="shared" si="325"/>
        <v>219666</v>
      </c>
      <c r="CL81" s="234">
        <f t="shared" si="325"/>
        <v>180000.42999999999</v>
      </c>
      <c r="CM81" s="234">
        <f t="shared" si="326"/>
        <v>225434</v>
      </c>
      <c r="CN81" s="234">
        <f t="shared" si="326"/>
        <v>346121</v>
      </c>
      <c r="CO81" s="234">
        <f t="shared" si="326"/>
        <v>319505</v>
      </c>
      <c r="CP81" s="394">
        <f t="shared" si="326"/>
        <v>1132956</v>
      </c>
      <c r="CQ81" s="394">
        <f t="shared" si="326"/>
        <v>1033294</v>
      </c>
      <c r="CR81" s="394">
        <f t="shared" si="326"/>
        <v>663658</v>
      </c>
      <c r="CS81" s="394">
        <f t="shared" si="326"/>
        <v>881824</v>
      </c>
      <c r="CT81" s="394">
        <f t="shared" si="326"/>
        <v>302045</v>
      </c>
      <c r="CU81" s="394">
        <f t="shared" si="326"/>
        <v>88394</v>
      </c>
      <c r="CV81" s="394">
        <f t="shared" si="326"/>
        <v>1640</v>
      </c>
      <c r="CW81" s="394">
        <f t="shared" si="326"/>
        <v>-167251</v>
      </c>
      <c r="CX81" s="394">
        <f t="shared" si="326"/>
        <v>-17883</v>
      </c>
      <c r="CY81" s="394">
        <f t="shared" si="326"/>
        <v>-136002</v>
      </c>
      <c r="CZ81" s="394">
        <f t="shared" si="326"/>
        <v>-216520</v>
      </c>
      <c r="DA81" s="394">
        <f t="shared" si="326"/>
        <v>158243</v>
      </c>
      <c r="DB81" s="394">
        <f t="shared" si="326"/>
        <v>-32793</v>
      </c>
      <c r="DC81" s="330"/>
      <c r="DD81" s="28">
        <f>IF(ISERROR(GETPIVOTDATA("VALUE",'CRS WK pvt'!$I$2,"DT_FILE",DD$8,"CD_CO",DD$6,"TRIM_CAT",TRIM(B81),"TRIM_LINE",A79))=TRUE,0,GETPIVOTDATA("VALUE",'CRS WK pvt'!$I$2,"DT_FILE",DD$8,"CD_CO",DD$6,"TRIM_CAT",TRIM(B81),"TRIM_LINE",A79))</f>
        <v>3581883</v>
      </c>
    </row>
    <row r="82" spans="1:108" s="31" customFormat="1" ht="15">
      <c r="A82" s="139"/>
      <c r="B82" s="32" t="s">
        <v>141</v>
      </c>
      <c r="C82" s="90">
        <v>7157800.0499999998</v>
      </c>
      <c r="D82" s="91">
        <v>4502206.7400000002</v>
      </c>
      <c r="E82" s="91">
        <v>2800113.0299999998</v>
      </c>
      <c r="F82" s="91">
        <v>1544427.1000000001</v>
      </c>
      <c r="G82" s="91">
        <v>1250294.2</v>
      </c>
      <c r="H82" s="91">
        <v>1186598.77</v>
      </c>
      <c r="I82" s="91">
        <v>1096944.79</v>
      </c>
      <c r="J82" s="91">
        <v>1538216.4399999999</v>
      </c>
      <c r="K82" s="91">
        <v>2425302.9199999999</v>
      </c>
      <c r="L82" s="92">
        <v>9486047.3200000003</v>
      </c>
      <c r="M82" s="91">
        <v>7065931.4800000004</v>
      </c>
      <c r="N82" s="91">
        <v>6392978.4800000004</v>
      </c>
      <c r="O82" s="91">
        <v>5309321.6699999999</v>
      </c>
      <c r="P82" s="91">
        <v>4430606.0099999998</v>
      </c>
      <c r="Q82" s="91">
        <v>2974905.77</v>
      </c>
      <c r="R82" s="91">
        <v>1214032.4199999999</v>
      </c>
      <c r="S82" s="91">
        <v>1025827.79</v>
      </c>
      <c r="T82" s="91">
        <v>861584.59999999998</v>
      </c>
      <c r="U82" s="192">
        <v>998694.72999999998</v>
      </c>
      <c r="V82" s="192">
        <v>1179950</v>
      </c>
      <c r="W82" s="192">
        <v>2200174.9399999999</v>
      </c>
      <c r="X82" s="92">
        <v>4882409.1200000001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2536072.5899999999</v>
      </c>
      <c r="AD82" s="217">
        <v>1344951.0800000001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300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>
        <v>3586915</v>
      </c>
      <c r="BH82" s="300">
        <v>7709283</v>
      </c>
      <c r="BI82" s="28">
        <f t="shared" si="323"/>
        <v>-1848478.3799999999</v>
      </c>
      <c r="BJ82" s="93">
        <f t="shared" si="323"/>
        <v>-71600.730000000447</v>
      </c>
      <c r="BK82" s="93">
        <f t="shared" si="323"/>
        <v>174792.74000000022</v>
      </c>
      <c r="BL82" s="93">
        <f t="shared" si="323"/>
        <v>-330394.68000000017</v>
      </c>
      <c r="BM82" s="93">
        <f t="shared" si="323"/>
        <v>-224466.40999999992</v>
      </c>
      <c r="BN82" s="93">
        <f t="shared" si="323"/>
        <v>-325014.17000000004</v>
      </c>
      <c r="BO82" s="93">
        <f t="shared" si="323"/>
        <v>-98250.060000000056</v>
      </c>
      <c r="BP82" s="93">
        <f t="shared" si="323"/>
        <v>-358266.43999999994</v>
      </c>
      <c r="BQ82" s="93">
        <f t="shared" si="323"/>
        <v>-225127.97999999998</v>
      </c>
      <c r="BR82" s="394">
        <f t="shared" si="323"/>
        <v>-4603638.2000000002</v>
      </c>
      <c r="BS82" s="417">
        <f t="shared" si="324"/>
        <v>249223.51999999955</v>
      </c>
      <c r="BT82" s="93">
        <f t="shared" si="324"/>
        <v>1038981.5199999996</v>
      </c>
      <c r="BU82" s="93">
        <f t="shared" si="324"/>
        <v>2515858.71</v>
      </c>
      <c r="BV82" s="93">
        <f t="shared" si="324"/>
        <v>-94054.819999999367</v>
      </c>
      <c r="BW82" s="93">
        <f t="shared" si="324"/>
        <v>-438833.18000000017</v>
      </c>
      <c r="BX82" s="234">
        <f t="shared" si="324"/>
        <v>130918.66000000015</v>
      </c>
      <c r="BY82" s="234">
        <f t="shared" si="324"/>
        <v>102196.20999999996</v>
      </c>
      <c r="BZ82" s="234">
        <f t="shared" si="324"/>
        <v>257062.67000000004</v>
      </c>
      <c r="CA82" s="234">
        <f t="shared" si="324"/>
        <v>124338.27000000002</v>
      </c>
      <c r="CB82" s="234">
        <f t="shared" si="324"/>
        <v>-7887</v>
      </c>
      <c r="CC82" s="234">
        <f t="shared" si="325"/>
        <v>427711.06000000006</v>
      </c>
      <c r="CD82" s="394">
        <f t="shared" si="325"/>
        <v>1535131.8799999999</v>
      </c>
      <c r="CE82" s="356">
        <f t="shared" si="325"/>
        <v>1226622</v>
      </c>
      <c r="CF82" s="234">
        <f t="shared" si="325"/>
        <v>2557586</v>
      </c>
      <c r="CG82" s="234">
        <f t="shared" si="325"/>
        <v>1052127.6200000001</v>
      </c>
      <c r="CH82" s="234">
        <f t="shared" si="325"/>
        <v>1942447.8099999996</v>
      </c>
      <c r="CI82" s="234">
        <f t="shared" si="325"/>
        <v>893307.41000000015</v>
      </c>
      <c r="CJ82" s="234">
        <f t="shared" si="325"/>
        <v>845238.91999999993</v>
      </c>
      <c r="CK82" s="234">
        <f t="shared" si="325"/>
        <v>869255</v>
      </c>
      <c r="CL82" s="234">
        <f t="shared" si="325"/>
        <v>597693.72999999998</v>
      </c>
      <c r="CM82" s="234">
        <f t="shared" si="326"/>
        <v>689812</v>
      </c>
      <c r="CN82" s="234">
        <f t="shared" si="326"/>
        <v>1001636</v>
      </c>
      <c r="CO82" s="234">
        <f t="shared" si="326"/>
        <v>875123</v>
      </c>
      <c r="CP82" s="394">
        <f t="shared" si="326"/>
        <v>1543430</v>
      </c>
      <c r="CQ82" s="394">
        <f t="shared" si="326"/>
        <v>1473906</v>
      </c>
      <c r="CR82" s="394">
        <f t="shared" si="326"/>
        <v>196756</v>
      </c>
      <c r="CS82" s="394">
        <f t="shared" si="326"/>
        <v>174860</v>
      </c>
      <c r="CT82" s="394">
        <f t="shared" si="326"/>
        <v>-646276</v>
      </c>
      <c r="CU82" s="394">
        <f t="shared" si="326"/>
        <v>-116276</v>
      </c>
      <c r="CV82" s="394">
        <f t="shared" si="326"/>
        <v>-388205</v>
      </c>
      <c r="CW82" s="394">
        <f t="shared" si="326"/>
        <v>-708969</v>
      </c>
      <c r="CX82" s="394">
        <f t="shared" si="326"/>
        <v>-367338</v>
      </c>
      <c r="CY82" s="394">
        <f t="shared" si="326"/>
        <v>-530756</v>
      </c>
      <c r="CZ82" s="394">
        <f t="shared" si="326"/>
        <v>-720003</v>
      </c>
      <c r="DA82" s="394">
        <f t="shared" si="326"/>
        <v>83906</v>
      </c>
      <c r="DB82" s="394">
        <f t="shared" si="326"/>
        <v>-251688</v>
      </c>
      <c r="DC82" s="330"/>
      <c r="DD82" s="28">
        <f>IF(ISERROR(GETPIVOTDATA("VALUE",'CRS WK pvt'!$I$2,"DT_FILE",DD$8,"CD_CO",DD$6,"TRIM_CAT",TRIM(B82),"TRIM_LINE",A79))=TRUE,0,GETPIVOTDATA("VALUE",'CRS WK pvt'!$I$2,"DT_FILE",DD$8,"CD_CO",DD$6,"TRIM_CAT",TRIM(B82),"TRIM_LINE",A79))</f>
        <v>7709283</v>
      </c>
    </row>
    <row r="83" spans="1:108" s="31" customFormat="1" ht="15">
      <c r="A83" s="139"/>
      <c r="B83" s="32" t="s">
        <v>142</v>
      </c>
      <c r="C83" s="90">
        <v>6838850.2800000003</v>
      </c>
      <c r="D83" s="91">
        <v>2078460.05</v>
      </c>
      <c r="E83" s="91">
        <v>1327294.8100000001</v>
      </c>
      <c r="F83" s="91">
        <v>1350865.6000000001</v>
      </c>
      <c r="G83" s="91">
        <v>566217.87</v>
      </c>
      <c r="H83" s="91">
        <v>453421.5</v>
      </c>
      <c r="I83" s="91">
        <v>426919.20000000001</v>
      </c>
      <c r="J83" s="91">
        <v>658308.47999999998</v>
      </c>
      <c r="K83" s="91">
        <v>1164826.24</v>
      </c>
      <c r="L83" s="92">
        <v>2360744.0899999999</v>
      </c>
      <c r="M83" s="91">
        <v>2864321</v>
      </c>
      <c r="N83" s="91">
        <v>2512291.5899999999</v>
      </c>
      <c r="O83" s="91">
        <v>2302968.1699999999</v>
      </c>
      <c r="P83" s="91">
        <v>1788675.73</v>
      </c>
      <c r="Q83" s="91">
        <v>1307482.96</v>
      </c>
      <c r="R83" s="91">
        <v>533062.31999999995</v>
      </c>
      <c r="S83" s="91">
        <v>331663.77000000002</v>
      </c>
      <c r="T83" s="91">
        <v>257608.60000000001</v>
      </c>
      <c r="U83" s="192">
        <v>345240.34000000003</v>
      </c>
      <c r="V83" s="192">
        <v>647328</v>
      </c>
      <c r="W83" s="192">
        <v>968623.66000000003</v>
      </c>
      <c r="X83" s="92">
        <v>1925070.6200000001</v>
      </c>
      <c r="Y83" s="192">
        <v>2708941</v>
      </c>
      <c r="Z83" s="217">
        <v>2747492</v>
      </c>
      <c r="AA83" s="217">
        <v>2761157.9500000002</v>
      </c>
      <c r="AB83" s="217">
        <v>1771332.4099999999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300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>
        <v>1546308</v>
      </c>
      <c r="BH83" s="300">
        <v>3298074</v>
      </c>
      <c r="BI83" s="28">
        <f t="shared" si="323"/>
        <v>-4535882.1100000003</v>
      </c>
      <c r="BJ83" s="93">
        <f t="shared" si="323"/>
        <v>-289784.32000000007</v>
      </c>
      <c r="BK83" s="93">
        <f t="shared" si="323"/>
        <v>-19811.850000000093</v>
      </c>
      <c r="BL83" s="93">
        <f t="shared" si="323"/>
        <v>-817803.28000000014</v>
      </c>
      <c r="BM83" s="93">
        <f t="shared" si="323"/>
        <v>-234554.09999999998</v>
      </c>
      <c r="BN83" s="93">
        <f t="shared" si="323"/>
        <v>-195812.89999999999</v>
      </c>
      <c r="BO83" s="93">
        <f t="shared" si="323"/>
        <v>-81678.859999999986</v>
      </c>
      <c r="BP83" s="93">
        <f t="shared" si="323"/>
        <v>-10980.479999999981</v>
      </c>
      <c r="BQ83" s="93">
        <f t="shared" si="323"/>
        <v>-196202.57999999996</v>
      </c>
      <c r="BR83" s="394">
        <f t="shared" si="323"/>
        <v>-435673.46999999974</v>
      </c>
      <c r="BS83" s="417">
        <f t="shared" si="324"/>
        <v>-155380</v>
      </c>
      <c r="BT83" s="93">
        <f t="shared" si="324"/>
        <v>235200.41000000015</v>
      </c>
      <c r="BU83" s="93">
        <f t="shared" si="324"/>
        <v>458189.78000000026</v>
      </c>
      <c r="BV83" s="93">
        <f t="shared" si="324"/>
        <v>-17343.320000000065</v>
      </c>
      <c r="BW83" s="93">
        <f t="shared" si="324"/>
        <v>-237592.58000000007</v>
      </c>
      <c r="BX83" s="234">
        <f t="shared" si="324"/>
        <v>-29847.759999999951</v>
      </c>
      <c r="BY83" s="234">
        <f t="shared" si="324"/>
        <v>66498.229999999981</v>
      </c>
      <c r="BZ83" s="234">
        <f t="shared" si="324"/>
        <v>157435.51999999999</v>
      </c>
      <c r="CA83" s="234">
        <f t="shared" si="324"/>
        <v>84626.659999999974</v>
      </c>
      <c r="CB83" s="234">
        <f t="shared" si="324"/>
        <v>-194109</v>
      </c>
      <c r="CC83" s="234">
        <f t="shared" si="325"/>
        <v>139997.33999999997</v>
      </c>
      <c r="CD83" s="394">
        <f t="shared" si="325"/>
        <v>628765.37999999989</v>
      </c>
      <c r="CE83" s="356">
        <f t="shared" si="325"/>
        <v>557999</v>
      </c>
      <c r="CF83" s="234">
        <f t="shared" si="325"/>
        <v>795826</v>
      </c>
      <c r="CG83" s="234">
        <f t="shared" si="325"/>
        <v>471430.04999999981</v>
      </c>
      <c r="CH83" s="234">
        <f t="shared" si="325"/>
        <v>835422.59000000008</v>
      </c>
      <c r="CI83" s="234">
        <f t="shared" si="325"/>
        <v>453324.62000000011</v>
      </c>
      <c r="CJ83" s="234">
        <f t="shared" si="325"/>
        <v>282217.44</v>
      </c>
      <c r="CK83" s="234">
        <f t="shared" si="325"/>
        <v>385402</v>
      </c>
      <c r="CL83" s="234">
        <f t="shared" si="325"/>
        <v>149309.88</v>
      </c>
      <c r="CM83" s="234">
        <f t="shared" si="326"/>
        <v>216095</v>
      </c>
      <c r="CN83" s="234">
        <f t="shared" si="326"/>
        <v>517863</v>
      </c>
      <c r="CO83" s="234">
        <f t="shared" si="326"/>
        <v>490173</v>
      </c>
      <c r="CP83" s="394">
        <f t="shared" si="326"/>
        <v>769283</v>
      </c>
      <c r="CQ83" s="394">
        <f t="shared" si="326"/>
        <v>517664</v>
      </c>
      <c r="CR83" s="394">
        <f t="shared" si="326"/>
        <v>281363</v>
      </c>
      <c r="CS83" s="394">
        <f t="shared" si="326"/>
        <v>329507</v>
      </c>
      <c r="CT83" s="394">
        <f t="shared" si="326"/>
        <v>-197075</v>
      </c>
      <c r="CU83" s="394">
        <f t="shared" si="326"/>
        <v>-63914</v>
      </c>
      <c r="CV83" s="394">
        <f t="shared" si="326"/>
        <v>49338</v>
      </c>
      <c r="CW83" s="394">
        <f t="shared" si="326"/>
        <v>-290521</v>
      </c>
      <c r="CX83" s="394">
        <f t="shared" si="326"/>
        <v>-39514</v>
      </c>
      <c r="CY83" s="394">
        <f t="shared" si="326"/>
        <v>-138617</v>
      </c>
      <c r="CZ83" s="394">
        <f t="shared" si="326"/>
        <v>-196618</v>
      </c>
      <c r="DA83" s="394">
        <f t="shared" si="326"/>
        <v>-52486</v>
      </c>
      <c r="DB83" s="394">
        <f t="shared" si="326"/>
        <v>-25045</v>
      </c>
      <c r="DC83" s="330"/>
      <c r="DD83" s="28">
        <f>IF(ISERROR(GETPIVOTDATA("VALUE",'CRS WK pvt'!$I$2,"DT_FILE",DD$8,"CD_CO",DD$6,"TRIM_CAT",TRIM(B83),"TRIM_LINE",A79))=TRUE,0,GETPIVOTDATA("VALUE",'CRS WK pvt'!$I$2,"DT_FILE",DD$8,"CD_CO",DD$6,"TRIM_CAT",TRIM(B83),"TRIM_LINE",A79))</f>
        <v>3298074</v>
      </c>
    </row>
    <row r="84" spans="1:108" s="31" customFormat="1" ht="15">
      <c r="A84" s="139"/>
      <c r="B84" s="32" t="s">
        <v>143</v>
      </c>
      <c r="C84" s="90">
        <v>3762025.6600000001</v>
      </c>
      <c r="D84" s="91">
        <v>1653639.8799999999</v>
      </c>
      <c r="E84" s="91">
        <v>1209935.4099999999</v>
      </c>
      <c r="F84" s="91">
        <v>1081284.02</v>
      </c>
      <c r="G84" s="91">
        <v>782809.58999999997</v>
      </c>
      <c r="H84" s="91">
        <v>904426.94999999995</v>
      </c>
      <c r="I84" s="91">
        <v>823881.53000000003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732108.01000000001</v>
      </c>
      <c r="T84" s="91">
        <v>703601.06000000006</v>
      </c>
      <c r="U84" s="192">
        <v>794968.93999999994</v>
      </c>
      <c r="V84" s="192">
        <v>770364</v>
      </c>
      <c r="W84" s="192">
        <v>992178.46999999997</v>
      </c>
      <c r="X84" s="92">
        <v>1381955.49</v>
      </c>
      <c r="Y84" s="192">
        <v>1816583</v>
      </c>
      <c r="Z84" s="217">
        <v>1765967</v>
      </c>
      <c r="AA84" s="217">
        <v>1785714.8500000001</v>
      </c>
      <c r="AB84" s="217">
        <v>1416050.1899999999</v>
      </c>
      <c r="AC84" s="217">
        <v>1189426.8200000001</v>
      </c>
      <c r="AD84" s="217">
        <v>873689.43999999994</v>
      </c>
      <c r="AE84" s="217">
        <v>786408</v>
      </c>
      <c r="AF84" s="217">
        <v>702202.18000000005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300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>
        <v>1387368</v>
      </c>
      <c r="BH84" s="300">
        <v>2475681</v>
      </c>
      <c r="BI84" s="28">
        <f t="shared" si="323"/>
        <v>-2209954.2000000002</v>
      </c>
      <c r="BJ84" s="93">
        <f t="shared" si="323"/>
        <v>-450117.72999999998</v>
      </c>
      <c r="BK84" s="93">
        <f t="shared" si="323"/>
        <v>6512.1100000001024</v>
      </c>
      <c r="BL84" s="93">
        <f t="shared" si="323"/>
        <v>-258092.02000000002</v>
      </c>
      <c r="BM84" s="93">
        <f t="shared" si="323"/>
        <v>-50701.579999999958</v>
      </c>
      <c r="BN84" s="93">
        <f t="shared" si="323"/>
        <v>-200825.8899999999</v>
      </c>
      <c r="BO84" s="93">
        <f t="shared" si="323"/>
        <v>-28912.590000000084</v>
      </c>
      <c r="BP84" s="93">
        <f t="shared" si="323"/>
        <v>-284631</v>
      </c>
      <c r="BQ84" s="93">
        <f t="shared" si="323"/>
        <v>-33200.030000000028</v>
      </c>
      <c r="BR84" s="394">
        <f t="shared" si="323"/>
        <v>-314143.79000000004</v>
      </c>
      <c r="BS84" s="417">
        <f t="shared" si="324"/>
        <v>20244.449999999953</v>
      </c>
      <c r="BT84" s="93">
        <f t="shared" si="324"/>
        <v>132052.97999999998</v>
      </c>
      <c r="BU84" s="93">
        <f t="shared" si="324"/>
        <v>233643.39000000013</v>
      </c>
      <c r="BV84" s="93">
        <f t="shared" si="324"/>
        <v>212528.04000000004</v>
      </c>
      <c r="BW84" s="93">
        <f t="shared" si="324"/>
        <v>-27020.699999999953</v>
      </c>
      <c r="BX84" s="234">
        <f t="shared" si="324"/>
        <v>50497.439999999944</v>
      </c>
      <c r="BY84" s="234">
        <f t="shared" si="324"/>
        <v>54299.989999999991</v>
      </c>
      <c r="BZ84" s="234">
        <f t="shared" si="324"/>
        <v>-1398.8800000000047</v>
      </c>
      <c r="CA84" s="234">
        <f t="shared" si="324"/>
        <v>24371.060000000056</v>
      </c>
      <c r="CB84" s="234">
        <f t="shared" si="324"/>
        <v>78100</v>
      </c>
      <c r="CC84" s="234">
        <f t="shared" si="325"/>
        <v>27212.530000000028</v>
      </c>
      <c r="CD84" s="394">
        <f t="shared" si="325"/>
        <v>317858.51000000001</v>
      </c>
      <c r="CE84" s="356">
        <f t="shared" si="325"/>
        <v>236374</v>
      </c>
      <c r="CF84" s="234">
        <f t="shared" si="325"/>
        <v>403976</v>
      </c>
      <c r="CG84" s="234">
        <f t="shared" si="325"/>
        <v>154632.14999999991</v>
      </c>
      <c r="CH84" s="234">
        <f t="shared" si="325"/>
        <v>717968.81000000006</v>
      </c>
      <c r="CI84" s="234">
        <f t="shared" si="325"/>
        <v>311823.17999999993</v>
      </c>
      <c r="CJ84" s="234">
        <f t="shared" si="325"/>
        <v>439057.56000000006</v>
      </c>
      <c r="CK84" s="234">
        <f t="shared" si="325"/>
        <v>377039</v>
      </c>
      <c r="CL84" s="234">
        <f t="shared" si="325"/>
        <v>1213209.8199999998</v>
      </c>
      <c r="CM84" s="234">
        <f t="shared" si="326"/>
        <v>606472</v>
      </c>
      <c r="CN84" s="234">
        <f t="shared" si="326"/>
        <v>298007</v>
      </c>
      <c r="CO84" s="234">
        <f t="shared" si="326"/>
        <v>687636</v>
      </c>
      <c r="CP84" s="394">
        <f t="shared" si="326"/>
        <v>534937</v>
      </c>
      <c r="CQ84" s="394">
        <f t="shared" si="326"/>
        <v>1245100</v>
      </c>
      <c r="CR84" s="394">
        <f t="shared" si="326"/>
        <v>903322</v>
      </c>
      <c r="CS84" s="394">
        <f t="shared" si="326"/>
        <v>916981</v>
      </c>
      <c r="CT84" s="394">
        <f t="shared" si="326"/>
        <v>-120242</v>
      </c>
      <c r="CU84" s="394">
        <f t="shared" si="326"/>
        <v>985012</v>
      </c>
      <c r="CV84" s="394">
        <f t="shared" si="326"/>
        <v>190463</v>
      </c>
      <c r="CW84" s="394">
        <f t="shared" si="326"/>
        <v>356483</v>
      </c>
      <c r="CX84" s="394">
        <f t="shared" si="326"/>
        <v>-563404</v>
      </c>
      <c r="CY84" s="394">
        <f t="shared" si="326"/>
        <v>-381917</v>
      </c>
      <c r="CZ84" s="394">
        <f t="shared" si="326"/>
        <v>-176443</v>
      </c>
      <c r="DA84" s="394">
        <f t="shared" si="326"/>
        <v>-319659</v>
      </c>
      <c r="DB84" s="394">
        <f t="shared" si="326"/>
        <v>240930</v>
      </c>
      <c r="DC84" s="330"/>
      <c r="DD84" s="28">
        <f>IF(ISERROR(GETPIVOTDATA("VALUE",'CRS WK pvt'!$I$2,"DT_FILE",DD$8,"CD_CO",DD$6,"TRIM_CAT",TRIM(B84),"TRIM_LINE",A79))=TRUE,0,GETPIVOTDATA("VALUE",'CRS WK pvt'!$I$2,"DT_FILE",DD$8,"CD_CO",DD$6,"TRIM_CAT",TRIM(B84),"TRIM_LINE",A79))</f>
        <v>2475681</v>
      </c>
    </row>
    <row r="85" spans="1:108" s="123" customFormat="1" ht="15">
      <c r="A85" s="140"/>
      <c r="B85" s="32" t="s">
        <v>144</v>
      </c>
      <c r="C85" s="124">
        <f>SUM(C80:C84)</f>
        <v>50524885.370000005</v>
      </c>
      <c r="D85" s="125">
        <f t="shared" si="327" ref="D85:DD92">SUM(D80:D84)</f>
        <v>30829642.719999999</v>
      </c>
      <c r="E85" s="125">
        <f t="shared" si="327"/>
        <v>18995575.689999998</v>
      </c>
      <c r="F85" s="125">
        <f t="shared" si="327"/>
        <v>11683573.01</v>
      </c>
      <c r="G85" s="125">
        <f t="shared" si="327"/>
        <v>8352256.5</v>
      </c>
      <c r="H85" s="125">
        <f t="shared" si="327"/>
        <v>7634014.1100000003</v>
      </c>
      <c r="I85" s="125">
        <f t="shared" si="327"/>
        <v>7640611.4500000002</v>
      </c>
      <c r="J85" s="125">
        <f t="shared" si="327"/>
        <v>10418189.810000001</v>
      </c>
      <c r="K85" s="125">
        <f t="shared" si="327"/>
        <v>16998924.130000003</v>
      </c>
      <c r="L85" s="127">
        <f t="shared" si="327"/>
        <v>42605280.620000005</v>
      </c>
      <c r="M85" s="125">
        <f t="shared" si="327"/>
        <v>45994176.099999994</v>
      </c>
      <c r="N85" s="125">
        <f t="shared" si="327"/>
        <v>40969149.330000006</v>
      </c>
      <c r="O85" s="134">
        <f t="shared" si="327"/>
        <v>36463990.980000004</v>
      </c>
      <c r="P85" s="125">
        <f t="shared" si="327"/>
        <v>31650184.969999995</v>
      </c>
      <c r="Q85" s="134">
        <f t="shared" si="327"/>
        <v>21735266.59</v>
      </c>
      <c r="R85" s="134">
        <f t="shared" si="327"/>
        <v>10170587.66</v>
      </c>
      <c r="S85" s="134">
        <f t="shared" si="327"/>
        <v>7930429.5600000005</v>
      </c>
      <c r="T85" s="134">
        <f t="shared" si="327"/>
        <v>6440438.6399999987</v>
      </c>
      <c r="U85" s="134">
        <f t="shared" si="327"/>
        <v>7470620.7799999993</v>
      </c>
      <c r="V85" s="134">
        <f t="shared" si="327"/>
        <v>8758047</v>
      </c>
      <c r="W85" s="134">
        <f t="shared" si="327"/>
        <v>15699345.270000001</v>
      </c>
      <c r="X85" s="127">
        <f t="shared" si="327"/>
        <v>33910784.680000007</v>
      </c>
      <c r="Y85" s="134">
        <f t="shared" si="327"/>
        <v>48331801</v>
      </c>
      <c r="Z85" s="134">
        <f t="shared" si="327"/>
        <v>50462181</v>
      </c>
      <c r="AA85" s="134">
        <f t="shared" si="327"/>
        <v>47776439.230000004</v>
      </c>
      <c r="AB85" s="134">
        <f t="shared" si="327"/>
        <v>30846216.600000001</v>
      </c>
      <c r="AC85" s="134">
        <f t="shared" si="327"/>
        <v>17589185.289999999</v>
      </c>
      <c r="AD85" s="134">
        <f t="shared" si="327"/>
        <v>10468563.01</v>
      </c>
      <c r="AE85" s="134">
        <f t="shared" si="327"/>
        <v>8368003</v>
      </c>
      <c r="AF85" s="134">
        <f t="shared" si="327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1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>
        <v>23929944</v>
      </c>
      <c r="BH85" s="301">
        <v>55551823</v>
      </c>
      <c r="BI85" s="126">
        <f t="shared" si="293"/>
        <v>-14060894.390000001</v>
      </c>
      <c r="BJ85" s="128">
        <f t="shared" si="328" ref="BJ85:BL85">SUM(BJ80:BJ84)</f>
        <v>820542.2499999986</v>
      </c>
      <c r="BK85" s="128">
        <f t="shared" si="328"/>
        <v>2739690.9000000004</v>
      </c>
      <c r="BL85" s="128">
        <f t="shared" si="328"/>
        <v>-1512985.3500000003</v>
      </c>
      <c r="BM85" s="128">
        <f t="shared" si="329" ref="BM85">SUM(BM80:BM84)</f>
        <v>-421826.93999999989</v>
      </c>
      <c r="BN85" s="128">
        <f t="shared" si="330" ref="BN85:BV85">SUM(BN80:BN84)</f>
        <v>-1193575.4700000002</v>
      </c>
      <c r="BO85" s="128">
        <f t="shared" si="330"/>
        <v>-169990.67000000033</v>
      </c>
      <c r="BP85" s="128">
        <f t="shared" si="330"/>
        <v>-1660142.8099999998</v>
      </c>
      <c r="BQ85" s="128">
        <f t="shared" si="330"/>
        <v>-1299578.8599999996</v>
      </c>
      <c r="BR85" s="395">
        <f t="shared" si="330"/>
        <v>-8694495.9399999976</v>
      </c>
      <c r="BS85" s="418">
        <f t="shared" si="330"/>
        <v>2337624.8999999985</v>
      </c>
      <c r="BT85" s="128">
        <f t="shared" si="330"/>
        <v>9493031.6699999999</v>
      </c>
      <c r="BU85" s="128">
        <f t="shared" si="330"/>
        <v>11312448.25</v>
      </c>
      <c r="BV85" s="128">
        <f t="shared" si="330"/>
        <v>-803968.36999999918</v>
      </c>
      <c r="BW85" s="128">
        <f t="shared" si="331" ref="BW85:BX85">SUM(BW80:BW84)</f>
        <v>-4146081.2999999998</v>
      </c>
      <c r="BX85" s="235">
        <f t="shared" si="331"/>
        <v>297975.34999999934</v>
      </c>
      <c r="BY85" s="235">
        <f t="shared" si="332" ref="BY85:BZ85">SUM(BY80:BY84)</f>
        <v>437573.44</v>
      </c>
      <c r="BZ85" s="235">
        <f t="shared" si="332"/>
        <v>1341862.27</v>
      </c>
      <c r="CA85" s="235">
        <f t="shared" si="333" ref="CA85">SUM(CA80:CA84)</f>
        <v>732978.2200000002</v>
      </c>
      <c r="CB85" s="235">
        <f t="shared" si="334" ref="CB85:CC85">SUM(CB80:CB84)</f>
        <v>-185000</v>
      </c>
      <c r="CC85" s="235">
        <f t="shared" si="334"/>
        <v>3165605.7299999995</v>
      </c>
      <c r="CD85" s="395">
        <f t="shared" si="335" ref="CD85:CE85">SUM(CD80:CD84)</f>
        <v>11125915.319999998</v>
      </c>
      <c r="CE85" s="357">
        <f t="shared" si="335"/>
        <v>8621783</v>
      </c>
      <c r="CF85" s="235">
        <f t="shared" si="336" ref="CF85">SUM(CF80:CF84)</f>
        <v>13367623</v>
      </c>
      <c r="CG85" s="235">
        <f t="shared" si="337" ref="CG85">SUM(CG80:CG84)</f>
        <v>9881031.7700000014</v>
      </c>
      <c r="CH85" s="235">
        <f t="shared" si="338" ref="CH85">SUM(CH80:CH84)</f>
        <v>11419467.4</v>
      </c>
      <c r="CI85" s="235">
        <f t="shared" si="339" ref="CI85">SUM(CI80:CI84)</f>
        <v>8203860.71</v>
      </c>
      <c r="CJ85" s="235">
        <f t="shared" si="340" ref="CJ85">SUM(CJ80:CJ84)</f>
        <v>4955183.9900000002</v>
      </c>
      <c r="CK85" s="235">
        <f t="shared" si="341" ref="CK85">SUM(CK80:CK84)</f>
        <v>4860313</v>
      </c>
      <c r="CL85" s="235">
        <f t="shared" si="342" ref="CL85">SUM(CL80:CL84)</f>
        <v>4249476.0899999999</v>
      </c>
      <c r="CM85" s="235">
        <f t="shared" si="343" ref="CM85">SUM(CM80:CM84)</f>
        <v>4384741</v>
      </c>
      <c r="CN85" s="235">
        <f t="shared" si="344" ref="CN85">SUM(CN80:CN84)</f>
        <v>5721088</v>
      </c>
      <c r="CO85" s="235">
        <f t="shared" si="345" ref="CO85">SUM(CO80:CO84)</f>
        <v>4477439</v>
      </c>
      <c r="CP85" s="395">
        <f t="shared" si="346" ref="CP85">SUM(CP80:CP84)</f>
        <v>8586602</v>
      </c>
      <c r="CQ85" s="395">
        <f t="shared" si="347" ref="CQ85">SUM(CQ80:CQ84)</f>
        <v>11053769</v>
      </c>
      <c r="CR85" s="395">
        <f t="shared" si="348" ref="CR85">SUM(CR80:CR84)</f>
        <v>1097944</v>
      </c>
      <c r="CS85" s="395">
        <f t="shared" si="349" ref="CS85">SUM(CS80:CS84)</f>
        <v>4171661</v>
      </c>
      <c r="CT85" s="395">
        <f t="shared" si="350" ref="CT85:CU85">SUM(CT80:CT84)</f>
        <v>-2306967</v>
      </c>
      <c r="CU85" s="395">
        <f t="shared" si="350"/>
        <v>-2373766</v>
      </c>
      <c r="CV85" s="395">
        <f t="shared" si="351" ref="CV85">SUM(CV80:CV84)</f>
        <v>-2322273</v>
      </c>
      <c r="CW85" s="395">
        <f t="shared" si="352" ref="CW85">SUM(CW80:CW84)</f>
        <v>-3567521</v>
      </c>
      <c r="CX85" s="395">
        <f t="shared" si="353" ref="CX85:CY85">SUM(CX80:CX84)</f>
        <v>-2743779</v>
      </c>
      <c r="CY85" s="395">
        <f t="shared" si="353"/>
        <v>-3805603</v>
      </c>
      <c r="CZ85" s="395">
        <f t="shared" si="354" ref="CZ85:DA85">SUM(CZ80:CZ84)</f>
        <v>-4472401</v>
      </c>
      <c r="DA85" s="395">
        <f t="shared" si="354"/>
        <v>587554</v>
      </c>
      <c r="DB85" s="395">
        <f t="shared" si="355" ref="DB85">SUM(DB80:DB84)</f>
        <v>1928521</v>
      </c>
      <c r="DC85" s="331"/>
      <c r="DD85" s="126">
        <f t="shared" si="327"/>
        <v>55551823</v>
      </c>
    </row>
    <row r="86" spans="1:108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32"/>
      <c r="CC86" s="232"/>
      <c r="CD86" s="392"/>
      <c r="CE86" s="354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392"/>
      <c r="CQ86" s="392"/>
      <c r="CR86" s="392"/>
      <c r="CS86" s="392"/>
      <c r="CT86" s="392"/>
      <c r="CU86" s="392"/>
      <c r="CV86" s="392"/>
      <c r="CW86" s="392"/>
      <c r="CX86" s="392"/>
      <c r="CY86" s="392"/>
      <c r="CZ86" s="392"/>
      <c r="DA86" s="392"/>
      <c r="DB86" s="392"/>
      <c r="DC86" s="330"/>
      <c r="DD86" s="43"/>
    </row>
    <row r="87" spans="1:108" s="31" customFormat="1" ht="15">
      <c r="A87" s="139"/>
      <c r="B87" s="32" t="s">
        <v>139</v>
      </c>
      <c r="C87" s="153">
        <v>4062.2800000000002</v>
      </c>
      <c r="D87" s="154">
        <v>3667.4400000000001</v>
      </c>
      <c r="E87" s="154">
        <v>2551.04</v>
      </c>
      <c r="F87" s="154">
        <v>1671.9400000000001</v>
      </c>
      <c r="G87" s="154">
        <v>1010.62</v>
      </c>
      <c r="H87" s="154">
        <v>990.47000000000003</v>
      </c>
      <c r="I87" s="154">
        <v>1151.8199999999999</v>
      </c>
      <c r="J87" s="154">
        <v>1877.6800000000001</v>
      </c>
      <c r="K87" s="154">
        <v>5654.75</v>
      </c>
      <c r="L87" s="155">
        <v>21323.330000000002</v>
      </c>
      <c r="M87" s="154">
        <v>38320.699999999997</v>
      </c>
      <c r="N87" s="154">
        <v>84949.410000000003</v>
      </c>
      <c r="O87" s="91">
        <v>274471.37</v>
      </c>
      <c r="P87" s="154">
        <v>242724.66</v>
      </c>
      <c r="Q87" s="91">
        <v>160858.01000000001</v>
      </c>
      <c r="R87" s="91">
        <v>69699.979999999996</v>
      </c>
      <c r="S87" s="91">
        <v>44539.5</v>
      </c>
      <c r="T87" s="91">
        <v>33883.93</v>
      </c>
      <c r="U87" s="192">
        <v>36182.309999999998</v>
      </c>
      <c r="V87" s="192">
        <v>52375</v>
      </c>
      <c r="W87" s="192">
        <v>107163.38</v>
      </c>
      <c r="X87" s="155">
        <v>188765.04999999999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98050.220000000001</v>
      </c>
      <c r="AD87" s="192">
        <v>54897.050000000003</v>
      </c>
      <c r="AE87" s="192">
        <v>36620</v>
      </c>
      <c r="AF87" s="192">
        <v>32669.189999999999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>
        <v>109973</v>
      </c>
      <c r="BH87" s="92">
        <v>215408</v>
      </c>
      <c r="BI87" s="164">
        <f t="shared" si="356" ref="BI87:BR91">O87-C87</f>
        <v>270409.08999999997</v>
      </c>
      <c r="BJ87" s="93">
        <f t="shared" si="356"/>
        <v>239057.22</v>
      </c>
      <c r="BK87" s="93">
        <f t="shared" si="356"/>
        <v>158306.97</v>
      </c>
      <c r="BL87" s="93">
        <f t="shared" si="356"/>
        <v>68028.039999999994</v>
      </c>
      <c r="BM87" s="93">
        <f t="shared" si="356"/>
        <v>43528.879999999997</v>
      </c>
      <c r="BN87" s="93">
        <f t="shared" si="356"/>
        <v>32893.459999999999</v>
      </c>
      <c r="BO87" s="93">
        <f t="shared" si="356"/>
        <v>35030.489999999998</v>
      </c>
      <c r="BP87" s="93">
        <f t="shared" si="356"/>
        <v>50497.32</v>
      </c>
      <c r="BQ87" s="93">
        <f t="shared" si="356"/>
        <v>101508.63</v>
      </c>
      <c r="BR87" s="394">
        <f t="shared" si="356"/>
        <v>167441.71999999997</v>
      </c>
      <c r="BS87" s="417">
        <f t="shared" si="357" ref="BS87:CB91">Y87-M87</f>
        <v>253181.29999999999</v>
      </c>
      <c r="BT87" s="93">
        <f t="shared" si="357"/>
        <v>214347.59</v>
      </c>
      <c r="BU87" s="93">
        <f t="shared" si="357"/>
        <v>7154.0900000000256</v>
      </c>
      <c r="BV87" s="93">
        <f t="shared" si="357"/>
        <v>-64769.440000000002</v>
      </c>
      <c r="BW87" s="93">
        <f t="shared" si="357"/>
        <v>-62807.790000000008</v>
      </c>
      <c r="BX87" s="234">
        <f t="shared" si="357"/>
        <v>-14802.929999999993</v>
      </c>
      <c r="BY87" s="234">
        <f t="shared" si="357"/>
        <v>-7919.5</v>
      </c>
      <c r="BZ87" s="234">
        <f t="shared" si="357"/>
        <v>-1214.7400000000016</v>
      </c>
      <c r="CA87" s="234">
        <f t="shared" si="357"/>
        <v>-2551.3099999999977</v>
      </c>
      <c r="CB87" s="234">
        <f t="shared" si="357"/>
        <v>-12613</v>
      </c>
      <c r="CC87" s="234">
        <f t="shared" si="358" ref="CC87:CL91">AI87-W87</f>
        <v>-7522.3800000000047</v>
      </c>
      <c r="CD87" s="394">
        <f t="shared" si="358"/>
        <v>33218.950000000012</v>
      </c>
      <c r="CE87" s="356">
        <f t="shared" si="358"/>
        <v>6938</v>
      </c>
      <c r="CF87" s="234">
        <f t="shared" si="358"/>
        <v>57004</v>
      </c>
      <c r="CG87" s="234">
        <f t="shared" si="358"/>
        <v>23506.539999999979</v>
      </c>
      <c r="CH87" s="234">
        <f t="shared" si="358"/>
        <v>18924.779999999999</v>
      </c>
      <c r="CI87" s="234">
        <f t="shared" si="358"/>
        <v>10432.779999999999</v>
      </c>
      <c r="CJ87" s="234">
        <f t="shared" si="358"/>
        <v>-64.05000000000291</v>
      </c>
      <c r="CK87" s="234">
        <f t="shared" si="358"/>
        <v>4960</v>
      </c>
      <c r="CL87" s="234">
        <f t="shared" si="358"/>
        <v>1492.8100000000013</v>
      </c>
      <c r="CM87" s="234">
        <f t="shared" si="359" ref="CM87:DB91">AS87-AG87</f>
        <v>15089</v>
      </c>
      <c r="CN87" s="234">
        <f t="shared" si="359"/>
        <v>25287</v>
      </c>
      <c r="CO87" s="234">
        <f t="shared" si="359"/>
        <v>-96953</v>
      </c>
      <c r="CP87" s="394">
        <f t="shared" si="359"/>
        <v>-209517</v>
      </c>
      <c r="CQ87" s="394">
        <f t="shared" si="359"/>
        <v>-206223</v>
      </c>
      <c r="CR87" s="394">
        <f t="shared" si="359"/>
        <v>-21358</v>
      </c>
      <c r="CS87" s="394">
        <f t="shared" si="359"/>
        <v>33001</v>
      </c>
      <c r="CT87" s="394">
        <f t="shared" si="359"/>
        <v>18454</v>
      </c>
      <c r="CU87" s="394">
        <f t="shared" si="359"/>
        <v>1699</v>
      </c>
      <c r="CV87" s="394">
        <f t="shared" si="359"/>
        <v>3081</v>
      </c>
      <c r="CW87" s="394">
        <f t="shared" si="359"/>
        <v>-2316</v>
      </c>
      <c r="CX87" s="394">
        <f t="shared" si="359"/>
        <v>2327</v>
      </c>
      <c r="CY87" s="394">
        <f t="shared" si="359"/>
        <v>-10256</v>
      </c>
      <c r="CZ87" s="394">
        <f t="shared" si="359"/>
        <v>-13101</v>
      </c>
      <c r="DA87" s="394">
        <f t="shared" si="359"/>
        <v>107285</v>
      </c>
      <c r="DB87" s="394">
        <f t="shared" si="359"/>
        <v>202941</v>
      </c>
      <c r="DC87" s="330"/>
      <c r="DD87" s="28">
        <f>IF(ISERROR(GETPIVOTDATA("VALUE",'CRS WK pvt'!$I$2,"DT_FILE",DD$8,"CD_CO",DD$6,"TRIM_CAT",TRIM(B87),"TRIM_LINE",A86))=TRUE,0,GETPIVOTDATA("VALUE",'CRS WK pvt'!$I$2,"DT_FILE",DD$8,"CD_CO",DD$6,"TRIM_CAT",TRIM(B87),"TRIM_LINE",A86))</f>
        <v>215408</v>
      </c>
    </row>
    <row r="88" spans="1:108" s="31" customFormat="1" ht="15">
      <c r="A88" s="139"/>
      <c r="B88" s="32" t="s">
        <v>140</v>
      </c>
      <c r="C88" s="153">
        <v>1570.7</v>
      </c>
      <c r="D88" s="154">
        <v>1485.3299999999999</v>
      </c>
      <c r="E88" s="154">
        <v>868.76999999999998</v>
      </c>
      <c r="F88" s="154">
        <v>939.98000000000002</v>
      </c>
      <c r="G88" s="154">
        <v>412.70999999999998</v>
      </c>
      <c r="H88" s="154">
        <v>358.16000000000003</v>
      </c>
      <c r="I88" s="154">
        <v>906.35000000000002</v>
      </c>
      <c r="J88" s="154">
        <v>701.48000000000002</v>
      </c>
      <c r="K88" s="154">
        <v>2265.6999999999998</v>
      </c>
      <c r="L88" s="155">
        <v>7681.5799999999999</v>
      </c>
      <c r="M88" s="154">
        <v>11184.32</v>
      </c>
      <c r="N88" s="154">
        <v>20656.560000000001</v>
      </c>
      <c r="O88" s="91">
        <v>34191.769999999997</v>
      </c>
      <c r="P88" s="154">
        <v>33035.239999999998</v>
      </c>
      <c r="Q88" s="91">
        <v>14589.530000000001</v>
      </c>
      <c r="R88" s="91">
        <v>8268.4099999999999</v>
      </c>
      <c r="S88" s="91">
        <v>5614.7200000000003</v>
      </c>
      <c r="T88" s="91">
        <v>4216.8100000000004</v>
      </c>
      <c r="U88" s="192">
        <v>4291.6099999999997</v>
      </c>
      <c r="V88" s="192">
        <v>6083</v>
      </c>
      <c r="W88" s="192">
        <v>14118.129999999999</v>
      </c>
      <c r="X88" s="155">
        <v>23617.880000000001</v>
      </c>
      <c r="Y88" s="192">
        <v>37984</v>
      </c>
      <c r="Z88" s="192">
        <v>38306</v>
      </c>
      <c r="AA88" s="192">
        <v>35609.779999999999</v>
      </c>
      <c r="AB88" s="192">
        <v>25350.240000000002</v>
      </c>
      <c r="AC88" s="192">
        <v>10044</v>
      </c>
      <c r="AD88" s="192">
        <v>6808.3900000000003</v>
      </c>
      <c r="AE88" s="192">
        <v>4608</v>
      </c>
      <c r="AF88" s="192">
        <v>4199.9200000000001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>
        <v>13901</v>
      </c>
      <c r="BH88" s="92">
        <v>29849</v>
      </c>
      <c r="BI88" s="164">
        <f t="shared" si="356"/>
        <v>32621.069999999996</v>
      </c>
      <c r="BJ88" s="93">
        <f t="shared" si="356"/>
        <v>31549.909999999996</v>
      </c>
      <c r="BK88" s="93">
        <f t="shared" si="356"/>
        <v>13720.76</v>
      </c>
      <c r="BL88" s="93">
        <f t="shared" si="356"/>
        <v>7328.4300000000003</v>
      </c>
      <c r="BM88" s="93">
        <f t="shared" si="356"/>
        <v>5202.0100000000002</v>
      </c>
      <c r="BN88" s="93">
        <f t="shared" si="356"/>
        <v>3858.6500000000005</v>
      </c>
      <c r="BO88" s="93">
        <f t="shared" si="356"/>
        <v>3385.2599999999998</v>
      </c>
      <c r="BP88" s="93">
        <f t="shared" si="356"/>
        <v>5381.5200000000004</v>
      </c>
      <c r="BQ88" s="93">
        <f t="shared" si="356"/>
        <v>11852.43</v>
      </c>
      <c r="BR88" s="394">
        <f t="shared" si="356"/>
        <v>15936.300000000001</v>
      </c>
      <c r="BS88" s="417">
        <f t="shared" si="357"/>
        <v>26799.68</v>
      </c>
      <c r="BT88" s="93">
        <f t="shared" si="357"/>
        <v>17649.439999999999</v>
      </c>
      <c r="BU88" s="93">
        <f t="shared" si="357"/>
        <v>1418.010000000002</v>
      </c>
      <c r="BV88" s="93">
        <f t="shared" si="357"/>
        <v>-7684.9999999999964</v>
      </c>
      <c r="BW88" s="93">
        <f t="shared" si="357"/>
        <v>-4545.5300000000007</v>
      </c>
      <c r="BX88" s="234">
        <f t="shared" si="357"/>
        <v>-1460.0199999999995</v>
      </c>
      <c r="BY88" s="234">
        <f t="shared" si="357"/>
        <v>-1006.7200000000003</v>
      </c>
      <c r="BZ88" s="234">
        <f t="shared" si="357"/>
        <v>-16.890000000000327</v>
      </c>
      <c r="CA88" s="234">
        <f t="shared" si="357"/>
        <v>14.390000000000327</v>
      </c>
      <c r="CB88" s="234">
        <f t="shared" si="357"/>
        <v>-1128</v>
      </c>
      <c r="CC88" s="234">
        <f t="shared" si="358"/>
        <v>-2313.1299999999992</v>
      </c>
      <c r="CD88" s="394">
        <f t="shared" si="358"/>
        <v>4630.119999999999</v>
      </c>
      <c r="CE88" s="356">
        <f t="shared" si="358"/>
        <v>1127</v>
      </c>
      <c r="CF88" s="234">
        <f t="shared" si="358"/>
        <v>8704</v>
      </c>
      <c r="CG88" s="234">
        <f t="shared" si="358"/>
        <v>3253.2200000000012</v>
      </c>
      <c r="CH88" s="234">
        <f t="shared" si="358"/>
        <v>2105.7599999999984</v>
      </c>
      <c r="CI88" s="234">
        <f t="shared" si="358"/>
        <v>4471</v>
      </c>
      <c r="CJ88" s="234">
        <f t="shared" si="358"/>
        <v>627.60999999999967</v>
      </c>
      <c r="CK88" s="234">
        <f t="shared" si="358"/>
        <v>1062</v>
      </c>
      <c r="CL88" s="234">
        <f t="shared" si="358"/>
        <v>341.07999999999993</v>
      </c>
      <c r="CM88" s="234">
        <f t="shared" si="359"/>
        <v>1319</v>
      </c>
      <c r="CN88" s="234">
        <f t="shared" si="359"/>
        <v>2186</v>
      </c>
      <c r="CO88" s="234">
        <f t="shared" si="359"/>
        <v>-10723</v>
      </c>
      <c r="CP88" s="394">
        <f t="shared" si="359"/>
        <v>-23997</v>
      </c>
      <c r="CQ88" s="394">
        <f t="shared" si="359"/>
        <v>-23114</v>
      </c>
      <c r="CR88" s="394">
        <f t="shared" si="359"/>
        <v>-1873</v>
      </c>
      <c r="CS88" s="394">
        <f t="shared" si="359"/>
        <v>7230</v>
      </c>
      <c r="CT88" s="394">
        <f t="shared" si="359"/>
        <v>2557</v>
      </c>
      <c r="CU88" s="394">
        <f t="shared" si="359"/>
        <v>416</v>
      </c>
      <c r="CV88" s="394">
        <f t="shared" si="359"/>
        <v>-107</v>
      </c>
      <c r="CW88" s="394">
        <f t="shared" si="359"/>
        <v>-558</v>
      </c>
      <c r="CX88" s="394">
        <f t="shared" si="359"/>
        <v>44</v>
      </c>
      <c r="CY88" s="394">
        <f t="shared" si="359"/>
        <v>-87</v>
      </c>
      <c r="CZ88" s="394">
        <f t="shared" si="359"/>
        <v>-356</v>
      </c>
      <c r="DA88" s="394">
        <f t="shared" si="359"/>
        <v>12819</v>
      </c>
      <c r="DB88" s="394">
        <f t="shared" si="359"/>
        <v>25598</v>
      </c>
      <c r="DC88" s="330"/>
      <c r="DD88" s="28">
        <f>IF(ISERROR(GETPIVOTDATA("VALUE",'CRS WK pvt'!$I$2,"DT_FILE",DD$8,"CD_CO",DD$6,"TRIM_CAT",TRIM(B88),"TRIM_LINE",A86))=TRUE,0,GETPIVOTDATA("VALUE",'CRS WK pvt'!$I$2,"DT_FILE",DD$8,"CD_CO",DD$6,"TRIM_CAT",TRIM(B88),"TRIM_LINE",A86))</f>
        <v>29849</v>
      </c>
    </row>
    <row r="89" spans="1:108" s="31" customFormat="1" ht="15">
      <c r="A89" s="139"/>
      <c r="B89" s="32" t="s">
        <v>141</v>
      </c>
      <c r="C89" s="153">
        <v>814.77999999999997</v>
      </c>
      <c r="D89" s="154">
        <v>391.25</v>
      </c>
      <c r="E89" s="154">
        <v>121.8</v>
      </c>
      <c r="F89" s="154">
        <v>16.920000000000002</v>
      </c>
      <c r="G89" s="154">
        <v>3.3999999999999999</v>
      </c>
      <c r="H89" s="154">
        <v>2.7200000000000002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42180.739999999998</v>
      </c>
      <c r="O89" s="91">
        <v>120845.96000000001</v>
      </c>
      <c r="P89" s="154">
        <v>99105.190000000002</v>
      </c>
      <c r="Q89" s="91">
        <v>71509.979999999996</v>
      </c>
      <c r="R89" s="91">
        <v>38468.910000000003</v>
      </c>
      <c r="S89" s="91">
        <v>38130.290000000001</v>
      </c>
      <c r="T89" s="91">
        <v>35725.860000000001</v>
      </c>
      <c r="U89" s="192">
        <v>40073.889999999999</v>
      </c>
      <c r="V89" s="192">
        <v>49142</v>
      </c>
      <c r="W89" s="192">
        <v>75613.550000000003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124997.24000000001</v>
      </c>
      <c r="AC89" s="192">
        <v>76795.949999999997</v>
      </c>
      <c r="AD89" s="192">
        <v>62413.25</v>
      </c>
      <c r="AE89" s="192">
        <v>56873</v>
      </c>
      <c r="AF89" s="192">
        <v>53351.900000000001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>
        <v>107730</v>
      </c>
      <c r="BH89" s="92">
        <v>194878</v>
      </c>
      <c r="BI89" s="164">
        <f t="shared" si="356"/>
        <v>120031.18000000001</v>
      </c>
      <c r="BJ89" s="93">
        <f t="shared" si="356"/>
        <v>98713.940000000002</v>
      </c>
      <c r="BK89" s="93">
        <f t="shared" si="356"/>
        <v>71388.179999999993</v>
      </c>
      <c r="BL89" s="93">
        <f t="shared" si="356"/>
        <v>38451.990000000005</v>
      </c>
      <c r="BM89" s="93">
        <f t="shared" si="356"/>
        <v>38126.889999999999</v>
      </c>
      <c r="BN89" s="93">
        <f t="shared" si="356"/>
        <v>35723.139999999999</v>
      </c>
      <c r="BO89" s="93">
        <f t="shared" si="356"/>
        <v>39530.059999999998</v>
      </c>
      <c r="BP89" s="93">
        <f t="shared" si="356"/>
        <v>48607.059999999998</v>
      </c>
      <c r="BQ89" s="93">
        <f t="shared" si="356"/>
        <v>74114.809999999998</v>
      </c>
      <c r="BR89" s="394">
        <f t="shared" si="356"/>
        <v>126639.09</v>
      </c>
      <c r="BS89" s="417">
        <f t="shared" si="357"/>
        <v>163016.39999999999</v>
      </c>
      <c r="BT89" s="93">
        <f t="shared" si="357"/>
        <v>142257.26000000001</v>
      </c>
      <c r="BU89" s="93">
        <f t="shared" si="357"/>
        <v>56034.039999999994</v>
      </c>
      <c r="BV89" s="93">
        <f t="shared" si="357"/>
        <v>25892.050000000003</v>
      </c>
      <c r="BW89" s="93">
        <f t="shared" si="357"/>
        <v>5285.9700000000012</v>
      </c>
      <c r="BX89" s="234">
        <f t="shared" si="357"/>
        <v>23944.339999999997</v>
      </c>
      <c r="BY89" s="234">
        <f t="shared" si="357"/>
        <v>18742.709999999999</v>
      </c>
      <c r="BZ89" s="234">
        <f t="shared" si="357"/>
        <v>17626.040000000001</v>
      </c>
      <c r="CA89" s="234">
        <f t="shared" si="357"/>
        <v>17497.110000000001</v>
      </c>
      <c r="CB89" s="234">
        <f t="shared" si="357"/>
        <v>9589</v>
      </c>
      <c r="CC89" s="234">
        <f t="shared" si="358"/>
        <v>17089.449999999997</v>
      </c>
      <c r="CD89" s="394">
        <f t="shared" si="358"/>
        <v>28096.139999999999</v>
      </c>
      <c r="CE89" s="356">
        <f t="shared" si="358"/>
        <v>27692</v>
      </c>
      <c r="CF89" s="234">
        <f t="shared" si="358"/>
        <v>68406</v>
      </c>
      <c r="CG89" s="234">
        <f t="shared" si="358"/>
        <v>43921</v>
      </c>
      <c r="CH89" s="234">
        <f t="shared" si="358"/>
        <v>36579.759999999995</v>
      </c>
      <c r="CI89" s="234">
        <f t="shared" si="358"/>
        <v>30883.050000000003</v>
      </c>
      <c r="CJ89" s="234">
        <f t="shared" si="358"/>
        <v>12025.75</v>
      </c>
      <c r="CK89" s="234">
        <f t="shared" si="358"/>
        <v>24642</v>
      </c>
      <c r="CL89" s="234">
        <f t="shared" si="358"/>
        <v>20889.099999999999</v>
      </c>
      <c r="CM89" s="234">
        <f t="shared" si="359"/>
        <v>10383</v>
      </c>
      <c r="CN89" s="234">
        <f t="shared" si="359"/>
        <v>21187</v>
      </c>
      <c r="CO89" s="234">
        <f t="shared" si="359"/>
        <v>-83552</v>
      </c>
      <c r="CP89" s="394">
        <f t="shared" si="359"/>
        <v>-133027</v>
      </c>
      <c r="CQ89" s="394">
        <f t="shared" si="359"/>
        <v>-102344</v>
      </c>
      <c r="CR89" s="394">
        <f t="shared" si="359"/>
        <v>3718</v>
      </c>
      <c r="CS89" s="394">
        <f t="shared" si="359"/>
        <v>48743</v>
      </c>
      <c r="CT89" s="394">
        <f t="shared" si="359"/>
        <v>17608</v>
      </c>
      <c r="CU89" s="394">
        <f t="shared" si="359"/>
        <v>18841</v>
      </c>
      <c r="CV89" s="394">
        <f t="shared" si="359"/>
        <v>-1672</v>
      </c>
      <c r="CW89" s="394">
        <f t="shared" si="359"/>
        <v>-27863</v>
      </c>
      <c r="CX89" s="394">
        <f t="shared" si="359"/>
        <v>-15641</v>
      </c>
      <c r="CY89" s="394">
        <f t="shared" si="359"/>
        <v>-4933</v>
      </c>
      <c r="CZ89" s="394">
        <f t="shared" si="359"/>
        <v>-15489</v>
      </c>
      <c r="DA89" s="394">
        <f t="shared" si="359"/>
        <v>98579</v>
      </c>
      <c r="DB89" s="394">
        <f t="shared" si="359"/>
        <v>169613</v>
      </c>
      <c r="DC89" s="330"/>
      <c r="DD89" s="28">
        <f>IF(ISERROR(GETPIVOTDATA("VALUE",'CRS WK pvt'!$I$2,"DT_FILE",DD$8,"CD_CO",DD$6,"TRIM_CAT",TRIM(B89),"TRIM_LINE",A86))=TRUE,0,GETPIVOTDATA("VALUE",'CRS WK pvt'!$I$2,"DT_FILE",DD$8,"CD_CO",DD$6,"TRIM_CAT",TRIM(B89),"TRIM_LINE",A86))</f>
        <v>194878</v>
      </c>
    </row>
    <row r="90" spans="1:108" s="31" customFormat="1" ht="15">
      <c r="A90" s="139"/>
      <c r="B90" s="32" t="s">
        <v>142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5783.9399999999996</v>
      </c>
      <c r="O90" s="91">
        <v>29221.049999999999</v>
      </c>
      <c r="P90" s="154">
        <v>19844.400000000001</v>
      </c>
      <c r="Q90" s="91">
        <v>20247.049999999999</v>
      </c>
      <c r="R90" s="91">
        <v>6481.6899999999996</v>
      </c>
      <c r="S90" s="91">
        <v>9477.1900000000005</v>
      </c>
      <c r="T90" s="91">
        <v>6791.8999999999996</v>
      </c>
      <c r="U90" s="192">
        <v>11704.4</v>
      </c>
      <c r="V90" s="192">
        <v>8020</v>
      </c>
      <c r="W90" s="192">
        <v>25966.110000000001</v>
      </c>
      <c r="X90" s="155">
        <v>45509.57</v>
      </c>
      <c r="Y90" s="192">
        <v>53520</v>
      </c>
      <c r="Z90" s="192">
        <v>98198</v>
      </c>
      <c r="AA90" s="192">
        <v>87143.570000000007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>
        <v>62504</v>
      </c>
      <c r="BH90" s="92">
        <v>113429</v>
      </c>
      <c r="BI90" s="164">
        <f t="shared" si="356"/>
        <v>29221.049999999999</v>
      </c>
      <c r="BJ90" s="93">
        <f t="shared" si="356"/>
        <v>19844.400000000001</v>
      </c>
      <c r="BK90" s="93">
        <f t="shared" si="356"/>
        <v>20247.049999999999</v>
      </c>
      <c r="BL90" s="93">
        <f t="shared" si="356"/>
        <v>6481.6899999999996</v>
      </c>
      <c r="BM90" s="93">
        <f t="shared" si="356"/>
        <v>9477.1900000000005</v>
      </c>
      <c r="BN90" s="93">
        <f t="shared" si="356"/>
        <v>6791.8999999999996</v>
      </c>
      <c r="BO90" s="93">
        <f t="shared" si="356"/>
        <v>11704.4</v>
      </c>
      <c r="BP90" s="93">
        <f t="shared" si="356"/>
        <v>8020</v>
      </c>
      <c r="BQ90" s="93">
        <f t="shared" si="356"/>
        <v>25966.110000000001</v>
      </c>
      <c r="BR90" s="394">
        <f t="shared" si="356"/>
        <v>45509.57</v>
      </c>
      <c r="BS90" s="417">
        <f t="shared" si="357"/>
        <v>52133.949999999997</v>
      </c>
      <c r="BT90" s="93">
        <f t="shared" si="357"/>
        <v>92414.059999999998</v>
      </c>
      <c r="BU90" s="93">
        <f t="shared" si="357"/>
        <v>57922.520000000004</v>
      </c>
      <c r="BV90" s="93">
        <f t="shared" si="357"/>
        <v>34249.279999999999</v>
      </c>
      <c r="BW90" s="93">
        <f t="shared" si="357"/>
        <v>11692.950000000001</v>
      </c>
      <c r="BX90" s="234">
        <f t="shared" si="357"/>
        <v>14956.720000000001</v>
      </c>
      <c r="BY90" s="234">
        <f t="shared" si="357"/>
        <v>5511.8099999999995</v>
      </c>
      <c r="BZ90" s="234">
        <f t="shared" si="357"/>
        <v>7102.9500000000007</v>
      </c>
      <c r="CA90" s="234">
        <f t="shared" si="357"/>
        <v>3799.6000000000004</v>
      </c>
      <c r="CB90" s="234">
        <f t="shared" si="357"/>
        <v>10775</v>
      </c>
      <c r="CC90" s="234">
        <f t="shared" si="358"/>
        <v>18683.889999999999</v>
      </c>
      <c r="CD90" s="394">
        <f t="shared" si="358"/>
        <v>34828.43</v>
      </c>
      <c r="CE90" s="356">
        <f t="shared" si="358"/>
        <v>52897</v>
      </c>
      <c r="CF90" s="234">
        <f t="shared" si="358"/>
        <v>6220</v>
      </c>
      <c r="CG90" s="234">
        <f t="shared" si="358"/>
        <v>5649.429999999993</v>
      </c>
      <c r="CH90" s="234">
        <f t="shared" si="358"/>
        <v>16488.32</v>
      </c>
      <c r="CI90" s="234">
        <f t="shared" si="358"/>
        <v>13677</v>
      </c>
      <c r="CJ90" s="234">
        <f t="shared" si="358"/>
        <v>665.59000000000015</v>
      </c>
      <c r="CK90" s="234">
        <f t="shared" si="358"/>
        <v>2650</v>
      </c>
      <c r="CL90" s="234">
        <f t="shared" si="358"/>
        <v>1485.1499999999996</v>
      </c>
      <c r="CM90" s="234">
        <f t="shared" si="359"/>
        <v>5107</v>
      </c>
      <c r="CN90" s="234">
        <f t="shared" si="359"/>
        <v>11114</v>
      </c>
      <c r="CO90" s="234">
        <f t="shared" si="359"/>
        <v>-35986</v>
      </c>
      <c r="CP90" s="394">
        <f t="shared" si="359"/>
        <v>-46263</v>
      </c>
      <c r="CQ90" s="394">
        <f t="shared" si="359"/>
        <v>-54280</v>
      </c>
      <c r="CR90" s="394">
        <f t="shared" si="359"/>
        <v>6315</v>
      </c>
      <c r="CS90" s="394">
        <f t="shared" si="359"/>
        <v>38592</v>
      </c>
      <c r="CT90" s="394">
        <f t="shared" si="359"/>
        <v>12647</v>
      </c>
      <c r="CU90" s="394">
        <f t="shared" si="359"/>
        <v>8673</v>
      </c>
      <c r="CV90" s="394">
        <f t="shared" si="359"/>
        <v>8374</v>
      </c>
      <c r="CW90" s="394">
        <f t="shared" si="359"/>
        <v>2993</v>
      </c>
      <c r="CX90" s="394">
        <f t="shared" si="359"/>
        <v>3551</v>
      </c>
      <c r="CY90" s="394">
        <f t="shared" si="359"/>
        <v>-1699</v>
      </c>
      <c r="CZ90" s="394">
        <f t="shared" si="359"/>
        <v>-7994</v>
      </c>
      <c r="DA90" s="394">
        <f t="shared" si="359"/>
        <v>53840</v>
      </c>
      <c r="DB90" s="394">
        <f t="shared" si="359"/>
        <v>79354</v>
      </c>
      <c r="DC90" s="330"/>
      <c r="DD90" s="28">
        <f>IF(ISERROR(GETPIVOTDATA("VALUE",'CRS WK pvt'!$I$2,"DT_FILE",DD$8,"CD_CO",DD$6,"TRIM_CAT",TRIM(B90),"TRIM_LINE",A86))=TRUE,0,GETPIVOTDATA("VALUE",'CRS WK pvt'!$I$2,"DT_FILE",DD$8,"CD_CO",DD$6,"TRIM_CAT",TRIM(B90),"TRIM_LINE",A86))</f>
        <v>113429</v>
      </c>
    </row>
    <row r="91" spans="1:108" s="31" customFormat="1" ht="15">
      <c r="A91" s="139"/>
      <c r="B91" s="32" t="s">
        <v>143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54.640000000000001</v>
      </c>
      <c r="U91" s="192">
        <v>545.88</v>
      </c>
      <c r="V91" s="192">
        <v>1366</v>
      </c>
      <c r="W91" s="192">
        <v>6611.6199999999999</v>
      </c>
      <c r="X91" s="155">
        <v>11932.540000000001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6370.2399999999998</v>
      </c>
      <c r="AE91" s="192">
        <v>5285</v>
      </c>
      <c r="AF91" s="192">
        <v>3723.0700000000002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>
        <v>44764</v>
      </c>
      <c r="BH91" s="92">
        <v>58000</v>
      </c>
      <c r="BI91" s="164">
        <f t="shared" si="356"/>
        <v>0</v>
      </c>
      <c r="BJ91" s="93">
        <f t="shared" si="356"/>
        <v>0</v>
      </c>
      <c r="BK91" s="93">
        <f t="shared" si="356"/>
        <v>0</v>
      </c>
      <c r="BL91" s="93">
        <f t="shared" si="356"/>
        <v>0</v>
      </c>
      <c r="BM91" s="93">
        <f t="shared" si="356"/>
        <v>0</v>
      </c>
      <c r="BN91" s="93">
        <f t="shared" si="356"/>
        <v>54.640000000000001</v>
      </c>
      <c r="BO91" s="93">
        <f t="shared" si="356"/>
        <v>545.88</v>
      </c>
      <c r="BP91" s="93">
        <f t="shared" si="356"/>
        <v>1366</v>
      </c>
      <c r="BQ91" s="93">
        <f t="shared" si="356"/>
        <v>6611.6199999999999</v>
      </c>
      <c r="BR91" s="394">
        <f t="shared" si="356"/>
        <v>11932.540000000001</v>
      </c>
      <c r="BS91" s="417">
        <f t="shared" si="357"/>
        <v>21871</v>
      </c>
      <c r="BT91" s="93">
        <f t="shared" si="357"/>
        <v>23592</v>
      </c>
      <c r="BU91" s="93">
        <f t="shared" si="357"/>
        <v>19777</v>
      </c>
      <c r="BV91" s="93">
        <f t="shared" si="357"/>
        <v>13863.73</v>
      </c>
      <c r="BW91" s="93">
        <f t="shared" si="357"/>
        <v>8709.9599999999991</v>
      </c>
      <c r="BX91" s="234">
        <f t="shared" si="357"/>
        <v>6370.2399999999998</v>
      </c>
      <c r="BY91" s="234">
        <f t="shared" si="357"/>
        <v>5285</v>
      </c>
      <c r="BZ91" s="234">
        <f t="shared" si="357"/>
        <v>3668.4300000000003</v>
      </c>
      <c r="CA91" s="234">
        <f t="shared" si="357"/>
        <v>4423.1199999999999</v>
      </c>
      <c r="CB91" s="234">
        <f t="shared" si="357"/>
        <v>6349</v>
      </c>
      <c r="CC91" s="234">
        <f t="shared" si="358"/>
        <v>4210.3800000000001</v>
      </c>
      <c r="CD91" s="394">
        <f t="shared" si="358"/>
        <v>11614.459999999999</v>
      </c>
      <c r="CE91" s="356">
        <f t="shared" si="358"/>
        <v>9841</v>
      </c>
      <c r="CF91" s="234">
        <f t="shared" si="358"/>
        <v>14629</v>
      </c>
      <c r="CG91" s="234">
        <f t="shared" si="358"/>
        <v>61613</v>
      </c>
      <c r="CH91" s="234">
        <f t="shared" si="358"/>
        <v>56616.270000000004</v>
      </c>
      <c r="CI91" s="234">
        <f t="shared" si="358"/>
        <v>49367.040000000001</v>
      </c>
      <c r="CJ91" s="234">
        <f t="shared" si="358"/>
        <v>42239.760000000002</v>
      </c>
      <c r="CK91" s="234">
        <f t="shared" si="358"/>
        <v>41860</v>
      </c>
      <c r="CL91" s="234">
        <f t="shared" si="358"/>
        <v>47464.93</v>
      </c>
      <c r="CM91" s="234">
        <f t="shared" si="359"/>
        <v>45390</v>
      </c>
      <c r="CN91" s="234">
        <f t="shared" si="359"/>
        <v>37953</v>
      </c>
      <c r="CO91" s="234">
        <f t="shared" si="359"/>
        <v>-10822</v>
      </c>
      <c r="CP91" s="394">
        <f t="shared" si="359"/>
        <v>-16567</v>
      </c>
      <c r="CQ91" s="394">
        <f t="shared" si="359"/>
        <v>-6321</v>
      </c>
      <c r="CR91" s="394">
        <f t="shared" si="359"/>
        <v>38072</v>
      </c>
      <c r="CS91" s="394">
        <f t="shared" si="359"/>
        <v>-9355</v>
      </c>
      <c r="CT91" s="394">
        <f t="shared" si="359"/>
        <v>143</v>
      </c>
      <c r="CU91" s="394">
        <f t="shared" si="359"/>
        <v>-8312</v>
      </c>
      <c r="CV91" s="394">
        <f t="shared" si="359"/>
        <v>-7397</v>
      </c>
      <c r="CW91" s="394">
        <f t="shared" si="359"/>
        <v>-7996</v>
      </c>
      <c r="CX91" s="394">
        <f t="shared" si="359"/>
        <v>-5533</v>
      </c>
      <c r="CY91" s="394">
        <f t="shared" si="359"/>
        <v>-3114</v>
      </c>
      <c r="CZ91" s="394">
        <f t="shared" si="359"/>
        <v>-4642</v>
      </c>
      <c r="DA91" s="394">
        <f t="shared" si="359"/>
        <v>44764</v>
      </c>
      <c r="DB91" s="394">
        <f t="shared" si="359"/>
        <v>51020</v>
      </c>
      <c r="DC91" s="330"/>
      <c r="DD91" s="28">
        <f>IF(ISERROR(GETPIVOTDATA("VALUE",'CRS WK pvt'!$I$2,"DT_FILE",DD$8,"CD_CO",DD$6,"TRIM_CAT",TRIM(B91),"TRIM_LINE",A86))=TRUE,0,GETPIVOTDATA("VALUE",'CRS WK pvt'!$I$2,"DT_FILE",DD$8,"CD_CO",DD$6,"TRIM_CAT",TRIM(B91),"TRIM_LINE",A86))</f>
        <v>58000</v>
      </c>
    </row>
    <row r="92" spans="1:108" s="123" customFormat="1" ht="15">
      <c r="A92" s="140"/>
      <c r="B92" s="32" t="s">
        <v>144</v>
      </c>
      <c r="C92" s="124">
        <f>SUM(C87:C91)</f>
        <v>6447.7600000000002</v>
      </c>
      <c r="D92" s="125">
        <f t="shared" si="360" ref="D92:AF92">SUM(D87:D91)</f>
        <v>5544.0200000000004</v>
      </c>
      <c r="E92" s="125">
        <f t="shared" si="360"/>
        <v>3541.6100000000001</v>
      </c>
      <c r="F92" s="125">
        <f t="shared" si="360"/>
        <v>2628.8400000000001</v>
      </c>
      <c r="G92" s="125">
        <f t="shared" si="360"/>
        <v>1426.73</v>
      </c>
      <c r="H92" s="125">
        <f t="shared" si="360"/>
        <v>1351.3500000000001</v>
      </c>
      <c r="I92" s="125">
        <f t="shared" si="360"/>
        <v>2602</v>
      </c>
      <c r="J92" s="125">
        <f t="shared" si="360"/>
        <v>3114.0999999999999</v>
      </c>
      <c r="K92" s="125">
        <f t="shared" si="360"/>
        <v>9419.1900000000005</v>
      </c>
      <c r="L92" s="127">
        <f t="shared" si="360"/>
        <v>32561.680000000004</v>
      </c>
      <c r="M92" s="125">
        <f t="shared" si="360"/>
        <v>68785.669999999998</v>
      </c>
      <c r="N92" s="125">
        <f t="shared" si="360"/>
        <v>153570.64999999999</v>
      </c>
      <c r="O92" s="134">
        <f t="shared" si="360"/>
        <v>458730.15000000002</v>
      </c>
      <c r="P92" s="125">
        <f t="shared" si="360"/>
        <v>394709.49000000005</v>
      </c>
      <c r="Q92" s="134">
        <f t="shared" si="360"/>
        <v>267204.57000000001</v>
      </c>
      <c r="R92" s="134">
        <f t="shared" si="360"/>
        <v>122918.99000000001</v>
      </c>
      <c r="S92" s="134">
        <f t="shared" si="360"/>
        <v>97761.700000000012</v>
      </c>
      <c r="T92" s="134">
        <f t="shared" si="360"/>
        <v>80673.139999999999</v>
      </c>
      <c r="U92" s="134">
        <f t="shared" si="360"/>
        <v>92798.089999999997</v>
      </c>
      <c r="V92" s="134">
        <f t="shared" si="360"/>
        <v>116986</v>
      </c>
      <c r="W92" s="134">
        <f t="shared" si="360"/>
        <v>229472.78999999998</v>
      </c>
      <c r="X92" s="127">
        <f t="shared" si="360"/>
        <v>400020.89999999997</v>
      </c>
      <c r="Y92" s="134">
        <f t="shared" si="360"/>
        <v>585788</v>
      </c>
      <c r="Z92" s="134">
        <f t="shared" si="360"/>
        <v>643831</v>
      </c>
      <c r="AA92" s="134">
        <f t="shared" si="360"/>
        <v>601035.81000000006</v>
      </c>
      <c r="AB92" s="134">
        <f t="shared" si="360"/>
        <v>396260.10999999999</v>
      </c>
      <c r="AC92" s="134">
        <f t="shared" si="360"/>
        <v>225540.12999999998</v>
      </c>
      <c r="AD92" s="134">
        <f t="shared" si="360"/>
        <v>151927.34</v>
      </c>
      <c r="AE92" s="134">
        <f t="shared" si="360"/>
        <v>118375</v>
      </c>
      <c r="AF92" s="134">
        <f t="shared" si="360"/>
        <v>107838.93000000002</v>
      </c>
      <c r="AG92" s="266">
        <v>115981</v>
      </c>
      <c r="AH92" s="266">
        <v>129958</v>
      </c>
      <c r="AI92" s="266">
        <v>259621</v>
      </c>
      <c r="AJ92" s="307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1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>
        <v>338872</v>
      </c>
      <c r="BH92" s="301">
        <v>611564</v>
      </c>
      <c r="BI92" s="126">
        <f t="shared" si="361" ref="BI92:BI106">SUM(BI87:BI91)</f>
        <v>452282.38999999996</v>
      </c>
      <c r="BJ92" s="128">
        <f t="shared" si="362" ref="BJ92:BL92">SUM(BJ87:BJ91)</f>
        <v>389165.47000000003</v>
      </c>
      <c r="BK92" s="128">
        <f t="shared" si="362"/>
        <v>263662.96000000002</v>
      </c>
      <c r="BL92" s="128">
        <f t="shared" si="362"/>
        <v>120290.15000000001</v>
      </c>
      <c r="BM92" s="128">
        <f t="shared" si="363" ref="BM92">SUM(BM87:BM91)</f>
        <v>96334.970000000001</v>
      </c>
      <c r="BN92" s="128">
        <f t="shared" si="364" ref="BN92:BV92">SUM(BN87:BN91)</f>
        <v>79321.789999999994</v>
      </c>
      <c r="BO92" s="128">
        <f t="shared" si="364"/>
        <v>90196.089999999997</v>
      </c>
      <c r="BP92" s="128">
        <f t="shared" si="364"/>
        <v>113871.89999999999</v>
      </c>
      <c r="BQ92" s="128">
        <f t="shared" si="364"/>
        <v>220053.59999999998</v>
      </c>
      <c r="BR92" s="395">
        <f t="shared" si="364"/>
        <v>367459.21999999997</v>
      </c>
      <c r="BS92" s="418">
        <f t="shared" si="364"/>
        <v>517002.33000000002</v>
      </c>
      <c r="BT92" s="128">
        <f t="shared" si="364"/>
        <v>490260.35000000003</v>
      </c>
      <c r="BU92" s="128">
        <f t="shared" si="364"/>
        <v>142305.66000000003</v>
      </c>
      <c r="BV92" s="128">
        <f t="shared" si="364"/>
        <v>1550.619999999999</v>
      </c>
      <c r="BW92" s="128">
        <f t="shared" si="365" ref="BW92:BX92">SUM(BW87:BW91)</f>
        <v>-41664.44000000001</v>
      </c>
      <c r="BX92" s="235">
        <f t="shared" si="365"/>
        <v>29008.350000000006</v>
      </c>
      <c r="BY92" s="235">
        <f t="shared" si="366" ref="BY92:BZ92">SUM(BY87:BY91)</f>
        <v>20613.299999999996</v>
      </c>
      <c r="BZ92" s="235">
        <f t="shared" si="366"/>
        <v>27165.790000000001</v>
      </c>
      <c r="CA92" s="235">
        <f t="shared" si="367" ref="CA92">SUM(CA87:CA91)</f>
        <v>23182.91</v>
      </c>
      <c r="CB92" s="235">
        <f t="shared" si="368" ref="CB92:CC92">SUM(CB87:CB91)</f>
        <v>12972</v>
      </c>
      <c r="CC92" s="235">
        <f t="shared" si="368"/>
        <v>30148.209999999995</v>
      </c>
      <c r="CD92" s="395">
        <f t="shared" si="369" ref="CD92:CE92">SUM(CD87:CD91)</f>
        <v>112388.10000000001</v>
      </c>
      <c r="CE92" s="357">
        <f t="shared" si="369"/>
        <v>98495</v>
      </c>
      <c r="CF92" s="235">
        <f t="shared" si="370" ref="CF92">SUM(CF87:CF91)</f>
        <v>154963</v>
      </c>
      <c r="CG92" s="235">
        <f t="shared" si="371" ref="CG92">SUM(CG87:CG91)</f>
        <v>137943.18999999997</v>
      </c>
      <c r="CH92" s="235">
        <f t="shared" si="372" ref="CH92">SUM(CH87:CH91)</f>
        <v>130714.89</v>
      </c>
      <c r="CI92" s="235">
        <f t="shared" si="373" ref="CI92">SUM(CI87:CI91)</f>
        <v>108830.87</v>
      </c>
      <c r="CJ92" s="235">
        <f t="shared" si="374" ref="CJ92">SUM(CJ87:CJ91)</f>
        <v>55494.660000000003</v>
      </c>
      <c r="CK92" s="235">
        <f t="shared" si="375" ref="CK92">SUM(CK87:CK91)</f>
        <v>75174</v>
      </c>
      <c r="CL92" s="235">
        <f t="shared" si="376" ref="CL92">SUM(CL87:CL91)</f>
        <v>71673.070000000007</v>
      </c>
      <c r="CM92" s="235">
        <f t="shared" si="377" ref="CM92">SUM(CM87:CM91)</f>
        <v>77288</v>
      </c>
      <c r="CN92" s="235">
        <f t="shared" si="378" ref="CN92">SUM(CN87:CN91)</f>
        <v>97727</v>
      </c>
      <c r="CO92" s="235">
        <f t="shared" si="379" ref="CO92">SUM(CO87:CO91)</f>
        <v>-238036</v>
      </c>
      <c r="CP92" s="395">
        <f t="shared" si="380" ref="CP92">SUM(CP87:CP91)</f>
        <v>-429371</v>
      </c>
      <c r="CQ92" s="395">
        <f t="shared" si="381" ref="CQ92">SUM(CQ87:CQ91)</f>
        <v>-392282</v>
      </c>
      <c r="CR92" s="395">
        <f t="shared" si="382" ref="CR92">SUM(CR87:CR91)</f>
        <v>24874</v>
      </c>
      <c r="CS92" s="395">
        <f t="shared" si="383" ref="CS92">SUM(CS87:CS91)</f>
        <v>118211</v>
      </c>
      <c r="CT92" s="395">
        <f t="shared" si="384" ref="CT92:CU92">SUM(CT87:CT91)</f>
        <v>51409</v>
      </c>
      <c r="CU92" s="395">
        <f t="shared" si="384"/>
        <v>21317</v>
      </c>
      <c r="CV92" s="395">
        <f t="shared" si="385" ref="CV92">SUM(CV87:CV91)</f>
        <v>2279</v>
      </c>
      <c r="CW92" s="395">
        <f t="shared" si="386" ref="CW92">SUM(CW87:CW91)</f>
        <v>-35740</v>
      </c>
      <c r="CX92" s="395">
        <f t="shared" si="387" ref="CX92:CY92">SUM(CX87:CX91)</f>
        <v>-15252</v>
      </c>
      <c r="CY92" s="395">
        <f t="shared" si="387"/>
        <v>-20089</v>
      </c>
      <c r="CZ92" s="395">
        <f t="shared" si="388" ref="CZ92:DA92">SUM(CZ87:CZ91)</f>
        <v>-41582</v>
      </c>
      <c r="DA92" s="395">
        <f t="shared" si="388"/>
        <v>317287</v>
      </c>
      <c r="DB92" s="395">
        <f t="shared" si="389" ref="DB92">SUM(DB87:DB91)</f>
        <v>528526</v>
      </c>
      <c r="DC92" s="331"/>
      <c r="DD92" s="126">
        <f t="shared" si="327"/>
        <v>611564</v>
      </c>
    </row>
    <row r="93" spans="1:108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32"/>
      <c r="CC93" s="232"/>
      <c r="CD93" s="392"/>
      <c r="CE93" s="354"/>
      <c r="CF93" s="232"/>
      <c r="CG93" s="232"/>
      <c r="CH93" s="232"/>
      <c r="CI93" s="232"/>
      <c r="CJ93" s="232"/>
      <c r="CK93" s="232"/>
      <c r="CL93" s="232"/>
      <c r="CM93" s="232"/>
      <c r="CN93" s="232"/>
      <c r="CO93" s="232"/>
      <c r="CP93" s="392"/>
      <c r="CQ93" s="392"/>
      <c r="CR93" s="392"/>
      <c r="CS93" s="392"/>
      <c r="CT93" s="392"/>
      <c r="CU93" s="392"/>
      <c r="CV93" s="392"/>
      <c r="CW93" s="392"/>
      <c r="CX93" s="392"/>
      <c r="CY93" s="392"/>
      <c r="CZ93" s="392"/>
      <c r="DA93" s="392"/>
      <c r="DB93" s="392"/>
      <c r="DC93" s="330"/>
      <c r="DD93" s="43"/>
    </row>
    <row r="94" spans="1:108" s="31" customFormat="1" ht="15">
      <c r="A94" s="139"/>
      <c r="B94" s="32" t="s">
        <v>139</v>
      </c>
      <c r="C94" s="90">
        <f>C80+C87</f>
        <v>30707044.260000002</v>
      </c>
      <c r="D94" s="91">
        <f t="shared" si="390" ref="D94:Q94">D80+D87</f>
        <v>20918769.620000001</v>
      </c>
      <c r="E94" s="91">
        <f t="shared" si="390"/>
        <v>12820560.579999998</v>
      </c>
      <c r="F94" s="91">
        <f t="shared" si="390"/>
        <v>7184646.3800000008</v>
      </c>
      <c r="G94" s="91">
        <f t="shared" si="390"/>
        <v>5414460.3300000001</v>
      </c>
      <c r="H94" s="91">
        <f t="shared" si="390"/>
        <v>4805277.2299999995</v>
      </c>
      <c r="I94" s="91">
        <f t="shared" si="390"/>
        <v>4995457.1100000003</v>
      </c>
      <c r="J94" s="91">
        <f t="shared" si="390"/>
        <v>6760753.1399999997</v>
      </c>
      <c r="K94" s="91">
        <f t="shared" si="390"/>
        <v>11659329.33</v>
      </c>
      <c r="L94" s="92">
        <f t="shared" si="390"/>
        <v>27116721.779999997</v>
      </c>
      <c r="M94" s="91">
        <f t="shared" si="390"/>
        <v>32224911.07</v>
      </c>
      <c r="N94" s="91">
        <f t="shared" si="390"/>
        <v>28612815.25</v>
      </c>
      <c r="O94" s="91">
        <f t="shared" si="390"/>
        <v>25912851.920000002</v>
      </c>
      <c r="P94" s="91">
        <f t="shared" si="390"/>
        <v>22838346.879999999</v>
      </c>
      <c r="Q94" s="91">
        <f t="shared" si="390"/>
        <v>15475656.799999999</v>
      </c>
      <c r="R94" s="91">
        <f t="shared" si="391" ref="R94:S94">R80+R87</f>
        <v>7187818.1700000009</v>
      </c>
      <c r="S94" s="91">
        <f t="shared" si="391"/>
        <v>5516209.1699999999</v>
      </c>
      <c r="T94" s="91">
        <f t="shared" si="392" ref="T94:U94">T80+T87</f>
        <v>4382922.0299999993</v>
      </c>
      <c r="U94" s="91">
        <f t="shared" si="392"/>
        <v>5066433.8999999994</v>
      </c>
      <c r="V94" s="91">
        <f t="shared" si="393" ref="V94:W94">V80+V87</f>
        <v>5848579</v>
      </c>
      <c r="W94" s="91">
        <f t="shared" si="393"/>
        <v>10866755.030000001</v>
      </c>
      <c r="X94" s="92">
        <f t="shared" si="394" ref="X94:AA94">X80+X87</f>
        <v>24020353.560000002</v>
      </c>
      <c r="Y94" s="91">
        <f t="shared" si="394"/>
        <v>34250990</v>
      </c>
      <c r="Z94" s="91">
        <f t="shared" si="394"/>
        <v>36152212</v>
      </c>
      <c r="AA94" s="91">
        <f t="shared" si="394"/>
        <v>33184092.800000001</v>
      </c>
      <c r="AB94" s="91">
        <f t="shared" si="395" ref="AB94:AC94">AB80+AB87</f>
        <v>21598292.009999998</v>
      </c>
      <c r="AC94" s="91">
        <f t="shared" si="395"/>
        <v>11984201.890000001</v>
      </c>
      <c r="AD94" s="91">
        <f t="shared" si="396" ref="AD94:AF94">AD80+AD87</f>
        <v>7119816.3199999994</v>
      </c>
      <c r="AE94" s="91">
        <f t="shared" si="396"/>
        <v>5614729</v>
      </c>
      <c r="AF94" s="91">
        <f t="shared" si="396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300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>
        <v>15915565</v>
      </c>
      <c r="BH94" s="300">
        <v>38702310</v>
      </c>
      <c r="BI94" s="28">
        <f t="shared" si="397" ref="BI94:BR98">O94-C94</f>
        <v>-4794192.3399999999</v>
      </c>
      <c r="BJ94" s="93">
        <f t="shared" si="397"/>
        <v>1919577.2599999979</v>
      </c>
      <c r="BK94" s="93">
        <f t="shared" si="397"/>
        <v>2655096.2200000007</v>
      </c>
      <c r="BL94" s="93">
        <f t="shared" si="397"/>
        <v>3171.7900000000373</v>
      </c>
      <c r="BM94" s="93">
        <f t="shared" si="397"/>
        <v>101748.83999999985</v>
      </c>
      <c r="BN94" s="93">
        <f t="shared" si="397"/>
        <v>-422355.20000000019</v>
      </c>
      <c r="BO94" s="93">
        <f t="shared" si="397"/>
        <v>70976.789999999106</v>
      </c>
      <c r="BP94" s="93">
        <f t="shared" si="397"/>
        <v>-912174.13999999966</v>
      </c>
      <c r="BQ94" s="93">
        <f t="shared" si="397"/>
        <v>-792574.29999999888</v>
      </c>
      <c r="BR94" s="394">
        <f t="shared" si="397"/>
        <v>-3096368.2199999951</v>
      </c>
      <c r="BS94" s="417">
        <f t="shared" si="398" ref="BS94:CB98">Y94-M94</f>
        <v>2026078.9299999997</v>
      </c>
      <c r="BT94" s="93">
        <f t="shared" si="398"/>
        <v>7539396.75</v>
      </c>
      <c r="BU94" s="93">
        <f t="shared" si="398"/>
        <v>7271240.879999999</v>
      </c>
      <c r="BV94" s="93">
        <f t="shared" si="398"/>
        <v>-1240054.870000001</v>
      </c>
      <c r="BW94" s="93">
        <f t="shared" si="398"/>
        <v>-3491454.9099999983</v>
      </c>
      <c r="BX94" s="234">
        <f t="shared" si="398"/>
        <v>-68001.85000000149</v>
      </c>
      <c r="BY94" s="234">
        <f t="shared" si="398"/>
        <v>98519.830000000075</v>
      </c>
      <c r="BZ94" s="234">
        <f t="shared" si="398"/>
        <v>828858.93000000063</v>
      </c>
      <c r="CA94" s="234">
        <f t="shared" si="398"/>
        <v>405227.10000000056</v>
      </c>
      <c r="CB94" s="234">
        <f t="shared" si="398"/>
        <v>-131677</v>
      </c>
      <c r="CC94" s="234">
        <f t="shared" si="399" ref="CC94:CL98">AI94-W94</f>
        <v>2215925.9699999988</v>
      </c>
      <c r="CD94" s="394">
        <f t="shared" si="399"/>
        <v>8085419.4399999976</v>
      </c>
      <c r="CE94" s="356">
        <f t="shared" si="399"/>
        <v>5967374</v>
      </c>
      <c r="CF94" s="234">
        <f t="shared" si="399"/>
        <v>8765880</v>
      </c>
      <c r="CG94" s="234">
        <f t="shared" si="399"/>
        <v>7393548.1999999993</v>
      </c>
      <c r="CH94" s="234">
        <f t="shared" si="399"/>
        <v>7200833.9900000021</v>
      </c>
      <c r="CI94" s="234">
        <f t="shared" si="399"/>
        <v>5791157.1099999994</v>
      </c>
      <c r="CJ94" s="234">
        <f t="shared" si="399"/>
        <v>3102100.6800000006</v>
      </c>
      <c r="CK94" s="234">
        <f t="shared" si="399"/>
        <v>3013911</v>
      </c>
      <c r="CL94" s="234">
        <f t="shared" si="399"/>
        <v>2110755.04</v>
      </c>
      <c r="CM94" s="234">
        <f t="shared" si="400" ref="CM94:DB98">AS94-AG94</f>
        <v>2662017</v>
      </c>
      <c r="CN94" s="234">
        <f t="shared" si="400"/>
        <v>3582748</v>
      </c>
      <c r="CO94" s="234">
        <f t="shared" si="400"/>
        <v>2008049</v>
      </c>
      <c r="CP94" s="394">
        <f t="shared" si="400"/>
        <v>4396479</v>
      </c>
      <c r="CQ94" s="394">
        <f t="shared" si="400"/>
        <v>6577582</v>
      </c>
      <c r="CR94" s="394">
        <f t="shared" si="400"/>
        <v>-968513</v>
      </c>
      <c r="CS94" s="394">
        <f t="shared" si="400"/>
        <v>1901490</v>
      </c>
      <c r="CT94" s="394">
        <f t="shared" si="400"/>
        <v>-1626965</v>
      </c>
      <c r="CU94" s="394">
        <f t="shared" si="400"/>
        <v>-3265283</v>
      </c>
      <c r="CV94" s="394">
        <f t="shared" si="400"/>
        <v>-2172428</v>
      </c>
      <c r="CW94" s="394">
        <f t="shared" si="400"/>
        <v>-2759579</v>
      </c>
      <c r="CX94" s="394">
        <f t="shared" si="400"/>
        <v>-1753313</v>
      </c>
      <c r="CY94" s="394">
        <f t="shared" si="400"/>
        <v>-2628567</v>
      </c>
      <c r="CZ94" s="394">
        <f t="shared" si="400"/>
        <v>-3175918</v>
      </c>
      <c r="DA94" s="394">
        <f t="shared" si="400"/>
        <v>824835</v>
      </c>
      <c r="DB94" s="394">
        <f t="shared" si="400"/>
        <v>2200058</v>
      </c>
      <c r="DC94" s="330"/>
      <c r="DD94" s="57">
        <f t="shared" si="401" ref="DD94">DD80+DD87</f>
        <v>38702310</v>
      </c>
    </row>
    <row r="95" spans="1:108" s="31" customFormat="1" ht="15">
      <c r="A95" s="139"/>
      <c r="B95" s="32" t="s">
        <v>140</v>
      </c>
      <c r="C95" s="90">
        <f>C81+C88</f>
        <v>2064798.0999999999</v>
      </c>
      <c r="D95" s="91">
        <f t="shared" si="402" ref="D95:X95">D81+D88</f>
        <v>1681719.2000000002</v>
      </c>
      <c r="E95" s="91">
        <f t="shared" si="402"/>
        <v>841091.67000000004</v>
      </c>
      <c r="F95" s="91">
        <f t="shared" si="402"/>
        <v>524961.82999999996</v>
      </c>
      <c r="G95" s="91">
        <f t="shared" si="402"/>
        <v>339897.84000000003</v>
      </c>
      <c r="H95" s="91">
        <f t="shared" si="402"/>
        <v>285638.28999999998</v>
      </c>
      <c r="I95" s="91">
        <f t="shared" si="402"/>
        <v>299466.98999999999</v>
      </c>
      <c r="J95" s="91">
        <f t="shared" si="402"/>
        <v>408495.90999999997</v>
      </c>
      <c r="K95" s="91">
        <f t="shared" si="402"/>
        <v>732007.58999999997</v>
      </c>
      <c r="L95" s="92">
        <f t="shared" si="402"/>
        <v>1974673.0600000001</v>
      </c>
      <c r="M95" s="91">
        <f t="shared" si="402"/>
        <v>2092179.02</v>
      </c>
      <c r="N95" s="91">
        <f t="shared" si="402"/>
        <v>1922755.96</v>
      </c>
      <c r="O95" s="91">
        <f t="shared" si="402"/>
        <v>1695440.8999999999</v>
      </c>
      <c r="P95" s="91">
        <f t="shared" si="402"/>
        <v>1664794.1000000001</v>
      </c>
      <c r="Q95" s="91">
        <f t="shared" si="402"/>
        <v>936221.08000000007</v>
      </c>
      <c r="R95" s="91">
        <f t="shared" si="402"/>
        <v>490451.13999999996</v>
      </c>
      <c r="S95" s="91">
        <f t="shared" si="402"/>
        <v>374775.03999999998</v>
      </c>
      <c r="T95" s="91">
        <f t="shared" si="402"/>
        <v>272823.09000000003</v>
      </c>
      <c r="U95" s="91">
        <f t="shared" si="402"/>
        <v>305756.78999999998</v>
      </c>
      <c r="V95" s="91">
        <f t="shared" si="402"/>
        <v>370284</v>
      </c>
      <c r="W95" s="91">
        <f t="shared" si="402"/>
        <v>792894.68000000005</v>
      </c>
      <c r="X95" s="92">
        <f t="shared" si="402"/>
        <v>1913378.8199999998</v>
      </c>
      <c r="Y95" s="91">
        <f t="shared" si="403" ref="Y95:AA95">Y81+Y88</f>
        <v>2569618</v>
      </c>
      <c r="Z95" s="91">
        <f t="shared" si="403"/>
        <v>2702153</v>
      </c>
      <c r="AA95" s="91">
        <f t="shared" si="403"/>
        <v>2537528.4899999998</v>
      </c>
      <c r="AB95" s="91">
        <f t="shared" si="404" ref="AB95:AC95">AB81+AB88</f>
        <v>1927296.26</v>
      </c>
      <c r="AC95" s="91">
        <f t="shared" si="404"/>
        <v>917687.82999999996</v>
      </c>
      <c r="AD95" s="91">
        <f t="shared" si="405" ref="AD95:AF95">AD81+AD88</f>
        <v>688597.05000000005</v>
      </c>
      <c r="AE95" s="91">
        <f t="shared" si="405"/>
        <v>481908</v>
      </c>
      <c r="AF95" s="91">
        <f t="shared" si="405"/>
        <v>371495.48999999999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300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>
        <v>1617662</v>
      </c>
      <c r="BH95" s="300">
        <v>3611732</v>
      </c>
      <c r="BI95" s="28">
        <f t="shared" si="397"/>
        <v>-369357.19999999995</v>
      </c>
      <c r="BJ95" s="93">
        <f t="shared" si="397"/>
        <v>-16925.100000000093</v>
      </c>
      <c r="BK95" s="93">
        <f t="shared" si="397"/>
        <v>95129.410000000033</v>
      </c>
      <c r="BL95" s="93">
        <f t="shared" si="397"/>
        <v>-34510.690000000002</v>
      </c>
      <c r="BM95" s="93">
        <f t="shared" si="397"/>
        <v>34877.199999999953</v>
      </c>
      <c r="BN95" s="93">
        <f t="shared" si="397"/>
        <v>-12815.199999999953</v>
      </c>
      <c r="BO95" s="93">
        <f t="shared" si="397"/>
        <v>6289.7999999999884</v>
      </c>
      <c r="BP95" s="93">
        <f t="shared" si="397"/>
        <v>-38211.909999999974</v>
      </c>
      <c r="BQ95" s="93">
        <f t="shared" si="397"/>
        <v>60887.090000000084</v>
      </c>
      <c r="BR95" s="394">
        <f t="shared" si="397"/>
        <v>-61294.240000000224</v>
      </c>
      <c r="BS95" s="417">
        <f t="shared" si="398"/>
        <v>477438.97999999998</v>
      </c>
      <c r="BT95" s="93">
        <f t="shared" si="398"/>
        <v>779397.04000000004</v>
      </c>
      <c r="BU95" s="93">
        <f t="shared" si="398"/>
        <v>842087.58999999985</v>
      </c>
      <c r="BV95" s="93">
        <f t="shared" si="398"/>
        <v>262502.15999999992</v>
      </c>
      <c r="BW95" s="93">
        <f t="shared" si="398"/>
        <v>-18533.250000000116</v>
      </c>
      <c r="BX95" s="234">
        <f t="shared" si="398"/>
        <v>198145.91000000009</v>
      </c>
      <c r="BY95" s="234">
        <f t="shared" si="398"/>
        <v>107132.96000000002</v>
      </c>
      <c r="BZ95" s="234">
        <f t="shared" si="398"/>
        <v>98672.399999999965</v>
      </c>
      <c r="CA95" s="234">
        <f t="shared" si="398"/>
        <v>91878.210000000021</v>
      </c>
      <c r="CB95" s="234">
        <f t="shared" si="398"/>
        <v>56832</v>
      </c>
      <c r="CC95" s="234">
        <f t="shared" si="399"/>
        <v>344923.31999999995</v>
      </c>
      <c r="CD95" s="394">
        <f t="shared" si="399"/>
        <v>596589.18000000017</v>
      </c>
      <c r="CE95" s="356">
        <f t="shared" si="399"/>
        <v>641479</v>
      </c>
      <c r="CF95" s="234">
        <f t="shared" si="399"/>
        <v>910063</v>
      </c>
      <c r="CG95" s="234">
        <f t="shared" si="399"/>
        <v>836053.51000000024</v>
      </c>
      <c r="CH95" s="234">
        <f t="shared" si="399"/>
        <v>743824.73999999999</v>
      </c>
      <c r="CI95" s="234">
        <f t="shared" si="399"/>
        <v>769152.17000000004</v>
      </c>
      <c r="CJ95" s="234">
        <f t="shared" si="399"/>
        <v>287132.94999999995</v>
      </c>
      <c r="CK95" s="234">
        <f t="shared" si="399"/>
        <v>220728</v>
      </c>
      <c r="CL95" s="234">
        <f t="shared" si="399"/>
        <v>180341.51000000001</v>
      </c>
      <c r="CM95" s="234">
        <f t="shared" si="400"/>
        <v>226753</v>
      </c>
      <c r="CN95" s="234">
        <f t="shared" si="400"/>
        <v>348307</v>
      </c>
      <c r="CO95" s="234">
        <f t="shared" si="400"/>
        <v>308782</v>
      </c>
      <c r="CP95" s="394">
        <f t="shared" si="400"/>
        <v>1108959</v>
      </c>
      <c r="CQ95" s="394">
        <f t="shared" si="400"/>
        <v>1010180</v>
      </c>
      <c r="CR95" s="394">
        <f t="shared" si="400"/>
        <v>661785</v>
      </c>
      <c r="CS95" s="394">
        <f t="shared" si="400"/>
        <v>889054</v>
      </c>
      <c r="CT95" s="394">
        <f t="shared" si="400"/>
        <v>304602</v>
      </c>
      <c r="CU95" s="394">
        <f t="shared" si="400"/>
        <v>88810</v>
      </c>
      <c r="CV95" s="394">
        <f t="shared" si="400"/>
        <v>1533</v>
      </c>
      <c r="CW95" s="394">
        <f t="shared" si="400"/>
        <v>-167809</v>
      </c>
      <c r="CX95" s="394">
        <f t="shared" si="400"/>
        <v>-17839</v>
      </c>
      <c r="CY95" s="394">
        <f t="shared" si="400"/>
        <v>-136089</v>
      </c>
      <c r="CZ95" s="394">
        <f t="shared" si="400"/>
        <v>-216876</v>
      </c>
      <c r="DA95" s="394">
        <f t="shared" si="400"/>
        <v>171062</v>
      </c>
      <c r="DB95" s="394">
        <f t="shared" si="400"/>
        <v>-7195</v>
      </c>
      <c r="DC95" s="330"/>
      <c r="DD95" s="57">
        <f>DD81+DD88</f>
        <v>3611732</v>
      </c>
    </row>
    <row r="96" spans="1:108" s="31" customFormat="1" ht="15">
      <c r="A96" s="139"/>
      <c r="B96" s="32" t="s">
        <v>141</v>
      </c>
      <c r="C96" s="90">
        <f>C82+C89</f>
        <v>7158614.8300000001</v>
      </c>
      <c r="D96" s="91">
        <f t="shared" si="406" ref="D96:X96">D82+D89</f>
        <v>4502597.9900000002</v>
      </c>
      <c r="E96" s="91">
        <f t="shared" si="406"/>
        <v>2800234.8299999996</v>
      </c>
      <c r="F96" s="91">
        <f t="shared" si="406"/>
        <v>1544444.02</v>
      </c>
      <c r="G96" s="91">
        <f t="shared" si="406"/>
        <v>1250297.5999999999</v>
      </c>
      <c r="H96" s="91">
        <f t="shared" si="406"/>
        <v>1186601.49</v>
      </c>
      <c r="I96" s="91">
        <f t="shared" si="406"/>
        <v>1097488.6200000001</v>
      </c>
      <c r="J96" s="91">
        <f t="shared" si="406"/>
        <v>1538751.3799999999</v>
      </c>
      <c r="K96" s="91">
        <f t="shared" si="406"/>
        <v>2426801.6600000001</v>
      </c>
      <c r="L96" s="92">
        <f t="shared" si="406"/>
        <v>9489604.0899999999</v>
      </c>
      <c r="M96" s="91">
        <f t="shared" si="406"/>
        <v>7083826.0800000001</v>
      </c>
      <c r="N96" s="91">
        <f t="shared" si="406"/>
        <v>6435159.2200000007</v>
      </c>
      <c r="O96" s="91">
        <f t="shared" si="406"/>
        <v>5430167.6299999999</v>
      </c>
      <c r="P96" s="91">
        <f t="shared" si="406"/>
        <v>4529711.2000000002</v>
      </c>
      <c r="Q96" s="91">
        <f t="shared" si="406"/>
        <v>3046415.75</v>
      </c>
      <c r="R96" s="91">
        <f t="shared" si="406"/>
        <v>1252501.3299999998</v>
      </c>
      <c r="S96" s="91">
        <f t="shared" si="406"/>
        <v>1063958.0800000001</v>
      </c>
      <c r="T96" s="91">
        <f t="shared" si="406"/>
        <v>897310.45999999996</v>
      </c>
      <c r="U96" s="91">
        <f t="shared" si="406"/>
        <v>1038768.62</v>
      </c>
      <c r="V96" s="91">
        <f t="shared" si="406"/>
        <v>1229092</v>
      </c>
      <c r="W96" s="91">
        <f t="shared" si="406"/>
        <v>2275788.4899999998</v>
      </c>
      <c r="X96" s="92">
        <f t="shared" si="406"/>
        <v>5012604.9800000004</v>
      </c>
      <c r="Y96" s="91">
        <f t="shared" si="407" ref="Y96:AA96">Y82+Y89</f>
        <v>7496066</v>
      </c>
      <c r="Z96" s="91">
        <f t="shared" si="407"/>
        <v>7616398</v>
      </c>
      <c r="AA96" s="91">
        <f t="shared" si="407"/>
        <v>8002060.3799999999</v>
      </c>
      <c r="AB96" s="91">
        <f t="shared" si="408" ref="AB96:AC96">AB82+AB89</f>
        <v>4461548.4300000006</v>
      </c>
      <c r="AC96" s="91">
        <f t="shared" si="408"/>
        <v>2612868.54</v>
      </c>
      <c r="AD96" s="91">
        <f t="shared" si="409" ref="AD96:AF96">AD82+AD89</f>
        <v>1407364.3300000001</v>
      </c>
      <c r="AE96" s="91">
        <f t="shared" si="409"/>
        <v>1184897</v>
      </c>
      <c r="AF96" s="91">
        <f t="shared" si="409"/>
        <v>1171999.1699999999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300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>
        <v>3694645</v>
      </c>
      <c r="BH96" s="300">
        <v>7904161</v>
      </c>
      <c r="BI96" s="28">
        <f t="shared" si="397"/>
        <v>-1728447.2000000002</v>
      </c>
      <c r="BJ96" s="93">
        <f t="shared" si="397"/>
        <v>27113.209999999963</v>
      </c>
      <c r="BK96" s="93">
        <f t="shared" si="397"/>
        <v>246180.92000000039</v>
      </c>
      <c r="BL96" s="93">
        <f t="shared" si="397"/>
        <v>-291942.69000000018</v>
      </c>
      <c r="BM96" s="93">
        <f t="shared" si="397"/>
        <v>-186339.51999999979</v>
      </c>
      <c r="BN96" s="93">
        <f t="shared" si="397"/>
        <v>-289291.03000000003</v>
      </c>
      <c r="BO96" s="93">
        <f t="shared" si="397"/>
        <v>-58720.000000000116</v>
      </c>
      <c r="BP96" s="93">
        <f t="shared" si="397"/>
        <v>-309659.37999999989</v>
      </c>
      <c r="BQ96" s="93">
        <f t="shared" si="397"/>
        <v>-151013.17000000039</v>
      </c>
      <c r="BR96" s="394">
        <f t="shared" si="397"/>
        <v>-4476999.1099999994</v>
      </c>
      <c r="BS96" s="417">
        <f t="shared" si="398"/>
        <v>412239.91999999993</v>
      </c>
      <c r="BT96" s="93">
        <f t="shared" si="398"/>
        <v>1181238.7799999993</v>
      </c>
      <c r="BU96" s="93">
        <f t="shared" si="398"/>
        <v>2571892.75</v>
      </c>
      <c r="BV96" s="93">
        <f t="shared" si="398"/>
        <v>-68162.769999999553</v>
      </c>
      <c r="BW96" s="93">
        <f t="shared" si="398"/>
        <v>-433547.20999999996</v>
      </c>
      <c r="BX96" s="234">
        <f t="shared" si="398"/>
        <v>154863.00000000023</v>
      </c>
      <c r="BY96" s="234">
        <f t="shared" si="398"/>
        <v>120938.91999999993</v>
      </c>
      <c r="BZ96" s="234">
        <f t="shared" si="398"/>
        <v>274688.70999999996</v>
      </c>
      <c r="CA96" s="234">
        <f t="shared" si="398"/>
        <v>141835.38</v>
      </c>
      <c r="CB96" s="234">
        <f t="shared" si="398"/>
        <v>1702</v>
      </c>
      <c r="CC96" s="234">
        <f t="shared" si="399"/>
        <v>444800.51000000024</v>
      </c>
      <c r="CD96" s="394">
        <f t="shared" si="399"/>
        <v>1563228.0199999996</v>
      </c>
      <c r="CE96" s="356">
        <f t="shared" si="399"/>
        <v>1254314</v>
      </c>
      <c r="CF96" s="234">
        <f t="shared" si="399"/>
        <v>2625992</v>
      </c>
      <c r="CG96" s="234">
        <f t="shared" si="399"/>
        <v>1096048.6200000001</v>
      </c>
      <c r="CH96" s="234">
        <f t="shared" si="399"/>
        <v>1979027.5699999994</v>
      </c>
      <c r="CI96" s="234">
        <f t="shared" si="399"/>
        <v>924190.45999999996</v>
      </c>
      <c r="CJ96" s="234">
        <f t="shared" si="399"/>
        <v>857264.66999999993</v>
      </c>
      <c r="CK96" s="234">
        <f t="shared" si="399"/>
        <v>893897</v>
      </c>
      <c r="CL96" s="234">
        <f t="shared" si="399"/>
        <v>618582.83000000007</v>
      </c>
      <c r="CM96" s="234">
        <f t="shared" si="400"/>
        <v>700195</v>
      </c>
      <c r="CN96" s="234">
        <f t="shared" si="400"/>
        <v>1022823</v>
      </c>
      <c r="CO96" s="234">
        <f t="shared" si="400"/>
        <v>791571</v>
      </c>
      <c r="CP96" s="394">
        <f t="shared" si="400"/>
        <v>1410403</v>
      </c>
      <c r="CQ96" s="394">
        <f t="shared" si="400"/>
        <v>1371562</v>
      </c>
      <c r="CR96" s="394">
        <f t="shared" si="400"/>
        <v>200474</v>
      </c>
      <c r="CS96" s="394">
        <f t="shared" si="400"/>
        <v>223603</v>
      </c>
      <c r="CT96" s="394">
        <f t="shared" si="400"/>
        <v>-628668</v>
      </c>
      <c r="CU96" s="394">
        <f t="shared" si="400"/>
        <v>-97435</v>
      </c>
      <c r="CV96" s="394">
        <f t="shared" si="400"/>
        <v>-389877</v>
      </c>
      <c r="CW96" s="394">
        <f t="shared" si="400"/>
        <v>-736832</v>
      </c>
      <c r="CX96" s="394">
        <f t="shared" si="400"/>
        <v>-382979</v>
      </c>
      <c r="CY96" s="394">
        <f t="shared" si="400"/>
        <v>-535689</v>
      </c>
      <c r="CZ96" s="394">
        <f t="shared" si="400"/>
        <v>-735492</v>
      </c>
      <c r="DA96" s="394">
        <f t="shared" si="400"/>
        <v>182485</v>
      </c>
      <c r="DB96" s="394">
        <f t="shared" si="400"/>
        <v>-82075</v>
      </c>
      <c r="DC96" s="330"/>
      <c r="DD96" s="57">
        <f>DD82+DD89</f>
        <v>7904161</v>
      </c>
    </row>
    <row r="97" spans="1:108" s="31" customFormat="1" ht="15">
      <c r="A97" s="139"/>
      <c r="B97" s="32" t="s">
        <v>142</v>
      </c>
      <c r="C97" s="90">
        <f>C83+C90</f>
        <v>6838850.2800000003</v>
      </c>
      <c r="D97" s="91">
        <f t="shared" si="410" ref="D97:X97">D83+D90</f>
        <v>2078460.05</v>
      </c>
      <c r="E97" s="91">
        <f t="shared" si="410"/>
        <v>1327294.8100000001</v>
      </c>
      <c r="F97" s="91">
        <f t="shared" si="410"/>
        <v>1350865.6000000001</v>
      </c>
      <c r="G97" s="91">
        <f t="shared" si="410"/>
        <v>566217.87</v>
      </c>
      <c r="H97" s="91">
        <f t="shared" si="410"/>
        <v>453421.5</v>
      </c>
      <c r="I97" s="91">
        <f t="shared" si="410"/>
        <v>426919.20000000001</v>
      </c>
      <c r="J97" s="91">
        <f t="shared" si="410"/>
        <v>658308.47999999998</v>
      </c>
      <c r="K97" s="91">
        <f t="shared" si="410"/>
        <v>1164826.24</v>
      </c>
      <c r="L97" s="92">
        <f t="shared" si="410"/>
        <v>2360744.0899999999</v>
      </c>
      <c r="M97" s="91">
        <f t="shared" si="410"/>
        <v>2865707.0499999998</v>
      </c>
      <c r="N97" s="91">
        <f t="shared" si="410"/>
        <v>2518075.5299999998</v>
      </c>
      <c r="O97" s="91">
        <f t="shared" si="410"/>
        <v>2332189.2199999997</v>
      </c>
      <c r="P97" s="91">
        <f t="shared" si="410"/>
        <v>1808520.1299999999</v>
      </c>
      <c r="Q97" s="91">
        <f t="shared" si="410"/>
        <v>1327730.01</v>
      </c>
      <c r="R97" s="91">
        <f t="shared" si="410"/>
        <v>539544.00999999989</v>
      </c>
      <c r="S97" s="91">
        <f t="shared" si="410"/>
        <v>341140.96000000002</v>
      </c>
      <c r="T97" s="91">
        <f t="shared" si="410"/>
        <v>264400.5</v>
      </c>
      <c r="U97" s="91">
        <f t="shared" si="410"/>
        <v>356944.74000000005</v>
      </c>
      <c r="V97" s="91">
        <f t="shared" si="410"/>
        <v>655348</v>
      </c>
      <c r="W97" s="91">
        <f t="shared" si="410"/>
        <v>994589.77000000002</v>
      </c>
      <c r="X97" s="92">
        <f t="shared" si="410"/>
        <v>1970580.1900000002</v>
      </c>
      <c r="Y97" s="91">
        <f t="shared" si="411" ref="Y97:AA97">Y83+Y90</f>
        <v>2762461</v>
      </c>
      <c r="Z97" s="91">
        <f t="shared" si="411"/>
        <v>2845690</v>
      </c>
      <c r="AA97" s="91">
        <f t="shared" si="411"/>
        <v>2848301.52</v>
      </c>
      <c r="AB97" s="91">
        <f t="shared" si="412" ref="AB97:AC97">AB83+AB90</f>
        <v>1825426.0899999999</v>
      </c>
      <c r="AC97" s="91">
        <f t="shared" si="412"/>
        <v>1101830.3799999999</v>
      </c>
      <c r="AD97" s="91">
        <f t="shared" si="413" ref="AD97:AF97">AD83+AD90</f>
        <v>524652.96999999997</v>
      </c>
      <c r="AE97" s="91">
        <f t="shared" si="413"/>
        <v>413151</v>
      </c>
      <c r="AF97" s="91">
        <f t="shared" si="413"/>
        <v>428938.96999999997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300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>
        <v>1608812</v>
      </c>
      <c r="BH97" s="300">
        <v>3411503</v>
      </c>
      <c r="BI97" s="28">
        <f t="shared" si="397"/>
        <v>-4506661.0600000005</v>
      </c>
      <c r="BJ97" s="93">
        <f t="shared" si="397"/>
        <v>-269939.92000000016</v>
      </c>
      <c r="BK97" s="93">
        <f t="shared" si="397"/>
        <v>435.19999999995343</v>
      </c>
      <c r="BL97" s="93">
        <f t="shared" si="397"/>
        <v>-811321.5900000002</v>
      </c>
      <c r="BM97" s="93">
        <f t="shared" si="397"/>
        <v>-225076.90999999997</v>
      </c>
      <c r="BN97" s="93">
        <f t="shared" si="397"/>
        <v>-189021</v>
      </c>
      <c r="BO97" s="93">
        <f t="shared" si="397"/>
        <v>-69974.459999999963</v>
      </c>
      <c r="BP97" s="93">
        <f t="shared" si="397"/>
        <v>-2960.4799999999814</v>
      </c>
      <c r="BQ97" s="93">
        <f t="shared" si="397"/>
        <v>-170236.46999999997</v>
      </c>
      <c r="BR97" s="394">
        <f t="shared" si="397"/>
        <v>-390163.89999999967</v>
      </c>
      <c r="BS97" s="417">
        <f t="shared" si="398"/>
        <v>-103246.04999999981</v>
      </c>
      <c r="BT97" s="93">
        <f t="shared" si="398"/>
        <v>327614.4700000002</v>
      </c>
      <c r="BU97" s="93">
        <f t="shared" si="398"/>
        <v>516112.30000000028</v>
      </c>
      <c r="BV97" s="93">
        <f t="shared" si="398"/>
        <v>16905.959999999963</v>
      </c>
      <c r="BW97" s="93">
        <f t="shared" si="398"/>
        <v>-225899.63000000012</v>
      </c>
      <c r="BX97" s="234">
        <f t="shared" si="398"/>
        <v>-14891.039999999921</v>
      </c>
      <c r="BY97" s="234">
        <f t="shared" si="398"/>
        <v>72010.039999999979</v>
      </c>
      <c r="BZ97" s="234">
        <f t="shared" si="398"/>
        <v>164538.46999999997</v>
      </c>
      <c r="CA97" s="234">
        <f t="shared" si="398"/>
        <v>88426.259999999951</v>
      </c>
      <c r="CB97" s="234">
        <f t="shared" si="398"/>
        <v>-183334</v>
      </c>
      <c r="CC97" s="234">
        <f t="shared" si="399"/>
        <v>158681.22999999998</v>
      </c>
      <c r="CD97" s="394">
        <f t="shared" si="399"/>
        <v>663593.80999999982</v>
      </c>
      <c r="CE97" s="356">
        <f t="shared" si="399"/>
        <v>610896</v>
      </c>
      <c r="CF97" s="234">
        <f t="shared" si="399"/>
        <v>802046</v>
      </c>
      <c r="CG97" s="234">
        <f t="shared" si="399"/>
        <v>477079.47999999998</v>
      </c>
      <c r="CH97" s="234">
        <f t="shared" si="399"/>
        <v>851910.91000000015</v>
      </c>
      <c r="CI97" s="234">
        <f t="shared" si="399"/>
        <v>467001.62000000011</v>
      </c>
      <c r="CJ97" s="234">
        <f t="shared" si="399"/>
        <v>282883.03000000003</v>
      </c>
      <c r="CK97" s="234">
        <f t="shared" si="399"/>
        <v>388052</v>
      </c>
      <c r="CL97" s="234">
        <f t="shared" si="399"/>
        <v>150795.03000000003</v>
      </c>
      <c r="CM97" s="234">
        <f t="shared" si="400"/>
        <v>221202</v>
      </c>
      <c r="CN97" s="234">
        <f t="shared" si="400"/>
        <v>528977</v>
      </c>
      <c r="CO97" s="234">
        <f t="shared" si="400"/>
        <v>454187</v>
      </c>
      <c r="CP97" s="394">
        <f t="shared" si="400"/>
        <v>723020</v>
      </c>
      <c r="CQ97" s="394">
        <f t="shared" si="400"/>
        <v>463384</v>
      </c>
      <c r="CR97" s="394">
        <f t="shared" si="400"/>
        <v>287678</v>
      </c>
      <c r="CS97" s="394">
        <f t="shared" si="400"/>
        <v>368099</v>
      </c>
      <c r="CT97" s="394">
        <f t="shared" si="400"/>
        <v>-184428</v>
      </c>
      <c r="CU97" s="394">
        <f t="shared" si="400"/>
        <v>-55241</v>
      </c>
      <c r="CV97" s="394">
        <f t="shared" si="400"/>
        <v>57712</v>
      </c>
      <c r="CW97" s="394">
        <f t="shared" si="400"/>
        <v>-287528</v>
      </c>
      <c r="CX97" s="394">
        <f t="shared" si="400"/>
        <v>-35963</v>
      </c>
      <c r="CY97" s="394">
        <f t="shared" si="400"/>
        <v>-140316</v>
      </c>
      <c r="CZ97" s="394">
        <f t="shared" si="400"/>
        <v>-204612</v>
      </c>
      <c r="DA97" s="394">
        <f t="shared" si="400"/>
        <v>1354</v>
      </c>
      <c r="DB97" s="394">
        <f t="shared" si="400"/>
        <v>54309</v>
      </c>
      <c r="DC97" s="330"/>
      <c r="DD97" s="57">
        <f>DD83+DD90</f>
        <v>3411503</v>
      </c>
    </row>
    <row r="98" spans="1:108" s="31" customFormat="1" ht="15">
      <c r="A98" s="139"/>
      <c r="B98" s="32" t="s">
        <v>143</v>
      </c>
      <c r="C98" s="90">
        <f>C84+C91</f>
        <v>3762025.6600000001</v>
      </c>
      <c r="D98" s="91">
        <f t="shared" si="414" ref="D98:X98">D84+D91</f>
        <v>1653639.8799999999</v>
      </c>
      <c r="E98" s="91">
        <f t="shared" si="414"/>
        <v>1209935.4099999999</v>
      </c>
      <c r="F98" s="91">
        <f t="shared" si="414"/>
        <v>1081284.02</v>
      </c>
      <c r="G98" s="91">
        <f t="shared" si="414"/>
        <v>782809.58999999997</v>
      </c>
      <c r="H98" s="91">
        <f t="shared" si="414"/>
        <v>904426.94999999995</v>
      </c>
      <c r="I98" s="91">
        <f t="shared" si="414"/>
        <v>823881.53000000003</v>
      </c>
      <c r="J98" s="91">
        <f t="shared" si="414"/>
        <v>1054995</v>
      </c>
      <c r="K98" s="91">
        <f t="shared" si="414"/>
        <v>1025378.5</v>
      </c>
      <c r="L98" s="92">
        <f t="shared" si="414"/>
        <v>1696099.28</v>
      </c>
      <c r="M98" s="91">
        <f t="shared" si="414"/>
        <v>1796338.55</v>
      </c>
      <c r="N98" s="91">
        <f t="shared" si="414"/>
        <v>1633914.02</v>
      </c>
      <c r="O98" s="91">
        <f t="shared" si="414"/>
        <v>1552071.46</v>
      </c>
      <c r="P98" s="91">
        <f t="shared" si="414"/>
        <v>1203522.1499999999</v>
      </c>
      <c r="Q98" s="91">
        <f t="shared" si="414"/>
        <v>1216447.52</v>
      </c>
      <c r="R98" s="91">
        <f t="shared" si="414"/>
        <v>823192</v>
      </c>
      <c r="S98" s="91">
        <f t="shared" si="414"/>
        <v>732108.01000000001</v>
      </c>
      <c r="T98" s="91">
        <f t="shared" si="414"/>
        <v>703655.70000000007</v>
      </c>
      <c r="U98" s="91">
        <f t="shared" si="414"/>
        <v>795514.81999999995</v>
      </c>
      <c r="V98" s="91">
        <f t="shared" si="414"/>
        <v>771730</v>
      </c>
      <c r="W98" s="91">
        <f t="shared" si="414"/>
        <v>998790.08999999997</v>
      </c>
      <c r="X98" s="92">
        <f t="shared" si="414"/>
        <v>1393888.03</v>
      </c>
      <c r="Y98" s="91">
        <f t="shared" si="415" ref="Y98:AA98">Y84+Y91</f>
        <v>1838454</v>
      </c>
      <c r="Z98" s="91">
        <f t="shared" si="415"/>
        <v>1789559</v>
      </c>
      <c r="AA98" s="91">
        <f t="shared" si="415"/>
        <v>1805491.8500000001</v>
      </c>
      <c r="AB98" s="91">
        <f t="shared" si="416" ref="AB98:AC98">AB84+AB91</f>
        <v>1429913.9199999999</v>
      </c>
      <c r="AC98" s="91">
        <f t="shared" si="416"/>
        <v>1198136.78</v>
      </c>
      <c r="AD98" s="91">
        <f t="shared" si="417" ref="AD98:AF98">AD84+AD91</f>
        <v>880059.67999999993</v>
      </c>
      <c r="AE98" s="91">
        <f t="shared" si="417"/>
        <v>791693</v>
      </c>
      <c r="AF98" s="91">
        <f t="shared" si="417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300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>
        <v>1432132</v>
      </c>
      <c r="BH98" s="300">
        <v>2533681</v>
      </c>
      <c r="BI98" s="28">
        <f t="shared" si="397"/>
        <v>-2209954.2000000002</v>
      </c>
      <c r="BJ98" s="93">
        <f t="shared" si="397"/>
        <v>-450117.72999999998</v>
      </c>
      <c r="BK98" s="93">
        <f t="shared" si="397"/>
        <v>6512.1100000001024</v>
      </c>
      <c r="BL98" s="93">
        <f t="shared" si="397"/>
        <v>-258092.02000000002</v>
      </c>
      <c r="BM98" s="93">
        <f t="shared" si="397"/>
        <v>-50701.579999999958</v>
      </c>
      <c r="BN98" s="93">
        <f t="shared" si="397"/>
        <v>-200771.24999999988</v>
      </c>
      <c r="BO98" s="93">
        <f t="shared" si="397"/>
        <v>-28366.710000000079</v>
      </c>
      <c r="BP98" s="93">
        <f t="shared" si="397"/>
        <v>-283265</v>
      </c>
      <c r="BQ98" s="93">
        <f t="shared" si="397"/>
        <v>-26588.410000000033</v>
      </c>
      <c r="BR98" s="394">
        <f t="shared" si="397"/>
        <v>-302211.25</v>
      </c>
      <c r="BS98" s="417">
        <f t="shared" si="398"/>
        <v>42115.449999999953</v>
      </c>
      <c r="BT98" s="93">
        <f t="shared" si="398"/>
        <v>155644.97999999998</v>
      </c>
      <c r="BU98" s="93">
        <f t="shared" si="398"/>
        <v>253420.39000000013</v>
      </c>
      <c r="BV98" s="93">
        <f t="shared" si="398"/>
        <v>226391.77000000002</v>
      </c>
      <c r="BW98" s="93">
        <f t="shared" si="398"/>
        <v>-18310.739999999991</v>
      </c>
      <c r="BX98" s="234">
        <f t="shared" si="398"/>
        <v>56867.679999999935</v>
      </c>
      <c r="BY98" s="234">
        <f t="shared" si="398"/>
        <v>59584.989999999991</v>
      </c>
      <c r="BZ98" s="234">
        <f t="shared" si="398"/>
        <v>2269.5499999999302</v>
      </c>
      <c r="CA98" s="234">
        <f t="shared" si="398"/>
        <v>28794.180000000051</v>
      </c>
      <c r="CB98" s="234">
        <f t="shared" si="398"/>
        <v>84449</v>
      </c>
      <c r="CC98" s="234">
        <f t="shared" si="399"/>
        <v>31422.910000000033</v>
      </c>
      <c r="CD98" s="394">
        <f t="shared" si="399"/>
        <v>329472.96999999997</v>
      </c>
      <c r="CE98" s="356">
        <f t="shared" si="399"/>
        <v>246215</v>
      </c>
      <c r="CF98" s="234">
        <f t="shared" si="399"/>
        <v>418605</v>
      </c>
      <c r="CG98" s="234">
        <f t="shared" si="399"/>
        <v>216245.14999999991</v>
      </c>
      <c r="CH98" s="234">
        <f t="shared" si="399"/>
        <v>774585.08000000007</v>
      </c>
      <c r="CI98" s="234">
        <f t="shared" si="399"/>
        <v>361190.21999999997</v>
      </c>
      <c r="CJ98" s="234">
        <f t="shared" si="399"/>
        <v>481297.32000000007</v>
      </c>
      <c r="CK98" s="234">
        <f t="shared" si="399"/>
        <v>418899</v>
      </c>
      <c r="CL98" s="234">
        <f t="shared" si="399"/>
        <v>1260674.75</v>
      </c>
      <c r="CM98" s="234">
        <f t="shared" si="400"/>
        <v>651862</v>
      </c>
      <c r="CN98" s="234">
        <f t="shared" si="400"/>
        <v>335960</v>
      </c>
      <c r="CO98" s="234">
        <f t="shared" si="400"/>
        <v>676814</v>
      </c>
      <c r="CP98" s="394">
        <f t="shared" si="400"/>
        <v>518370</v>
      </c>
      <c r="CQ98" s="394">
        <f t="shared" si="400"/>
        <v>1238779</v>
      </c>
      <c r="CR98" s="394">
        <f t="shared" si="400"/>
        <v>941394</v>
      </c>
      <c r="CS98" s="394">
        <f t="shared" si="400"/>
        <v>907626</v>
      </c>
      <c r="CT98" s="394">
        <f t="shared" si="400"/>
        <v>-120099</v>
      </c>
      <c r="CU98" s="394">
        <f t="shared" si="400"/>
        <v>976700</v>
      </c>
      <c r="CV98" s="394">
        <f t="shared" si="400"/>
        <v>183066</v>
      </c>
      <c r="CW98" s="394">
        <f t="shared" si="400"/>
        <v>348487</v>
      </c>
      <c r="CX98" s="394">
        <f t="shared" si="400"/>
        <v>-568937</v>
      </c>
      <c r="CY98" s="394">
        <f t="shared" si="400"/>
        <v>-385031</v>
      </c>
      <c r="CZ98" s="394">
        <f t="shared" si="400"/>
        <v>-181085</v>
      </c>
      <c r="DA98" s="394">
        <f t="shared" si="400"/>
        <v>-274895</v>
      </c>
      <c r="DB98" s="394">
        <f t="shared" si="400"/>
        <v>291950</v>
      </c>
      <c r="DC98" s="330"/>
      <c r="DD98" s="57">
        <f>DD84+DD91</f>
        <v>2533681</v>
      </c>
    </row>
    <row r="99" spans="1:108" s="123" customFormat="1" ht="15.75" thickBot="1">
      <c r="A99" s="140"/>
      <c r="B99" s="45" t="s">
        <v>144</v>
      </c>
      <c r="C99" s="119">
        <f t="shared" si="418" ref="C99:V99">SUM(C94:C98)</f>
        <v>50531333.13000001</v>
      </c>
      <c r="D99" s="120">
        <f t="shared" si="418"/>
        <v>30835186.740000002</v>
      </c>
      <c r="E99" s="120">
        <f t="shared" si="418"/>
        <v>18999117.299999997</v>
      </c>
      <c r="F99" s="120">
        <f t="shared" si="418"/>
        <v>11686201.85</v>
      </c>
      <c r="G99" s="120">
        <f t="shared" si="418"/>
        <v>8353683.2299999995</v>
      </c>
      <c r="H99" s="120">
        <f t="shared" si="418"/>
        <v>7635365.46</v>
      </c>
      <c r="I99" s="120">
        <f t="shared" si="418"/>
        <v>7643213.4500000011</v>
      </c>
      <c r="J99" s="120">
        <f t="shared" si="418"/>
        <v>10421303.91</v>
      </c>
      <c r="K99" s="120">
        <f t="shared" si="418"/>
        <v>17008343.32</v>
      </c>
      <c r="L99" s="121">
        <f t="shared" si="418"/>
        <v>42637842.299999997</v>
      </c>
      <c r="M99" s="120">
        <f t="shared" si="418"/>
        <v>46062961.769999996</v>
      </c>
      <c r="N99" s="120">
        <f t="shared" si="418"/>
        <v>41122719.980000004</v>
      </c>
      <c r="O99" s="120">
        <f t="shared" si="418"/>
        <v>36922721.130000003</v>
      </c>
      <c r="P99" s="120">
        <f t="shared" si="418"/>
        <v>32044894.459999997</v>
      </c>
      <c r="Q99" s="120">
        <f t="shared" si="418"/>
        <v>22002471.16</v>
      </c>
      <c r="R99" s="120">
        <f t="shared" si="418"/>
        <v>10293506.65</v>
      </c>
      <c r="S99" s="120">
        <f t="shared" si="418"/>
        <v>8028191.2599999998</v>
      </c>
      <c r="T99" s="120">
        <f t="shared" si="418"/>
        <v>6521111.7799999993</v>
      </c>
      <c r="U99" s="120">
        <f t="shared" si="418"/>
        <v>7563418.8700000001</v>
      </c>
      <c r="V99" s="120">
        <f t="shared" si="418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si="419" ref="Y99:AA99">SUM(Y94+Y95+Y96+Y97+Y98)</f>
        <v>48917589</v>
      </c>
      <c r="Z99" s="120">
        <f t="shared" si="419"/>
        <v>51106012</v>
      </c>
      <c r="AA99" s="120">
        <f t="shared" si="419"/>
        <v>48377475.040000007</v>
      </c>
      <c r="AB99" s="120">
        <f t="shared" si="420" ref="AB99:AC99">SUM(AB94+AB95+AB96+AB97+AB98)</f>
        <v>31242476.710000001</v>
      </c>
      <c r="AC99" s="120">
        <f t="shared" si="420"/>
        <v>17814725.420000002</v>
      </c>
      <c r="AD99" s="120">
        <f t="shared" si="421" ref="AD99:AF99">SUM(AD94+AD95+AD96+AD97+AD98)</f>
        <v>10620490.35</v>
      </c>
      <c r="AE99" s="120">
        <f t="shared" si="421"/>
        <v>8486378</v>
      </c>
      <c r="AF99" s="120">
        <f t="shared" si="421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9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>
        <v>24268816</v>
      </c>
      <c r="BH99" s="299">
        <v>56163387</v>
      </c>
      <c r="BI99" s="29">
        <f t="shared" si="422" ref="BI99:BM99">SUM(BI94:BI98)</f>
        <v>-13608612</v>
      </c>
      <c r="BJ99" s="122">
        <f t="shared" si="422"/>
        <v>1209707.7199999976</v>
      </c>
      <c r="BK99" s="122">
        <f t="shared" si="422"/>
        <v>3003353.8600000013</v>
      </c>
      <c r="BL99" s="122">
        <f t="shared" si="422"/>
        <v>-1392695.2000000004</v>
      </c>
      <c r="BM99" s="122">
        <f t="shared" si="422"/>
        <v>-325491.96999999991</v>
      </c>
      <c r="BN99" s="122">
        <f t="shared" si="423" ref="BN99:BV99">SUM(BN94:BN98)</f>
        <v>-1114253.6800000002</v>
      </c>
      <c r="BO99" s="122">
        <f t="shared" si="423"/>
        <v>-79794.580000001064</v>
      </c>
      <c r="BP99" s="122">
        <f t="shared" si="423"/>
        <v>-1546270.9099999995</v>
      </c>
      <c r="BQ99" s="122">
        <f t="shared" si="423"/>
        <v>-1079525.2599999993</v>
      </c>
      <c r="BR99" s="393">
        <f t="shared" si="423"/>
        <v>-8327036.7199999942</v>
      </c>
      <c r="BS99" s="416">
        <f t="shared" si="423"/>
        <v>2854627.2299999995</v>
      </c>
      <c r="BT99" s="122">
        <f t="shared" si="423"/>
        <v>9983292.0200000014</v>
      </c>
      <c r="BU99" s="122">
        <f t="shared" si="423"/>
        <v>11454753.91</v>
      </c>
      <c r="BV99" s="122">
        <f t="shared" si="423"/>
        <v>-802417.7500000007</v>
      </c>
      <c r="BW99" s="122">
        <f t="shared" si="424" ref="BW99:BX99">SUM(BW94:BW98)</f>
        <v>-4187745.7399999984</v>
      </c>
      <c r="BX99" s="233">
        <f t="shared" si="424"/>
        <v>326983.69999999885</v>
      </c>
      <c r="BY99" s="233">
        <f t="shared" si="425" ref="BY99:BZ99">SUM(BY94:BY98)</f>
        <v>458186.73999999999</v>
      </c>
      <c r="BZ99" s="233">
        <f t="shared" si="425"/>
        <v>1369028.0600000005</v>
      </c>
      <c r="CA99" s="233">
        <f t="shared" si="426" ref="CA99">SUM(CA94:CA98)</f>
        <v>756161.1300000007</v>
      </c>
      <c r="CB99" s="233">
        <f t="shared" si="427" ref="CB99:CC99">SUM(CB94:CB98)</f>
        <v>-172028</v>
      </c>
      <c r="CC99" s="233">
        <f t="shared" si="427"/>
        <v>3195753.939999999</v>
      </c>
      <c r="CD99" s="393">
        <f t="shared" si="428" ref="CD99:CE99">SUM(CD94:CD98)</f>
        <v>11238303.419999998</v>
      </c>
      <c r="CE99" s="355">
        <f t="shared" si="428"/>
        <v>8720278</v>
      </c>
      <c r="CF99" s="233">
        <f t="shared" si="429" ref="CF99">SUM(CF94:CF98)</f>
        <v>13522586</v>
      </c>
      <c r="CG99" s="233">
        <f t="shared" si="430" ref="CG99">SUM(CG94:CG98)</f>
        <v>10018974.959999999</v>
      </c>
      <c r="CH99" s="233">
        <f t="shared" si="431" ref="CH99">SUM(CH94:CH98)</f>
        <v>11550182.290000001</v>
      </c>
      <c r="CI99" s="233">
        <f t="shared" si="432" ref="CI99">SUM(CI94:CI98)</f>
        <v>8312691.5799999991</v>
      </c>
      <c r="CJ99" s="233">
        <f t="shared" si="433" ref="CJ99">SUM(CJ94:CJ98)</f>
        <v>5010678.6500000013</v>
      </c>
      <c r="CK99" s="233">
        <f t="shared" si="434" ref="CK99">SUM(CK94:CK98)</f>
        <v>4935487</v>
      </c>
      <c r="CL99" s="233">
        <f t="shared" si="435" ref="CL99">SUM(CL94:CL98)</f>
        <v>4321149.1600000001</v>
      </c>
      <c r="CM99" s="233">
        <f t="shared" si="436" ref="CM99">SUM(CM94:CM98)</f>
        <v>4462029</v>
      </c>
      <c r="CN99" s="233">
        <f t="shared" si="437" ref="CN99">SUM(CN94:CN98)</f>
        <v>5818815</v>
      </c>
      <c r="CO99" s="233">
        <f t="shared" si="438" ref="CO99">SUM(CO94:CO98)</f>
        <v>4239403</v>
      </c>
      <c r="CP99" s="393">
        <f t="shared" si="439" ref="CP99">SUM(CP94:CP98)</f>
        <v>8157231</v>
      </c>
      <c r="CQ99" s="393">
        <f t="shared" si="440" ref="CQ99">SUM(CQ94:CQ98)</f>
        <v>10661487</v>
      </c>
      <c r="CR99" s="393">
        <f t="shared" si="441" ref="CR99">SUM(CR94:CR98)</f>
        <v>1122818</v>
      </c>
      <c r="CS99" s="393">
        <f t="shared" si="442" ref="CS99">SUM(CS94:CS98)</f>
        <v>4289872</v>
      </c>
      <c r="CT99" s="393">
        <f t="shared" si="443" ref="CT99:CU99">SUM(CT94:CT98)</f>
        <v>-2255558</v>
      </c>
      <c r="CU99" s="393">
        <f t="shared" si="443"/>
        <v>-2352449</v>
      </c>
      <c r="CV99" s="393">
        <f t="shared" si="444" ref="CV99">SUM(CV94:CV98)</f>
        <v>-2319994</v>
      </c>
      <c r="CW99" s="393">
        <f t="shared" si="445" ref="CW99">SUM(CW94:CW98)</f>
        <v>-3603261</v>
      </c>
      <c r="CX99" s="393">
        <f t="shared" si="446" ref="CX99:CY99">SUM(CX94:CX98)</f>
        <v>-2759031</v>
      </c>
      <c r="CY99" s="393">
        <f t="shared" si="446"/>
        <v>-3825692</v>
      </c>
      <c r="CZ99" s="393">
        <f t="shared" si="447" ref="CZ99:DA99">SUM(CZ94:CZ98)</f>
        <v>-4513983</v>
      </c>
      <c r="DA99" s="393">
        <f t="shared" si="447"/>
        <v>904841</v>
      </c>
      <c r="DB99" s="393">
        <f t="shared" si="448" ref="DB99">SUM(DB94:DB98)</f>
        <v>2457047</v>
      </c>
      <c r="DC99" s="331"/>
      <c r="DD99" s="29">
        <f>SUM(DD94:DD98)</f>
        <v>56163387</v>
      </c>
    </row>
    <row r="100" spans="1:108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29"/>
      <c r="CC100" s="229"/>
      <c r="CD100" s="389"/>
      <c r="CE100" s="351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30"/>
      <c r="DD100" s="88"/>
    </row>
    <row r="101" spans="1:108" s="31" customFormat="1" ht="15">
      <c r="A101" s="139"/>
      <c r="B101" s="32" t="s">
        <v>139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300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>
        <v>12600359</v>
      </c>
      <c r="BH101" s="300">
        <v>24542013</v>
      </c>
      <c r="BI101" s="28">
        <f t="shared" si="449" ref="BI101:BR105">O101-C101</f>
        <v>-2117707.5300000012</v>
      </c>
      <c r="BJ101" s="93">
        <f t="shared" si="449"/>
        <v>-2567128.8599999994</v>
      </c>
      <c r="BK101" s="93">
        <f t="shared" si="449"/>
        <v>118851.08999999985</v>
      </c>
      <c r="BL101" s="93">
        <f t="shared" si="449"/>
        <v>236527.93999999948</v>
      </c>
      <c r="BM101" s="93">
        <f t="shared" si="449"/>
        <v>-1021452.0700000003</v>
      </c>
      <c r="BN101" s="93">
        <f t="shared" si="449"/>
        <v>-687143.08999999892</v>
      </c>
      <c r="BO101" s="93">
        <f t="shared" si="449"/>
        <v>-152746.33000000007</v>
      </c>
      <c r="BP101" s="93">
        <f t="shared" si="449"/>
        <v>-820025.44999999925</v>
      </c>
      <c r="BQ101" s="93">
        <f t="shared" si="449"/>
        <v>173330.04000000097</v>
      </c>
      <c r="BR101" s="394">
        <f t="shared" si="449"/>
        <v>-1046751.1699999981</v>
      </c>
      <c r="BS101" s="417">
        <f t="shared" si="450" ref="BS101:CB105">Y101-M101</f>
        <v>-2353202.7300000004</v>
      </c>
      <c r="BT101" s="93">
        <f t="shared" si="450"/>
        <v>2847096.9499999993</v>
      </c>
      <c r="BU101" s="93">
        <f t="shared" si="450"/>
        <v>7287113.8900000006</v>
      </c>
      <c r="BV101" s="93">
        <f t="shared" si="450"/>
        <v>1617083.1699999981</v>
      </c>
      <c r="BW101" s="93">
        <f t="shared" si="450"/>
        <v>-1255872.1699999999</v>
      </c>
      <c r="BX101" s="234">
        <f t="shared" si="450"/>
        <v>-136506.95999999903</v>
      </c>
      <c r="BY101" s="234">
        <f t="shared" si="450"/>
        <v>794724.59999999963</v>
      </c>
      <c r="BZ101" s="234">
        <f t="shared" si="450"/>
        <v>926577.40999999922</v>
      </c>
      <c r="CA101" s="234">
        <f t="shared" si="450"/>
        <v>142204.83999999985</v>
      </c>
      <c r="CB101" s="234">
        <f t="shared" si="450"/>
        <v>-122611</v>
      </c>
      <c r="CC101" s="234">
        <f t="shared" si="451" ref="CC101:CL105">AI101-W101</f>
        <v>1679539.9399999995</v>
      </c>
      <c r="CD101" s="394">
        <f t="shared" si="451"/>
        <v>2494212.1099999994</v>
      </c>
      <c r="CE101" s="356">
        <f t="shared" si="451"/>
        <v>5938411</v>
      </c>
      <c r="CF101" s="234">
        <f t="shared" si="451"/>
        <v>10452757</v>
      </c>
      <c r="CG101" s="234">
        <f t="shared" si="451"/>
        <v>7140557.379999999</v>
      </c>
      <c r="CH101" s="234">
        <f t="shared" si="451"/>
        <v>5058253.4200000018</v>
      </c>
      <c r="CI101" s="234">
        <f t="shared" si="451"/>
        <v>5874540.4700000007</v>
      </c>
      <c r="CJ101" s="234">
        <f t="shared" si="451"/>
        <v>4167715.0199999996</v>
      </c>
      <c r="CK101" s="234">
        <f t="shared" si="451"/>
        <v>2937350</v>
      </c>
      <c r="CL101" s="234">
        <f t="shared" si="451"/>
        <v>4014084.3100000005</v>
      </c>
      <c r="CM101" s="234">
        <f t="shared" si="452" ref="CM101:DB105">AS101-AG101</f>
        <v>2889362</v>
      </c>
      <c r="CN101" s="234">
        <f t="shared" si="452"/>
        <v>3888779</v>
      </c>
      <c r="CO101" s="234">
        <f t="shared" si="452"/>
        <v>2944371</v>
      </c>
      <c r="CP101" s="394">
        <f t="shared" si="452"/>
        <v>4276962</v>
      </c>
      <c r="CQ101" s="394">
        <f t="shared" si="452"/>
        <v>6685386</v>
      </c>
      <c r="CR101" s="394">
        <f t="shared" si="452"/>
        <v>-168772</v>
      </c>
      <c r="CS101" s="394">
        <f t="shared" si="452"/>
        <v>117405</v>
      </c>
      <c r="CT101" s="394">
        <f t="shared" si="452"/>
        <v>221041</v>
      </c>
      <c r="CU101" s="394">
        <f t="shared" si="452"/>
        <v>274008</v>
      </c>
      <c r="CV101" s="394">
        <f t="shared" si="452"/>
        <v>-2202361</v>
      </c>
      <c r="CW101" s="394">
        <f t="shared" si="452"/>
        <v>-3035812</v>
      </c>
      <c r="CX101" s="394">
        <f t="shared" si="452"/>
        <v>-2753162</v>
      </c>
      <c r="CY101" s="394">
        <f t="shared" si="452"/>
        <v>-1673426</v>
      </c>
      <c r="CZ101" s="394">
        <f t="shared" si="452"/>
        <v>-2079414</v>
      </c>
      <c r="DA101" s="394">
        <f t="shared" si="452"/>
        <v>-1954332</v>
      </c>
      <c r="DB101" s="394">
        <f t="shared" si="452"/>
        <v>-44335</v>
      </c>
      <c r="DC101" s="330"/>
      <c r="DD101" s="57">
        <f>IF(ISERROR(GETPIVOTDATA("VALUE",'CRS WK pvt'!$I$2,"DT_FILE",DD$8,"CD_CO",DD$6,"TRIM_CAT",TRIM(B101),"TRIM_LINE",A100))=TRUE,0,GETPIVOTDATA("VALUE",'CRS WK pvt'!$I$2,"DT_FILE",DD$8,"CD_CO",DD$6,"TRIM_CAT",TRIM(B101),"TRIM_LINE",A100))</f>
        <v>24542013</v>
      </c>
    </row>
    <row r="102" spans="1:108" s="31" customFormat="1" ht="15">
      <c r="A102" s="139"/>
      <c r="B102" s="32" t="s">
        <v>140</v>
      </c>
      <c r="C102" s="90">
        <v>1113009.23</v>
      </c>
      <c r="D102" s="91">
        <v>1079739.75</v>
      </c>
      <c r="E102" s="91">
        <v>779053.37</v>
      </c>
      <c r="F102" s="28">
        <v>722786.06000000006</v>
      </c>
      <c r="G102" s="91">
        <v>500686.04999999999</v>
      </c>
      <c r="H102" s="91">
        <v>424680.06</v>
      </c>
      <c r="I102" s="91">
        <v>400897.62</v>
      </c>
      <c r="J102" s="91">
        <v>404672.97999999998</v>
      </c>
      <c r="K102" s="91">
        <v>380488.65999999997</v>
      </c>
      <c r="L102" s="92">
        <v>534674.60999999999</v>
      </c>
      <c r="M102" s="91">
        <v>1364857.4099999999</v>
      </c>
      <c r="N102" s="91">
        <v>1011564.12</v>
      </c>
      <c r="O102" s="91">
        <v>983515.14000000001</v>
      </c>
      <c r="P102" s="91">
        <v>903007.04000000004</v>
      </c>
      <c r="Q102" s="91">
        <v>748334.48999999999</v>
      </c>
      <c r="R102" s="91">
        <v>581615.09999999998</v>
      </c>
      <c r="S102" s="91">
        <v>461713.32000000001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659799.53000000003</v>
      </c>
      <c r="Y102" s="192">
        <v>1098154</v>
      </c>
      <c r="Z102" s="192">
        <v>1286571</v>
      </c>
      <c r="AA102" s="192">
        <v>1479694.3899999999</v>
      </c>
      <c r="AB102" s="192">
        <v>942074.31999999995</v>
      </c>
      <c r="AC102" s="192">
        <v>968021.03000000003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300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>
        <v>664204</v>
      </c>
      <c r="BH102" s="300">
        <v>1042871</v>
      </c>
      <c r="BI102" s="28">
        <f t="shared" si="449"/>
        <v>-129494.08999999997</v>
      </c>
      <c r="BJ102" s="93">
        <f t="shared" si="449"/>
        <v>-176732.70999999996</v>
      </c>
      <c r="BK102" s="93">
        <f t="shared" si="449"/>
        <v>-30718.880000000005</v>
      </c>
      <c r="BL102" s="93">
        <f t="shared" si="449"/>
        <v>-141170.96000000008</v>
      </c>
      <c r="BM102" s="93">
        <f t="shared" si="449"/>
        <v>-38972.729999999981</v>
      </c>
      <c r="BN102" s="93">
        <f t="shared" si="449"/>
        <v>-68989.75</v>
      </c>
      <c r="BO102" s="93">
        <f t="shared" si="449"/>
        <v>-72465.369999999995</v>
      </c>
      <c r="BP102" s="93">
        <f t="shared" si="449"/>
        <v>-83652.979999999981</v>
      </c>
      <c r="BQ102" s="93">
        <f t="shared" si="449"/>
        <v>-19451.909999999974</v>
      </c>
      <c r="BR102" s="394">
        <f t="shared" si="449"/>
        <v>125124.92000000004</v>
      </c>
      <c r="BS102" s="417">
        <f t="shared" si="450"/>
        <v>-266703.40999999992</v>
      </c>
      <c r="BT102" s="93">
        <f t="shared" si="450"/>
        <v>275006.88</v>
      </c>
      <c r="BU102" s="93">
        <f t="shared" si="450"/>
        <v>496179.24999999988</v>
      </c>
      <c r="BV102" s="93">
        <f t="shared" si="450"/>
        <v>39067.279999999912</v>
      </c>
      <c r="BW102" s="93">
        <f t="shared" si="450"/>
        <v>219686.54000000004</v>
      </c>
      <c r="BX102" s="234">
        <f t="shared" si="450"/>
        <v>441003.81000000006</v>
      </c>
      <c r="BY102" s="234">
        <f t="shared" si="450"/>
        <v>162239.67999999999</v>
      </c>
      <c r="BZ102" s="234">
        <f t="shared" si="450"/>
        <v>180146.32000000001</v>
      </c>
      <c r="CA102" s="234">
        <f t="shared" si="450"/>
        <v>146957.75</v>
      </c>
      <c r="CB102" s="234">
        <f t="shared" si="450"/>
        <v>107069</v>
      </c>
      <c r="CC102" s="234">
        <f t="shared" si="451"/>
        <v>1448755.25</v>
      </c>
      <c r="CD102" s="394">
        <f t="shared" si="451"/>
        <v>33169.469999999972</v>
      </c>
      <c r="CE102" s="356">
        <f t="shared" si="451"/>
        <v>369435</v>
      </c>
      <c r="CF102" s="234">
        <f t="shared" si="451"/>
        <v>290007</v>
      </c>
      <c r="CG102" s="234">
        <f t="shared" si="451"/>
        <v>397754.6100000001</v>
      </c>
      <c r="CH102" s="234">
        <f t="shared" si="451"/>
        <v>779561.68000000005</v>
      </c>
      <c r="CI102" s="234">
        <f t="shared" si="451"/>
        <v>570189.96999999997</v>
      </c>
      <c r="CJ102" s="234">
        <f t="shared" si="451"/>
        <v>-80359.910000000033</v>
      </c>
      <c r="CK102" s="234">
        <f t="shared" si="451"/>
        <v>164468</v>
      </c>
      <c r="CL102" s="234">
        <f t="shared" si="451"/>
        <v>175512.37</v>
      </c>
      <c r="CM102" s="234">
        <f t="shared" si="452"/>
        <v>90748</v>
      </c>
      <c r="CN102" s="234">
        <f t="shared" si="452"/>
        <v>227645</v>
      </c>
      <c r="CO102" s="234">
        <f t="shared" si="452"/>
        <v>-1100886</v>
      </c>
      <c r="CP102" s="394">
        <f t="shared" si="452"/>
        <v>287663</v>
      </c>
      <c r="CQ102" s="394">
        <f t="shared" si="452"/>
        <v>489245</v>
      </c>
      <c r="CR102" s="394">
        <f t="shared" si="452"/>
        <v>566857</v>
      </c>
      <c r="CS102" s="394">
        <f t="shared" si="452"/>
        <v>338906</v>
      </c>
      <c r="CT102" s="394">
        <f t="shared" si="452"/>
        <v>282497</v>
      </c>
      <c r="CU102" s="394">
        <f t="shared" si="452"/>
        <v>124943</v>
      </c>
      <c r="CV102" s="394">
        <f t="shared" si="452"/>
        <v>93527</v>
      </c>
      <c r="CW102" s="394">
        <f t="shared" si="452"/>
        <v>13343</v>
      </c>
      <c r="CX102" s="394">
        <f t="shared" si="452"/>
        <v>22139</v>
      </c>
      <c r="CY102" s="394">
        <f t="shared" si="452"/>
        <v>40663</v>
      </c>
      <c r="CZ102" s="394">
        <f t="shared" si="452"/>
        <v>-30571</v>
      </c>
      <c r="DA102" s="394">
        <f t="shared" si="452"/>
        <v>-44702</v>
      </c>
      <c r="DB102" s="394">
        <f t="shared" si="452"/>
        <v>62239</v>
      </c>
      <c r="DC102" s="330"/>
      <c r="DD102" s="57">
        <f>IF(ISERROR(GETPIVOTDATA("VALUE",'CRS WK pvt'!$I$2,"DT_FILE",DD$8,"CD_CO",DD$6,"TRIM_CAT",TRIM(B102),"TRIM_LINE",A100))=TRUE,0,GETPIVOTDATA("VALUE",'CRS WK pvt'!$I$2,"DT_FILE",DD$8,"CD_CO",DD$6,"TRIM_CAT",TRIM(B102),"TRIM_LINE",A100))</f>
        <v>1042871</v>
      </c>
    </row>
    <row r="103" spans="1:108" s="31" customFormat="1" ht="15">
      <c r="A103" s="139"/>
      <c r="B103" s="32" t="s">
        <v>141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1922878.6000000001</v>
      </c>
      <c r="H103" s="91">
        <v>1532890.29</v>
      </c>
      <c r="I103" s="91">
        <v>1290683.5600000001</v>
      </c>
      <c r="J103" s="91">
        <v>1536238.6299999999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4049673.0600000001</v>
      </c>
      <c r="R103" s="91">
        <v>2737715.7799999998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3717526.3700000001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300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>
        <v>2093352</v>
      </c>
      <c r="BH103" s="300">
        <v>4614644</v>
      </c>
      <c r="BI103" s="28">
        <f t="shared" si="449"/>
        <v>-780418.98000000045</v>
      </c>
      <c r="BJ103" s="93">
        <f t="shared" si="449"/>
        <v>-1967347.3599999994</v>
      </c>
      <c r="BK103" s="93">
        <f t="shared" si="449"/>
        <v>-699329.7099999995</v>
      </c>
      <c r="BL103" s="93">
        <f t="shared" si="449"/>
        <v>263834.25999999978</v>
      </c>
      <c r="BM103" s="93">
        <f t="shared" si="449"/>
        <v>-255831.87000000011</v>
      </c>
      <c r="BN103" s="93">
        <f t="shared" si="449"/>
        <v>-371370.84000000008</v>
      </c>
      <c r="BO103" s="93">
        <f t="shared" si="449"/>
        <v>-159105.02000000002</v>
      </c>
      <c r="BP103" s="93">
        <f t="shared" si="449"/>
        <v>-451701.62999999989</v>
      </c>
      <c r="BQ103" s="93">
        <f t="shared" si="449"/>
        <v>-70217.280000000028</v>
      </c>
      <c r="BR103" s="394">
        <f t="shared" si="449"/>
        <v>-477384.97999999998</v>
      </c>
      <c r="BS103" s="417">
        <f t="shared" si="450"/>
        <v>-1970268.3799999999</v>
      </c>
      <c r="BT103" s="93">
        <f t="shared" si="450"/>
        <v>570280.26999999955</v>
      </c>
      <c r="BU103" s="93">
        <f t="shared" si="450"/>
        <v>2917638.0900000008</v>
      </c>
      <c r="BV103" s="93">
        <f t="shared" si="450"/>
        <v>1342728.8599999994</v>
      </c>
      <c r="BW103" s="93">
        <f t="shared" si="450"/>
        <v>-332146.68999999994</v>
      </c>
      <c r="BX103" s="234">
        <f t="shared" si="450"/>
        <v>-587594.23999999976</v>
      </c>
      <c r="BY103" s="234">
        <f t="shared" si="450"/>
        <v>-65839.729999999981</v>
      </c>
      <c r="BZ103" s="234">
        <f t="shared" si="450"/>
        <v>297516.08000000007</v>
      </c>
      <c r="CA103" s="234">
        <f t="shared" si="450"/>
        <v>262656.45999999996</v>
      </c>
      <c r="CB103" s="234">
        <f t="shared" si="450"/>
        <v>50448</v>
      </c>
      <c r="CC103" s="234">
        <f t="shared" si="451"/>
        <v>201793.77000000002</v>
      </c>
      <c r="CD103" s="394">
        <f t="shared" si="451"/>
        <v>545251.52000000002</v>
      </c>
      <c r="CE103" s="356">
        <f t="shared" si="451"/>
        <v>1131346</v>
      </c>
      <c r="CF103" s="234">
        <f t="shared" si="451"/>
        <v>3217353</v>
      </c>
      <c r="CG103" s="234">
        <f t="shared" si="451"/>
        <v>632872.51999999955</v>
      </c>
      <c r="CH103" s="234">
        <f t="shared" si="451"/>
        <v>2221110.2800000003</v>
      </c>
      <c r="CI103" s="234">
        <f t="shared" si="451"/>
        <v>1427193.6299999999</v>
      </c>
      <c r="CJ103" s="234">
        <f t="shared" si="451"/>
        <v>1249991.46</v>
      </c>
      <c r="CK103" s="234">
        <f t="shared" si="451"/>
        <v>1009903</v>
      </c>
      <c r="CL103" s="234">
        <f t="shared" si="451"/>
        <v>1009298.47</v>
      </c>
      <c r="CM103" s="234">
        <f t="shared" si="452"/>
        <v>494833</v>
      </c>
      <c r="CN103" s="234">
        <f t="shared" si="452"/>
        <v>1114480</v>
      </c>
      <c r="CO103" s="234">
        <f t="shared" si="452"/>
        <v>1118195</v>
      </c>
      <c r="CP103" s="394">
        <f t="shared" si="452"/>
        <v>1128417</v>
      </c>
      <c r="CQ103" s="394">
        <f t="shared" si="452"/>
        <v>2942148</v>
      </c>
      <c r="CR103" s="394">
        <f t="shared" si="452"/>
        <v>75120</v>
      </c>
      <c r="CS103" s="394">
        <f t="shared" si="452"/>
        <v>164022</v>
      </c>
      <c r="CT103" s="394">
        <f t="shared" si="452"/>
        <v>-665027</v>
      </c>
      <c r="CU103" s="394">
        <f t="shared" si="452"/>
        <v>-274176</v>
      </c>
      <c r="CV103" s="394">
        <f t="shared" si="452"/>
        <v>-470129</v>
      </c>
      <c r="CW103" s="394">
        <f t="shared" si="452"/>
        <v>-696053</v>
      </c>
      <c r="CX103" s="394">
        <f t="shared" si="452"/>
        <v>-690282</v>
      </c>
      <c r="CY103" s="394">
        <f t="shared" si="452"/>
        <v>-380648</v>
      </c>
      <c r="CZ103" s="394">
        <f t="shared" si="452"/>
        <v>-719338</v>
      </c>
      <c r="DA103" s="394">
        <f t="shared" si="452"/>
        <v>-744409</v>
      </c>
      <c r="DB103" s="394">
        <f t="shared" si="452"/>
        <v>9781</v>
      </c>
      <c r="DC103" s="330"/>
      <c r="DD103" s="57">
        <f>IF(ISERROR(GETPIVOTDATA("VALUE",'CRS WK pvt'!$I$2,"DT_FILE",DD$8,"CD_CO",DD$6,"TRIM_CAT",TRIM(B103),"TRIM_LINE",A100))=TRUE,0,GETPIVOTDATA("VALUE",'CRS WK pvt'!$I$2,"DT_FILE",DD$8,"CD_CO",DD$6,"TRIM_CAT",TRIM(B103),"TRIM_LINE",A100))</f>
        <v>4614644</v>
      </c>
    </row>
    <row r="104" spans="1:108" s="31" customFormat="1" ht="15">
      <c r="A104" s="139"/>
      <c r="B104" s="32" t="s">
        <v>142</v>
      </c>
      <c r="C104" s="90">
        <v>2915692.04</v>
      </c>
      <c r="D104" s="91">
        <v>3246239.9700000002</v>
      </c>
      <c r="E104" s="91">
        <v>2302821.1099999999</v>
      </c>
      <c r="F104" s="28">
        <v>1100333.48</v>
      </c>
      <c r="G104" s="91">
        <v>781671.07999999996</v>
      </c>
      <c r="H104" s="91">
        <v>538470.56000000006</v>
      </c>
      <c r="I104" s="91">
        <v>429422.83000000002</v>
      </c>
      <c r="J104" s="91">
        <v>530368.45999999996</v>
      </c>
      <c r="K104" s="91">
        <v>628044.46999999997</v>
      </c>
      <c r="L104" s="92">
        <v>1203021.6599999999</v>
      </c>
      <c r="M104" s="91">
        <v>2837963.0699999998</v>
      </c>
      <c r="N104" s="91">
        <v>2225156.1499999999</v>
      </c>
      <c r="O104" s="91">
        <v>2774600.9199999999</v>
      </c>
      <c r="P104" s="91">
        <v>1616486.3999999999</v>
      </c>
      <c r="Q104" s="91">
        <v>1587910.3600000001</v>
      </c>
      <c r="R104" s="91">
        <v>1366562.3899999999</v>
      </c>
      <c r="S104" s="91">
        <v>666744.04000000004</v>
      </c>
      <c r="T104" s="91">
        <v>350786.01000000001</v>
      </c>
      <c r="U104" s="192">
        <v>319066.88</v>
      </c>
      <c r="V104" s="192">
        <v>356853</v>
      </c>
      <c r="W104" s="192">
        <v>517927.08000000002</v>
      </c>
      <c r="X104" s="92">
        <v>1163186.1899999999</v>
      </c>
      <c r="Y104" s="192">
        <v>1734924</v>
      </c>
      <c r="Z104" s="192">
        <v>2316928</v>
      </c>
      <c r="AA104" s="192">
        <v>3653058.2400000002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512442.32000000001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300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>
        <v>760411</v>
      </c>
      <c r="BH104" s="300">
        <v>1702269</v>
      </c>
      <c r="BI104" s="28">
        <f t="shared" si="449"/>
        <v>-141091.12000000011</v>
      </c>
      <c r="BJ104" s="93">
        <f t="shared" si="449"/>
        <v>-1629753.5700000003</v>
      </c>
      <c r="BK104" s="93">
        <f t="shared" si="449"/>
        <v>-714910.74999999977</v>
      </c>
      <c r="BL104" s="93">
        <f t="shared" si="449"/>
        <v>266228.90999999992</v>
      </c>
      <c r="BM104" s="93">
        <f t="shared" si="449"/>
        <v>-114927.03999999992</v>
      </c>
      <c r="BN104" s="93">
        <f t="shared" si="449"/>
        <v>-187684.55000000005</v>
      </c>
      <c r="BO104" s="93">
        <f t="shared" si="449"/>
        <v>-110355.95000000001</v>
      </c>
      <c r="BP104" s="93">
        <f t="shared" si="449"/>
        <v>-173515.45999999996</v>
      </c>
      <c r="BQ104" s="93">
        <f t="shared" si="449"/>
        <v>-110117.38999999996</v>
      </c>
      <c r="BR104" s="394">
        <f t="shared" si="449"/>
        <v>-39835.469999999972</v>
      </c>
      <c r="BS104" s="417">
        <f t="shared" si="450"/>
        <v>-1103039.0699999998</v>
      </c>
      <c r="BT104" s="93">
        <f t="shared" si="450"/>
        <v>91771.850000000093</v>
      </c>
      <c r="BU104" s="93">
        <f t="shared" si="450"/>
        <v>878457.3200000003</v>
      </c>
      <c r="BV104" s="93">
        <f t="shared" si="450"/>
        <v>676237.85000000009</v>
      </c>
      <c r="BW104" s="93">
        <f t="shared" si="450"/>
        <v>-9773.6000000000931</v>
      </c>
      <c r="BX104" s="234">
        <f t="shared" si="450"/>
        <v>-562545.5199999999</v>
      </c>
      <c r="BY104" s="234">
        <f t="shared" si="450"/>
        <v>-4306.0400000000373</v>
      </c>
      <c r="BZ104" s="234">
        <f t="shared" si="450"/>
        <v>161656.31</v>
      </c>
      <c r="CA104" s="234">
        <f t="shared" si="450"/>
        <v>59247.119999999995</v>
      </c>
      <c r="CB104" s="234">
        <f t="shared" si="450"/>
        <v>14272</v>
      </c>
      <c r="CC104" s="234">
        <f t="shared" si="451"/>
        <v>109163.91999999998</v>
      </c>
      <c r="CD104" s="394">
        <f t="shared" si="451"/>
        <v>65283.810000000056</v>
      </c>
      <c r="CE104" s="356">
        <f t="shared" si="451"/>
        <v>319258</v>
      </c>
      <c r="CF104" s="234">
        <f t="shared" si="451"/>
        <v>1436733</v>
      </c>
      <c r="CG104" s="234">
        <f t="shared" si="451"/>
        <v>316899.75999999978</v>
      </c>
      <c r="CH104" s="234">
        <f t="shared" si="451"/>
        <v>798724.75</v>
      </c>
      <c r="CI104" s="234">
        <f t="shared" si="451"/>
        <v>454344.23999999999</v>
      </c>
      <c r="CJ104" s="234">
        <f t="shared" si="451"/>
        <v>807109.13</v>
      </c>
      <c r="CK104" s="234">
        <f t="shared" si="451"/>
        <v>221464</v>
      </c>
      <c r="CL104" s="234">
        <f t="shared" si="451"/>
        <v>187331.67999999999</v>
      </c>
      <c r="CM104" s="234">
        <f t="shared" si="452"/>
        <v>145726</v>
      </c>
      <c r="CN104" s="234">
        <f t="shared" si="452"/>
        <v>391868</v>
      </c>
      <c r="CO104" s="234">
        <f t="shared" si="452"/>
        <v>482536</v>
      </c>
      <c r="CP104" s="394">
        <f t="shared" si="452"/>
        <v>553511</v>
      </c>
      <c r="CQ104" s="394">
        <f t="shared" si="452"/>
        <v>1669271</v>
      </c>
      <c r="CR104" s="394">
        <f t="shared" si="452"/>
        <v>160008</v>
      </c>
      <c r="CS104" s="394">
        <f t="shared" si="452"/>
        <v>75722</v>
      </c>
      <c r="CT104" s="394">
        <f t="shared" si="452"/>
        <v>-306572</v>
      </c>
      <c r="CU104" s="394">
        <f t="shared" si="452"/>
        <v>193343</v>
      </c>
      <c r="CV104" s="394">
        <f t="shared" si="452"/>
        <v>-282980</v>
      </c>
      <c r="CW104" s="394">
        <f t="shared" si="452"/>
        <v>-104235</v>
      </c>
      <c r="CX104" s="394">
        <f t="shared" si="452"/>
        <v>-182448</v>
      </c>
      <c r="CY104" s="394">
        <f t="shared" si="452"/>
        <v>-20220</v>
      </c>
      <c r="CZ104" s="394">
        <f t="shared" si="452"/>
        <v>-283367</v>
      </c>
      <c r="DA104" s="394">
        <f t="shared" si="452"/>
        <v>-349216</v>
      </c>
      <c r="DB104" s="394">
        <f t="shared" si="452"/>
        <v>-79712</v>
      </c>
      <c r="DC104" s="330"/>
      <c r="DD104" s="57">
        <f>IF(ISERROR(GETPIVOTDATA("VALUE",'CRS WK pvt'!$I$2,"DT_FILE",DD$8,"CD_CO",DD$6,"TRIM_CAT",TRIM(B104),"TRIM_LINE",A100))=TRUE,0,GETPIVOTDATA("VALUE",'CRS WK pvt'!$I$2,"DT_FILE",DD$8,"CD_CO",DD$6,"TRIM_CAT",TRIM(B104),"TRIM_LINE",A100))</f>
        <v>1702269</v>
      </c>
    </row>
    <row r="105" spans="1:108" s="31" customFormat="1" ht="15">
      <c r="A105" s="139"/>
      <c r="B105" s="32" t="s">
        <v>143</v>
      </c>
      <c r="C105" s="90">
        <v>2291023.0699999998</v>
      </c>
      <c r="D105" s="91">
        <v>1739457.0700000001</v>
      </c>
      <c r="E105" s="91">
        <v>1323151.3799999999</v>
      </c>
      <c r="F105" s="28">
        <v>1153389.01</v>
      </c>
      <c r="G105" s="91">
        <v>980325.58999999997</v>
      </c>
      <c r="H105" s="91">
        <v>735549.52000000002</v>
      </c>
      <c r="I105" s="91">
        <v>795050.01000000001</v>
      </c>
      <c r="J105" s="91">
        <v>760735.03000000003</v>
      </c>
      <c r="K105" s="91">
        <v>861636.04000000004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1299899.0800000001</v>
      </c>
      <c r="Q105" s="91">
        <v>1027420.03</v>
      </c>
      <c r="R105" s="91">
        <v>1217735.8200000001</v>
      </c>
      <c r="S105" s="91">
        <v>859166.05000000005</v>
      </c>
      <c r="T105" s="91">
        <v>728189.20999999996</v>
      </c>
      <c r="U105" s="192">
        <v>623502.70999999996</v>
      </c>
      <c r="V105" s="192">
        <v>685804</v>
      </c>
      <c r="W105" s="192">
        <v>813648.14000000001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930321.32999999996</v>
      </c>
      <c r="AE105" s="192">
        <v>723062</v>
      </c>
      <c r="AF105" s="192">
        <v>831724.23999999999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300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>
        <v>1068000</v>
      </c>
      <c r="BH105" s="300">
        <v>1757116</v>
      </c>
      <c r="BI105" s="28">
        <f t="shared" si="449"/>
        <v>-594788.07999999984</v>
      </c>
      <c r="BJ105" s="93">
        <f t="shared" si="449"/>
        <v>-439557.98999999999</v>
      </c>
      <c r="BK105" s="93">
        <f t="shared" si="449"/>
        <v>-295731.34999999986</v>
      </c>
      <c r="BL105" s="93">
        <f t="shared" si="449"/>
        <v>64346.810000000056</v>
      </c>
      <c r="BM105" s="93">
        <f t="shared" si="449"/>
        <v>-121159.53999999992</v>
      </c>
      <c r="BN105" s="93">
        <f t="shared" si="449"/>
        <v>-7360.3100000000559</v>
      </c>
      <c r="BO105" s="93">
        <f t="shared" si="449"/>
        <v>-171547.30000000005</v>
      </c>
      <c r="BP105" s="93">
        <f t="shared" si="449"/>
        <v>-74931.030000000028</v>
      </c>
      <c r="BQ105" s="93">
        <f t="shared" si="449"/>
        <v>-47987.900000000023</v>
      </c>
      <c r="BR105" s="394">
        <f t="shared" si="449"/>
        <v>35876.350000000093</v>
      </c>
      <c r="BS105" s="417">
        <f t="shared" si="450"/>
        <v>-212497.53000000003</v>
      </c>
      <c r="BT105" s="93">
        <f t="shared" si="450"/>
        <v>121680.55000000005</v>
      </c>
      <c r="BU105" s="93">
        <f t="shared" si="450"/>
        <v>501184.71999999997</v>
      </c>
      <c r="BV105" s="93">
        <f t="shared" si="450"/>
        <v>314680.20999999996</v>
      </c>
      <c r="BW105" s="93">
        <f t="shared" si="450"/>
        <v>18443.949999999953</v>
      </c>
      <c r="BX105" s="234">
        <f t="shared" si="450"/>
        <v>-287414.49000000011</v>
      </c>
      <c r="BY105" s="234">
        <f t="shared" si="450"/>
        <v>-136104.05000000005</v>
      </c>
      <c r="BZ105" s="234">
        <f t="shared" si="450"/>
        <v>103535.03000000003</v>
      </c>
      <c r="CA105" s="234">
        <f t="shared" si="450"/>
        <v>598985.29000000004</v>
      </c>
      <c r="CB105" s="234">
        <f t="shared" si="450"/>
        <v>-110719</v>
      </c>
      <c r="CC105" s="234">
        <f t="shared" si="451"/>
        <v>344257.85999999999</v>
      </c>
      <c r="CD105" s="394">
        <f t="shared" si="451"/>
        <v>-111845.55000000005</v>
      </c>
      <c r="CE105" s="356">
        <f t="shared" si="451"/>
        <v>4586</v>
      </c>
      <c r="CF105" s="234">
        <f t="shared" si="451"/>
        <v>1100797</v>
      </c>
      <c r="CG105" s="234">
        <f t="shared" si="451"/>
        <v>7822.2900000000373</v>
      </c>
      <c r="CH105" s="234">
        <f t="shared" si="451"/>
        <v>255974.70999999996</v>
      </c>
      <c r="CI105" s="234">
        <f t="shared" si="451"/>
        <v>937170.02000000002</v>
      </c>
      <c r="CJ105" s="234">
        <f t="shared" si="451"/>
        <v>457103.67000000004</v>
      </c>
      <c r="CK105" s="234">
        <f t="shared" si="451"/>
        <v>433116</v>
      </c>
      <c r="CL105" s="234">
        <f t="shared" si="451"/>
        <v>775542.76000000001</v>
      </c>
      <c r="CM105" s="234">
        <f t="shared" si="452"/>
        <v>82295</v>
      </c>
      <c r="CN105" s="234">
        <f t="shared" si="452"/>
        <v>726846</v>
      </c>
      <c r="CO105" s="234">
        <f t="shared" si="452"/>
        <v>391806</v>
      </c>
      <c r="CP105" s="394">
        <f t="shared" si="452"/>
        <v>449588</v>
      </c>
      <c r="CQ105" s="394">
        <f t="shared" si="452"/>
        <v>1315568</v>
      </c>
      <c r="CR105" s="394">
        <f t="shared" si="452"/>
        <v>228236</v>
      </c>
      <c r="CS105" s="394">
        <f t="shared" si="452"/>
        <v>375942</v>
      </c>
      <c r="CT105" s="394">
        <f t="shared" si="452"/>
        <v>409483</v>
      </c>
      <c r="CU105" s="394">
        <f t="shared" si="452"/>
        <v>-148389</v>
      </c>
      <c r="CV105" s="394">
        <f t="shared" si="452"/>
        <v>128996</v>
      </c>
      <c r="CW105" s="394">
        <f t="shared" si="452"/>
        <v>-93436</v>
      </c>
      <c r="CX105" s="394">
        <f t="shared" si="452"/>
        <v>-161159</v>
      </c>
      <c r="CY105" s="394">
        <f t="shared" si="452"/>
        <v>69435</v>
      </c>
      <c r="CZ105" s="394">
        <f t="shared" si="452"/>
        <v>-90039</v>
      </c>
      <c r="DA105" s="394">
        <f t="shared" si="452"/>
        <v>-481712</v>
      </c>
      <c r="DB105" s="394">
        <f t="shared" si="452"/>
        <v>278793</v>
      </c>
      <c r="DC105" s="330"/>
      <c r="DD105" s="57">
        <f>IF(ISERROR(GETPIVOTDATA("VALUE",'CRS WK pvt'!$I$2,"DT_FILE",DD$8,"CD_CO",DD$6,"TRIM_CAT",TRIM(B105),"TRIM_LINE",A100))=TRUE,0,GETPIVOTDATA("VALUE",'CRS WK pvt'!$I$2,"DT_FILE",DD$8,"CD_CO",DD$6,"TRIM_CAT",TRIM(B105),"TRIM_LINE",A100))</f>
        <v>1757116</v>
      </c>
    </row>
    <row r="106" spans="1:108" s="123" customFormat="1" ht="15">
      <c r="A106" s="140"/>
      <c r="B106" s="32" t="s">
        <v>144</v>
      </c>
      <c r="C106" s="124">
        <f>SUM(C101:C105)</f>
        <v>40291928.969999999</v>
      </c>
      <c r="D106" s="125">
        <f t="shared" si="453" ref="D106:DD120">SUM(D101:D105)</f>
        <v>35676946.280000001</v>
      </c>
      <c r="E106" s="125">
        <f t="shared" si="453"/>
        <v>26904594.239999998</v>
      </c>
      <c r="F106" s="126">
        <f t="shared" si="453"/>
        <v>17655908.07</v>
      </c>
      <c r="G106" s="125">
        <f t="shared" si="453"/>
        <v>14405500.790000001</v>
      </c>
      <c r="H106" s="125">
        <f t="shared" si="453"/>
        <v>12223052.799999999</v>
      </c>
      <c r="I106" s="125">
        <f t="shared" si="453"/>
        <v>10927135.51</v>
      </c>
      <c r="J106" s="125">
        <f t="shared" si="453"/>
        <v>12109677.549999999</v>
      </c>
      <c r="K106" s="125">
        <f t="shared" si="453"/>
        <v>13215608.699999999</v>
      </c>
      <c r="L106" s="127">
        <f t="shared" si="453"/>
        <v>25112904.989999998</v>
      </c>
      <c r="M106" s="125">
        <f t="shared" si="453"/>
        <v>37386421.119999997</v>
      </c>
      <c r="N106" s="125">
        <f t="shared" si="453"/>
        <v>33795480.5</v>
      </c>
      <c r="O106" s="125">
        <f t="shared" si="453"/>
        <v>36528429.170000002</v>
      </c>
      <c r="P106" s="125">
        <f t="shared" si="453"/>
        <v>28896425.789999999</v>
      </c>
      <c r="Q106" s="125">
        <f t="shared" si="453"/>
        <v>25282754.639999997</v>
      </c>
      <c r="R106" s="125">
        <f t="shared" si="453"/>
        <v>18345675.029999997</v>
      </c>
      <c r="S106" s="125">
        <f t="shared" si="453"/>
        <v>12853157.540000003</v>
      </c>
      <c r="T106" s="125">
        <f t="shared" si="453"/>
        <v>10900504.259999998</v>
      </c>
      <c r="U106" s="125">
        <f t="shared" si="453"/>
        <v>10260915.539999999</v>
      </c>
      <c r="V106" s="125">
        <f t="shared" si="453"/>
        <v>10505851</v>
      </c>
      <c r="W106" s="125">
        <f t="shared" si="453"/>
        <v>13141164.260000002</v>
      </c>
      <c r="X106" s="127">
        <f t="shared" si="453"/>
        <v>23709934.640000004</v>
      </c>
      <c r="Y106" s="125">
        <f t="shared" si="453"/>
        <v>31480710</v>
      </c>
      <c r="Z106" s="125">
        <f t="shared" si="453"/>
        <v>37701317</v>
      </c>
      <c r="AA106" s="125">
        <f t="shared" si="453"/>
        <v>48609002.440000005</v>
      </c>
      <c r="AB106" s="125">
        <f t="shared" si="453"/>
        <v>32886223.159999996</v>
      </c>
      <c r="AC106" s="125">
        <f t="shared" si="453"/>
        <v>23923092.670000002</v>
      </c>
      <c r="AD106" s="125">
        <f t="shared" si="453"/>
        <v>17212617.629999999</v>
      </c>
      <c r="AE106" s="125">
        <f t="shared" si="453"/>
        <v>13603872</v>
      </c>
      <c r="AF106" s="125">
        <f t="shared" si="453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1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>
        <v>17186326</v>
      </c>
      <c r="BH106" s="301">
        <v>33658913</v>
      </c>
      <c r="BI106" s="126">
        <f t="shared" si="361"/>
        <v>-3763499.8000000017</v>
      </c>
      <c r="BJ106" s="128">
        <f t="shared" si="454" ref="BJ106:BL106">SUM(BJ101:BJ105)</f>
        <v>-6780520.4899999993</v>
      </c>
      <c r="BK106" s="128">
        <f t="shared" si="454"/>
        <v>-1621839.5999999994</v>
      </c>
      <c r="BL106" s="128">
        <f t="shared" si="454"/>
        <v>689766.95999999915</v>
      </c>
      <c r="BM106" s="128">
        <f t="shared" si="455" ref="BM106">SUM(BM101:BM105)</f>
        <v>-1552343.2500000005</v>
      </c>
      <c r="BN106" s="128">
        <f t="shared" si="456" ref="BN106:BV106">SUM(BN101:BN105)</f>
        <v>-1322548.5399999991</v>
      </c>
      <c r="BO106" s="128">
        <f t="shared" si="456"/>
        <v>-666219.9700000002</v>
      </c>
      <c r="BP106" s="128">
        <f t="shared" si="456"/>
        <v>-1603826.5499999991</v>
      </c>
      <c r="BQ106" s="128">
        <f t="shared" si="456"/>
        <v>-74444.439999999013</v>
      </c>
      <c r="BR106" s="395">
        <f t="shared" si="456"/>
        <v>-1402970.349999998</v>
      </c>
      <c r="BS106" s="418">
        <f t="shared" si="456"/>
        <v>-5905711.1200000001</v>
      </c>
      <c r="BT106" s="128">
        <f t="shared" si="456"/>
        <v>3905836.4999999991</v>
      </c>
      <c r="BU106" s="128">
        <f t="shared" si="456"/>
        <v>12080573.270000001</v>
      </c>
      <c r="BV106" s="128">
        <f t="shared" si="456"/>
        <v>3989797.3699999973</v>
      </c>
      <c r="BW106" s="128">
        <f t="shared" si="457" ref="BW106:BX106">SUM(BW101:BW105)</f>
        <v>-1359661.97</v>
      </c>
      <c r="BX106" s="235">
        <f t="shared" si="457"/>
        <v>-1133057.3999999987</v>
      </c>
      <c r="BY106" s="235">
        <f t="shared" si="458" ref="BY106:BZ106">SUM(BY101:BY105)</f>
        <v>750714.4599999995</v>
      </c>
      <c r="BZ106" s="235">
        <f t="shared" si="458"/>
        <v>1669431.1499999994</v>
      </c>
      <c r="CA106" s="235">
        <f t="shared" si="459" ref="CA106">SUM(CA101:CA105)</f>
        <v>1210051.46</v>
      </c>
      <c r="CB106" s="235">
        <f t="shared" si="460" ref="CB106:CC106">SUM(CB101:CB105)</f>
        <v>-61541</v>
      </c>
      <c r="CC106" s="235">
        <f t="shared" si="460"/>
        <v>3783510.7399999993</v>
      </c>
      <c r="CD106" s="395">
        <f t="shared" si="461" ref="CD106:CE106">SUM(CD101:CD105)</f>
        <v>3026071.3599999994</v>
      </c>
      <c r="CE106" s="357">
        <f t="shared" si="461"/>
        <v>7763036</v>
      </c>
      <c r="CF106" s="235">
        <f t="shared" si="462" ref="CF106">SUM(CF101:CF105)</f>
        <v>16497647</v>
      </c>
      <c r="CG106" s="235">
        <f t="shared" si="463" ref="CG106">SUM(CG101:CG105)</f>
        <v>8495906.5599999987</v>
      </c>
      <c r="CH106" s="235">
        <f t="shared" si="464" ref="CH106">SUM(CH101:CH105)</f>
        <v>9113624.8400000036</v>
      </c>
      <c r="CI106" s="235">
        <f t="shared" si="465" ref="CI106">SUM(CI101:CI105)</f>
        <v>9263438.3300000001</v>
      </c>
      <c r="CJ106" s="235">
        <f t="shared" si="466" ref="CJ106">SUM(CJ101:CJ105)</f>
        <v>6601559.3699999992</v>
      </c>
      <c r="CK106" s="235">
        <f t="shared" si="467" ref="CK106">SUM(CK101:CK105)</f>
        <v>4766301</v>
      </c>
      <c r="CL106" s="235">
        <f t="shared" si="468" ref="CL106">SUM(CL101:CL105)</f>
        <v>6161769.5899999999</v>
      </c>
      <c r="CM106" s="235">
        <f t="shared" si="469" ref="CM106">SUM(CM101:CM105)</f>
        <v>3702964</v>
      </c>
      <c r="CN106" s="235">
        <f t="shared" si="470" ref="CN106">SUM(CN101:CN105)</f>
        <v>6349618</v>
      </c>
      <c r="CO106" s="235">
        <f t="shared" si="471" ref="CO106">SUM(CO101:CO105)</f>
        <v>3836022</v>
      </c>
      <c r="CP106" s="395">
        <f t="shared" si="472" ref="CP106">SUM(CP101:CP105)</f>
        <v>6696141</v>
      </c>
      <c r="CQ106" s="395">
        <f t="shared" si="473" ref="CQ106">SUM(CQ101:CQ105)</f>
        <v>13101618</v>
      </c>
      <c r="CR106" s="395">
        <f t="shared" si="474" ref="CR106">SUM(CR101:CR105)</f>
        <v>861449</v>
      </c>
      <c r="CS106" s="395">
        <f t="shared" si="475" ref="CS106">SUM(CS101:CS105)</f>
        <v>1071997</v>
      </c>
      <c r="CT106" s="395">
        <f t="shared" si="476" ref="CT106:CU106">SUM(CT101:CT105)</f>
        <v>-58578</v>
      </c>
      <c r="CU106" s="395">
        <f t="shared" si="476"/>
        <v>169729</v>
      </c>
      <c r="CV106" s="395">
        <f t="shared" si="477" ref="CV106">SUM(CV101:CV105)</f>
        <v>-2732947</v>
      </c>
      <c r="CW106" s="395">
        <f t="shared" si="478" ref="CW106">SUM(CW101:CW105)</f>
        <v>-3916193</v>
      </c>
      <c r="CX106" s="395">
        <f t="shared" si="479" ref="CX106:CY106">SUM(CX101:CX105)</f>
        <v>-3764912</v>
      </c>
      <c r="CY106" s="395">
        <f t="shared" si="479"/>
        <v>-1964196</v>
      </c>
      <c r="CZ106" s="395">
        <f t="shared" si="480" ref="CZ106:DA106">SUM(CZ101:CZ105)</f>
        <v>-3202729</v>
      </c>
      <c r="DA106" s="395">
        <f t="shared" si="480"/>
        <v>-3574371</v>
      </c>
      <c r="DB106" s="395">
        <f t="shared" si="481" ref="DB106">SUM(DB101:DB105)</f>
        <v>226766</v>
      </c>
      <c r="DC106" s="331"/>
      <c r="DD106" s="38">
        <f t="shared" si="453"/>
        <v>33658913</v>
      </c>
    </row>
    <row r="107" spans="1:108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28"/>
      <c r="CC107" s="228"/>
      <c r="CD107" s="388"/>
      <c r="CE107" s="350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388"/>
      <c r="CQ107" s="388"/>
      <c r="CR107" s="388"/>
      <c r="CS107" s="388"/>
      <c r="CT107" s="388"/>
      <c r="CU107" s="388"/>
      <c r="CV107" s="388"/>
      <c r="CW107" s="388"/>
      <c r="CX107" s="388"/>
      <c r="CY107" s="388"/>
      <c r="CZ107" s="388"/>
      <c r="DA107" s="388"/>
      <c r="DB107" s="388"/>
      <c r="DC107" s="264"/>
      <c r="DD107" s="83"/>
    </row>
    <row r="108" spans="1:108" s="52" customFormat="1" ht="15">
      <c r="A108" s="139"/>
      <c r="B108" s="53" t="s">
        <v>139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2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>
        <v>159460</v>
      </c>
      <c r="BH108" s="302">
        <v>146622</v>
      </c>
      <c r="BI108" s="27">
        <f t="shared" si="482" ref="BI108:BR112">O108-C108</f>
        <v>16593</v>
      </c>
      <c r="BJ108" s="98">
        <f t="shared" si="482"/>
        <v>6399</v>
      </c>
      <c r="BK108" s="98">
        <f t="shared" si="482"/>
        <v>4529</v>
      </c>
      <c r="BL108" s="98">
        <f t="shared" si="482"/>
        <v>18826</v>
      </c>
      <c r="BM108" s="98">
        <f t="shared" si="482"/>
        <v>4588</v>
      </c>
      <c r="BN108" s="98">
        <f t="shared" si="482"/>
        <v>7652</v>
      </c>
      <c r="BO108" s="98">
        <f t="shared" si="482"/>
        <v>11683</v>
      </c>
      <c r="BP108" s="98">
        <f t="shared" si="482"/>
        <v>-10438</v>
      </c>
      <c r="BQ108" s="98">
        <f t="shared" si="482"/>
        <v>7645</v>
      </c>
      <c r="BR108" s="396">
        <f t="shared" si="482"/>
        <v>4156</v>
      </c>
      <c r="BS108" s="419">
        <f t="shared" si="483" ref="BS108:CB112">Y108-M108</f>
        <v>-18357</v>
      </c>
      <c r="BT108" s="98">
        <f t="shared" si="483"/>
        <v>2446</v>
      </c>
      <c r="BU108" s="98">
        <f t="shared" si="483"/>
        <v>13114</v>
      </c>
      <c r="BV108" s="98">
        <f t="shared" si="483"/>
        <v>-4044</v>
      </c>
      <c r="BW108" s="98">
        <f t="shared" si="483"/>
        <v>3761</v>
      </c>
      <c r="BX108" s="236">
        <f t="shared" si="483"/>
        <v>-1051</v>
      </c>
      <c r="BY108" s="236">
        <f t="shared" si="483"/>
        <v>1330</v>
      </c>
      <c r="BZ108" s="236">
        <f t="shared" si="483"/>
        <v>4577</v>
      </c>
      <c r="CA108" s="236">
        <f t="shared" si="483"/>
        <v>-3185</v>
      </c>
      <c r="CB108" s="236">
        <f t="shared" si="483"/>
        <v>-997</v>
      </c>
      <c r="CC108" s="236">
        <f t="shared" si="484" ref="CC108:CL112">AI108-W108</f>
        <v>11055</v>
      </c>
      <c r="CD108" s="396">
        <f t="shared" si="484"/>
        <v>-10196</v>
      </c>
      <c r="CE108" s="358">
        <f t="shared" si="484"/>
        <v>16139</v>
      </c>
      <c r="CF108" s="236">
        <f t="shared" si="484"/>
        <v>13671</v>
      </c>
      <c r="CG108" s="236">
        <f t="shared" si="484"/>
        <v>1937</v>
      </c>
      <c r="CH108" s="236">
        <f t="shared" si="484"/>
        <v>-6024</v>
      </c>
      <c r="CI108" s="236">
        <f t="shared" si="484"/>
        <v>-5475</v>
      </c>
      <c r="CJ108" s="236">
        <f t="shared" si="484"/>
        <v>3817</v>
      </c>
      <c r="CK108" s="236">
        <f t="shared" si="484"/>
        <v>-2947</v>
      </c>
      <c r="CL108" s="236">
        <f t="shared" si="484"/>
        <v>9696</v>
      </c>
      <c r="CM108" s="236">
        <f t="shared" si="485" ref="CM108:DB112">AS108-AG108</f>
        <v>1965</v>
      </c>
      <c r="CN108" s="236">
        <f t="shared" si="485"/>
        <v>4471</v>
      </c>
      <c r="CO108" s="236">
        <f t="shared" si="485"/>
        <v>3167</v>
      </c>
      <c r="CP108" s="396">
        <f t="shared" si="485"/>
        <v>1302</v>
      </c>
      <c r="CQ108" s="396">
        <f t="shared" si="485"/>
        <v>2863</v>
      </c>
      <c r="CR108" s="396">
        <f t="shared" si="485"/>
        <v>-6021</v>
      </c>
      <c r="CS108" s="396">
        <f t="shared" si="485"/>
        <v>-4063</v>
      </c>
      <c r="CT108" s="396">
        <f t="shared" si="485"/>
        <v>-3837</v>
      </c>
      <c r="CU108" s="396">
        <f t="shared" si="485"/>
        <v>19363</v>
      </c>
      <c r="CV108" s="396">
        <f t="shared" si="485"/>
        <v>2022</v>
      </c>
      <c r="CW108" s="396">
        <f t="shared" si="485"/>
        <v>-13989</v>
      </c>
      <c r="CX108" s="396">
        <f t="shared" si="485"/>
        <v>-4317</v>
      </c>
      <c r="CY108" s="396">
        <f t="shared" si="485"/>
        <v>-4161</v>
      </c>
      <c r="CZ108" s="396">
        <f t="shared" si="485"/>
        <v>6542</v>
      </c>
      <c r="DA108" s="396">
        <f t="shared" si="485"/>
        <v>-4874</v>
      </c>
      <c r="DB108" s="396">
        <f t="shared" si="485"/>
        <v>-10066</v>
      </c>
      <c r="DC108" s="264"/>
      <c r="DD108" s="57">
        <f>IF(ISERROR(GETPIVOTDATA("VALUE",'CRS WK pvt'!$I$2,"DT_FILE",DD$8,"CD_CO",DD$6,"TRIM_CAT",TRIM(B108),"TRIM_LINE",A107))=TRUE,0,GETPIVOTDATA("VALUE",'CRS WK pvt'!$I$2,"DT_FILE",DD$8,"CD_CO",DD$6,"TRIM_CAT",TRIM(B108),"TRIM_LINE",A107))</f>
        <v>146622</v>
      </c>
    </row>
    <row r="109" spans="1:108" s="52" customFormat="1" ht="15">
      <c r="A109" s="139"/>
      <c r="B109" s="53" t="s">
        <v>140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2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>
        <v>8606</v>
      </c>
      <c r="BH109" s="302">
        <v>8123</v>
      </c>
      <c r="BI109" s="27">
        <f t="shared" si="482"/>
        <v>62</v>
      </c>
      <c r="BJ109" s="98">
        <f t="shared" si="482"/>
        <v>370</v>
      </c>
      <c r="BK109" s="98">
        <f t="shared" si="482"/>
        <v>299</v>
      </c>
      <c r="BL109" s="98">
        <f t="shared" si="482"/>
        <v>-405</v>
      </c>
      <c r="BM109" s="98">
        <f t="shared" si="482"/>
        <v>250</v>
      </c>
      <c r="BN109" s="98">
        <f t="shared" si="482"/>
        <v>131</v>
      </c>
      <c r="BO109" s="98">
        <f t="shared" si="482"/>
        <v>371</v>
      </c>
      <c r="BP109" s="98">
        <f t="shared" si="482"/>
        <v>-292</v>
      </c>
      <c r="BQ109" s="98">
        <f t="shared" si="482"/>
        <v>490</v>
      </c>
      <c r="BR109" s="396">
        <f t="shared" si="482"/>
        <v>1542</v>
      </c>
      <c r="BS109" s="419">
        <f t="shared" si="483"/>
        <v>-902</v>
      </c>
      <c r="BT109" s="98">
        <f t="shared" si="483"/>
        <v>1728</v>
      </c>
      <c r="BU109" s="98">
        <f t="shared" si="483"/>
        <v>2326</v>
      </c>
      <c r="BV109" s="98">
        <f t="shared" si="483"/>
        <v>-825</v>
      </c>
      <c r="BW109" s="98">
        <f t="shared" si="483"/>
        <v>1253</v>
      </c>
      <c r="BX109" s="236">
        <f t="shared" si="483"/>
        <v>3629</v>
      </c>
      <c r="BY109" s="236">
        <f t="shared" si="483"/>
        <v>764</v>
      </c>
      <c r="BZ109" s="236">
        <f t="shared" si="483"/>
        <v>1376</v>
      </c>
      <c r="CA109" s="236">
        <f t="shared" si="483"/>
        <v>727</v>
      </c>
      <c r="CB109" s="236">
        <f t="shared" si="483"/>
        <v>660</v>
      </c>
      <c r="CC109" s="236">
        <f t="shared" si="484"/>
        <v>4564</v>
      </c>
      <c r="CD109" s="396">
        <f t="shared" si="484"/>
        <v>-869</v>
      </c>
      <c r="CE109" s="358">
        <f t="shared" si="484"/>
        <v>1264</v>
      </c>
      <c r="CF109" s="236">
        <f t="shared" si="484"/>
        <v>-466</v>
      </c>
      <c r="CG109" s="236">
        <f t="shared" si="484"/>
        <v>668</v>
      </c>
      <c r="CH109" s="236">
        <f t="shared" si="484"/>
        <v>2556</v>
      </c>
      <c r="CI109" s="236">
        <f t="shared" si="484"/>
        <v>3316</v>
      </c>
      <c r="CJ109" s="236">
        <f t="shared" si="484"/>
        <v>-3100</v>
      </c>
      <c r="CK109" s="236">
        <f t="shared" si="484"/>
        <v>174</v>
      </c>
      <c r="CL109" s="236">
        <f t="shared" si="484"/>
        <v>672</v>
      </c>
      <c r="CM109" s="236">
        <f t="shared" si="485"/>
        <v>262</v>
      </c>
      <c r="CN109" s="236">
        <f t="shared" si="485"/>
        <v>859</v>
      </c>
      <c r="CO109" s="236">
        <f t="shared" si="485"/>
        <v>-2362</v>
      </c>
      <c r="CP109" s="396">
        <f t="shared" si="485"/>
        <v>1225</v>
      </c>
      <c r="CQ109" s="396">
        <f t="shared" si="485"/>
        <v>1587</v>
      </c>
      <c r="CR109" s="396">
        <f t="shared" si="485"/>
        <v>2142</v>
      </c>
      <c r="CS109" s="396">
        <f t="shared" si="485"/>
        <v>1157</v>
      </c>
      <c r="CT109" s="396">
        <f t="shared" si="485"/>
        <v>1040</v>
      </c>
      <c r="CU109" s="396">
        <f t="shared" si="485"/>
        <v>1205</v>
      </c>
      <c r="CV109" s="396">
        <f t="shared" si="485"/>
        <v>1115</v>
      </c>
      <c r="CW109" s="396">
        <f t="shared" si="485"/>
        <v>709</v>
      </c>
      <c r="CX109" s="396">
        <f t="shared" si="485"/>
        <v>910</v>
      </c>
      <c r="CY109" s="396">
        <f t="shared" si="485"/>
        <v>936</v>
      </c>
      <c r="CZ109" s="396">
        <f t="shared" si="485"/>
        <v>1167</v>
      </c>
      <c r="DA109" s="396">
        <f t="shared" si="485"/>
        <v>305</v>
      </c>
      <c r="DB109" s="396">
        <f t="shared" si="485"/>
        <v>394</v>
      </c>
      <c r="DC109" s="264"/>
      <c r="DD109" s="57">
        <f>IF(ISERROR(GETPIVOTDATA("VALUE",'CRS WK pvt'!$I$2,"DT_FILE",DD$8,"CD_CO",DD$6,"TRIM_CAT",TRIM(B109),"TRIM_LINE",A107))=TRUE,0,GETPIVOTDATA("VALUE",'CRS WK pvt'!$I$2,"DT_FILE",DD$8,"CD_CO",DD$6,"TRIM_CAT",TRIM(B109),"TRIM_LINE",A107))</f>
        <v>8123</v>
      </c>
    </row>
    <row r="110" spans="1:108" s="52" customFormat="1" ht="15">
      <c r="A110" s="139"/>
      <c r="B110" s="53" t="s">
        <v>141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2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>
        <v>15844</v>
      </c>
      <c r="BH110" s="302">
        <v>14257</v>
      </c>
      <c r="BI110" s="27">
        <f t="shared" si="482"/>
        <v>1899</v>
      </c>
      <c r="BJ110" s="98">
        <f t="shared" si="482"/>
        <v>-1353</v>
      </c>
      <c r="BK110" s="98">
        <f t="shared" si="482"/>
        <v>-1743</v>
      </c>
      <c r="BL110" s="98">
        <f t="shared" si="482"/>
        <v>2047</v>
      </c>
      <c r="BM110" s="98">
        <f t="shared" si="482"/>
        <v>1373</v>
      </c>
      <c r="BN110" s="98">
        <f t="shared" si="482"/>
        <v>-187</v>
      </c>
      <c r="BO110" s="98">
        <f t="shared" si="482"/>
        <v>1865</v>
      </c>
      <c r="BP110" s="98">
        <f t="shared" si="482"/>
        <v>-1490</v>
      </c>
      <c r="BQ110" s="98">
        <f t="shared" si="482"/>
        <v>1253</v>
      </c>
      <c r="BR110" s="396">
        <f t="shared" si="482"/>
        <v>291</v>
      </c>
      <c r="BS110" s="419">
        <f t="shared" si="483"/>
        <v>-3564</v>
      </c>
      <c r="BT110" s="98">
        <f t="shared" si="483"/>
        <v>976</v>
      </c>
      <c r="BU110" s="98">
        <f t="shared" si="483"/>
        <v>3494</v>
      </c>
      <c r="BV110" s="98">
        <f t="shared" si="483"/>
        <v>2198</v>
      </c>
      <c r="BW110" s="98">
        <f t="shared" si="483"/>
        <v>1109</v>
      </c>
      <c r="BX110" s="236">
        <f t="shared" si="483"/>
        <v>-520</v>
      </c>
      <c r="BY110" s="236">
        <f t="shared" si="483"/>
        <v>-774</v>
      </c>
      <c r="BZ110" s="236">
        <f t="shared" si="483"/>
        <v>1109</v>
      </c>
      <c r="CA110" s="236">
        <f t="shared" si="483"/>
        <v>-526</v>
      </c>
      <c r="CB110" s="236">
        <f t="shared" si="483"/>
        <v>-1745</v>
      </c>
      <c r="CC110" s="236">
        <f t="shared" si="484"/>
        <v>2222</v>
      </c>
      <c r="CD110" s="396">
        <f t="shared" si="484"/>
        <v>-437</v>
      </c>
      <c r="CE110" s="358">
        <f t="shared" si="484"/>
        <v>818</v>
      </c>
      <c r="CF110" s="236">
        <f t="shared" si="484"/>
        <v>3018</v>
      </c>
      <c r="CG110" s="236">
        <f t="shared" si="484"/>
        <v>-2073</v>
      </c>
      <c r="CH110" s="236">
        <f t="shared" si="484"/>
        <v>209</v>
      </c>
      <c r="CI110" s="236">
        <f t="shared" si="484"/>
        <v>-1110</v>
      </c>
      <c r="CJ110" s="236">
        <f t="shared" si="484"/>
        <v>267</v>
      </c>
      <c r="CK110" s="236">
        <f t="shared" si="484"/>
        <v>-18</v>
      </c>
      <c r="CL110" s="236">
        <f t="shared" si="484"/>
        <v>120</v>
      </c>
      <c r="CM110" s="236">
        <f t="shared" si="485"/>
        <v>-127</v>
      </c>
      <c r="CN110" s="236">
        <f t="shared" si="485"/>
        <v>3189</v>
      </c>
      <c r="CO110" s="236">
        <f t="shared" si="485"/>
        <v>-676</v>
      </c>
      <c r="CP110" s="396">
        <f t="shared" si="485"/>
        <v>-315</v>
      </c>
      <c r="CQ110" s="396">
        <f t="shared" si="485"/>
        <v>2133</v>
      </c>
      <c r="CR110" s="396">
        <f t="shared" si="485"/>
        <v>-1790</v>
      </c>
      <c r="CS110" s="396">
        <f t="shared" si="485"/>
        <v>-124</v>
      </c>
      <c r="CT110" s="396">
        <f t="shared" si="485"/>
        <v>-1239</v>
      </c>
      <c r="CU110" s="396">
        <f t="shared" si="485"/>
        <v>1278</v>
      </c>
      <c r="CV110" s="396">
        <f t="shared" si="485"/>
        <v>1230</v>
      </c>
      <c r="CW110" s="396">
        <f t="shared" si="485"/>
        <v>-970</v>
      </c>
      <c r="CX110" s="396">
        <f t="shared" si="485"/>
        <v>-169</v>
      </c>
      <c r="CY110" s="396">
        <f t="shared" si="485"/>
        <v>507</v>
      </c>
      <c r="CZ110" s="396">
        <f t="shared" si="485"/>
        <v>-309</v>
      </c>
      <c r="DA110" s="396">
        <f t="shared" si="485"/>
        <v>-142</v>
      </c>
      <c r="DB110" s="396">
        <f t="shared" si="485"/>
        <v>-629</v>
      </c>
      <c r="DC110" s="264"/>
      <c r="DD110" s="57">
        <f>IF(ISERROR(GETPIVOTDATA("VALUE",'CRS WK pvt'!$I$2,"DT_FILE",DD$8,"CD_CO",DD$6,"TRIM_CAT",TRIM(B110),"TRIM_LINE",A107))=TRUE,0,GETPIVOTDATA("VALUE",'CRS WK pvt'!$I$2,"DT_FILE",DD$8,"CD_CO",DD$6,"TRIM_CAT",TRIM(B110),"TRIM_LINE",A107))</f>
        <v>14257</v>
      </c>
    </row>
    <row r="111" spans="1:108" s="52" customFormat="1" ht="15">
      <c r="A111" s="139"/>
      <c r="B111" s="53" t="s">
        <v>142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2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>
        <v>501</v>
      </c>
      <c r="BH111" s="302">
        <v>481</v>
      </c>
      <c r="BI111" s="27">
        <f t="shared" si="482"/>
        <v>77</v>
      </c>
      <c r="BJ111" s="98">
        <f t="shared" si="482"/>
        <v>-224</v>
      </c>
      <c r="BK111" s="98">
        <f t="shared" si="482"/>
        <v>-155</v>
      </c>
      <c r="BL111" s="98">
        <f t="shared" si="482"/>
        <v>108</v>
      </c>
      <c r="BM111" s="98">
        <f t="shared" si="482"/>
        <v>68</v>
      </c>
      <c r="BN111" s="98">
        <f t="shared" si="482"/>
        <v>-141</v>
      </c>
      <c r="BO111" s="98">
        <f t="shared" si="482"/>
        <v>-23</v>
      </c>
      <c r="BP111" s="98">
        <f t="shared" si="482"/>
        <v>-166</v>
      </c>
      <c r="BQ111" s="98">
        <f t="shared" si="482"/>
        <v>-27</v>
      </c>
      <c r="BR111" s="396">
        <f t="shared" si="482"/>
        <v>-38</v>
      </c>
      <c r="BS111" s="419">
        <f t="shared" si="483"/>
        <v>-256</v>
      </c>
      <c r="BT111" s="98">
        <f t="shared" si="483"/>
        <v>-52</v>
      </c>
      <c r="BU111" s="98">
        <f t="shared" si="483"/>
        <v>29</v>
      </c>
      <c r="BV111" s="98">
        <f t="shared" si="483"/>
        <v>55</v>
      </c>
      <c r="BW111" s="98">
        <f t="shared" si="483"/>
        <v>-19</v>
      </c>
      <c r="BX111" s="236">
        <f t="shared" si="483"/>
        <v>-138</v>
      </c>
      <c r="BY111" s="236">
        <f t="shared" si="483"/>
        <v>-107</v>
      </c>
      <c r="BZ111" s="236">
        <f t="shared" si="483"/>
        <v>109</v>
      </c>
      <c r="CA111" s="236">
        <f t="shared" si="483"/>
        <v>-72</v>
      </c>
      <c r="CB111" s="236">
        <f t="shared" si="483"/>
        <v>-128</v>
      </c>
      <c r="CC111" s="236">
        <f t="shared" si="484"/>
        <v>131</v>
      </c>
      <c r="CD111" s="396">
        <f t="shared" si="484"/>
        <v>-46</v>
      </c>
      <c r="CE111" s="358">
        <f t="shared" si="484"/>
        <v>-3</v>
      </c>
      <c r="CF111" s="236">
        <f t="shared" si="484"/>
        <v>158</v>
      </c>
      <c r="CG111" s="236">
        <f t="shared" si="484"/>
        <v>-87</v>
      </c>
      <c r="CH111" s="236">
        <f t="shared" si="484"/>
        <v>31</v>
      </c>
      <c r="CI111" s="236">
        <f t="shared" si="484"/>
        <v>-76</v>
      </c>
      <c r="CJ111" s="236">
        <f t="shared" si="484"/>
        <v>-3</v>
      </c>
      <c r="CK111" s="236">
        <f t="shared" si="484"/>
        <v>18</v>
      </c>
      <c r="CL111" s="236">
        <f t="shared" si="484"/>
        <v>-38</v>
      </c>
      <c r="CM111" s="236">
        <f t="shared" si="485"/>
        <v>28</v>
      </c>
      <c r="CN111" s="236">
        <f t="shared" si="485"/>
        <v>207</v>
      </c>
      <c r="CO111" s="236">
        <f t="shared" si="485"/>
        <v>-32</v>
      </c>
      <c r="CP111" s="396">
        <f t="shared" si="485"/>
        <v>23</v>
      </c>
      <c r="CQ111" s="396">
        <f t="shared" si="485"/>
        <v>149</v>
      </c>
      <c r="CR111" s="396">
        <f t="shared" si="485"/>
        <v>-48</v>
      </c>
      <c r="CS111" s="396">
        <f t="shared" si="485"/>
        <v>6</v>
      </c>
      <c r="CT111" s="396">
        <f t="shared" si="485"/>
        <v>-51</v>
      </c>
      <c r="CU111" s="396">
        <f t="shared" si="485"/>
        <v>91</v>
      </c>
      <c r="CV111" s="396">
        <f t="shared" si="485"/>
        <v>73</v>
      </c>
      <c r="CW111" s="396">
        <f t="shared" si="485"/>
        <v>-11</v>
      </c>
      <c r="CX111" s="396">
        <f t="shared" si="485"/>
        <v>-42</v>
      </c>
      <c r="CY111" s="396">
        <f t="shared" si="485"/>
        <v>22</v>
      </c>
      <c r="CZ111" s="396">
        <f t="shared" si="485"/>
        <v>-53</v>
      </c>
      <c r="DA111" s="396">
        <f t="shared" si="485"/>
        <v>-83</v>
      </c>
      <c r="DB111" s="396">
        <f t="shared" si="485"/>
        <v>-52</v>
      </c>
      <c r="DC111" s="264"/>
      <c r="DD111" s="57">
        <f>IF(ISERROR(GETPIVOTDATA("VALUE",'CRS WK pvt'!$I$2,"DT_FILE",DD$8,"CD_CO",DD$6,"TRIM_CAT",TRIM(B111),"TRIM_LINE",A107))=TRUE,0,GETPIVOTDATA("VALUE",'CRS WK pvt'!$I$2,"DT_FILE",DD$8,"CD_CO",DD$6,"TRIM_CAT",TRIM(B111),"TRIM_LINE",A107))</f>
        <v>481</v>
      </c>
    </row>
    <row r="112" spans="1:108" s="52" customFormat="1" ht="15">
      <c r="A112" s="139"/>
      <c r="B112" s="53" t="s">
        <v>143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2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>
        <v>113</v>
      </c>
      <c r="BH112" s="302">
        <v>104</v>
      </c>
      <c r="BI112" s="27">
        <f t="shared" si="482"/>
        <v>46</v>
      </c>
      <c r="BJ112" s="98">
        <f t="shared" si="482"/>
        <v>-26</v>
      </c>
      <c r="BK112" s="98">
        <f t="shared" si="482"/>
        <v>-5</v>
      </c>
      <c r="BL112" s="98">
        <f t="shared" si="482"/>
        <v>35</v>
      </c>
      <c r="BM112" s="98">
        <f t="shared" si="482"/>
        <v>20</v>
      </c>
      <c r="BN112" s="98">
        <f t="shared" si="482"/>
        <v>-28</v>
      </c>
      <c r="BO112" s="98">
        <f t="shared" si="482"/>
        <v>17</v>
      </c>
      <c r="BP112" s="98">
        <f t="shared" si="482"/>
        <v>-27</v>
      </c>
      <c r="BQ112" s="98">
        <f t="shared" si="482"/>
        <v>31</v>
      </c>
      <c r="BR112" s="396">
        <f t="shared" si="482"/>
        <v>-5</v>
      </c>
      <c r="BS112" s="419">
        <f t="shared" si="483"/>
        <v>-59</v>
      </c>
      <c r="BT112" s="98">
        <f t="shared" si="483"/>
        <v>-13</v>
      </c>
      <c r="BU112" s="98">
        <f t="shared" si="483"/>
        <v>-23</v>
      </c>
      <c r="BV112" s="98">
        <f t="shared" si="483"/>
        <v>0</v>
      </c>
      <c r="BW112" s="98">
        <f t="shared" si="483"/>
        <v>-45</v>
      </c>
      <c r="BX112" s="236">
        <f t="shared" si="483"/>
        <v>-45</v>
      </c>
      <c r="BY112" s="236">
        <f t="shared" si="483"/>
        <v>-77</v>
      </c>
      <c r="BZ112" s="236">
        <f t="shared" si="483"/>
        <v>18</v>
      </c>
      <c r="CA112" s="236">
        <f t="shared" si="483"/>
        <v>-11</v>
      </c>
      <c r="CB112" s="236">
        <f t="shared" si="483"/>
        <v>-49</v>
      </c>
      <c r="CC112" s="236">
        <f t="shared" si="484"/>
        <v>-7</v>
      </c>
      <c r="CD112" s="396">
        <f t="shared" si="484"/>
        <v>-37</v>
      </c>
      <c r="CE112" s="358">
        <f t="shared" si="484"/>
        <v>-5</v>
      </c>
      <c r="CF112" s="236">
        <f t="shared" si="484"/>
        <v>36</v>
      </c>
      <c r="CG112" s="236">
        <f t="shared" si="484"/>
        <v>-15</v>
      </c>
      <c r="CH112" s="236">
        <f t="shared" si="484"/>
        <v>-13</v>
      </c>
      <c r="CI112" s="236">
        <f t="shared" si="484"/>
        <v>2</v>
      </c>
      <c r="CJ112" s="236">
        <f t="shared" si="484"/>
        <v>0</v>
      </c>
      <c r="CK112" s="236">
        <f t="shared" si="484"/>
        <v>30</v>
      </c>
      <c r="CL112" s="236">
        <f t="shared" si="484"/>
        <v>21</v>
      </c>
      <c r="CM112" s="236">
        <f t="shared" si="485"/>
        <v>-4</v>
      </c>
      <c r="CN112" s="236">
        <f t="shared" si="485"/>
        <v>54</v>
      </c>
      <c r="CO112" s="236">
        <f t="shared" si="485"/>
        <v>-5</v>
      </c>
      <c r="CP112" s="396">
        <f t="shared" si="485"/>
        <v>2</v>
      </c>
      <c r="CQ112" s="396">
        <f t="shared" si="485"/>
        <v>28</v>
      </c>
      <c r="CR112" s="396">
        <f t="shared" si="485"/>
        <v>-10</v>
      </c>
      <c r="CS112" s="396">
        <f t="shared" si="485"/>
        <v>-11</v>
      </c>
      <c r="CT112" s="396">
        <f t="shared" si="485"/>
        <v>-4</v>
      </c>
      <c r="CU112" s="396">
        <f t="shared" si="485"/>
        <v>2</v>
      </c>
      <c r="CV112" s="396">
        <f t="shared" si="485"/>
        <v>17</v>
      </c>
      <c r="CW112" s="396">
        <f t="shared" si="485"/>
        <v>-9</v>
      </c>
      <c r="CX112" s="396">
        <f t="shared" si="485"/>
        <v>-20</v>
      </c>
      <c r="CY112" s="396">
        <f t="shared" si="485"/>
        <v>4</v>
      </c>
      <c r="CZ112" s="396">
        <f t="shared" si="485"/>
        <v>8</v>
      </c>
      <c r="DA112" s="396">
        <f t="shared" si="485"/>
        <v>-21</v>
      </c>
      <c r="DB112" s="396">
        <f t="shared" si="485"/>
        <v>7</v>
      </c>
      <c r="DC112" s="264"/>
      <c r="DD112" s="57">
        <f>IF(ISERROR(GETPIVOTDATA("VALUE",'CRS WK pvt'!$I$2,"DT_FILE",DD$8,"CD_CO",DD$6,"TRIM_CAT",TRIM(B112),"TRIM_LINE",A107))=TRUE,0,GETPIVOTDATA("VALUE",'CRS WK pvt'!$I$2,"DT_FILE",DD$8,"CD_CO",DD$6,"TRIM_CAT",TRIM(B112),"TRIM_LINE",A107))</f>
        <v>104</v>
      </c>
    </row>
    <row r="113" spans="1:108" s="66" customFormat="1" ht="15.75" thickBot="1">
      <c r="A113" s="140"/>
      <c r="B113" s="60" t="s">
        <v>144</v>
      </c>
      <c r="C113" s="61">
        <f>SUM(C108:C112)</f>
        <v>173283</v>
      </c>
      <c r="D113" s="62">
        <f t="shared" si="486" ref="D113:BI120">SUM(D108:D112)</f>
        <v>177188</v>
      </c>
      <c r="E113" s="62">
        <f t="shared" si="486"/>
        <v>180789</v>
      </c>
      <c r="F113" s="64">
        <f t="shared" si="486"/>
        <v>164395</v>
      </c>
      <c r="G113" s="62">
        <f t="shared" si="486"/>
        <v>173651</v>
      </c>
      <c r="H113" s="62">
        <f t="shared" si="486"/>
        <v>170591</v>
      </c>
      <c r="I113" s="62">
        <f t="shared" si="486"/>
        <v>163123</v>
      </c>
      <c r="J113" s="62">
        <f t="shared" si="486"/>
        <v>185201</v>
      </c>
      <c r="K113" s="62">
        <f t="shared" si="486"/>
        <v>161890</v>
      </c>
      <c r="L113" s="63">
        <f t="shared" si="486"/>
        <v>183335</v>
      </c>
      <c r="M113" s="62">
        <f t="shared" si="486"/>
        <v>192119</v>
      </c>
      <c r="N113" s="62">
        <f t="shared" si="486"/>
        <v>172412</v>
      </c>
      <c r="O113" s="62">
        <f t="shared" si="486"/>
        <v>191960</v>
      </c>
      <c r="P113" s="62">
        <f t="shared" si="486"/>
        <v>182354</v>
      </c>
      <c r="Q113" s="62">
        <f t="shared" si="486"/>
        <v>183714</v>
      </c>
      <c r="R113" s="62">
        <f t="shared" si="486"/>
        <v>185006</v>
      </c>
      <c r="S113" s="62">
        <f t="shared" si="486"/>
        <v>179950</v>
      </c>
      <c r="T113" s="62">
        <f t="shared" si="486"/>
        <v>178018</v>
      </c>
      <c r="U113" s="62">
        <f t="shared" si="486"/>
        <v>177036</v>
      </c>
      <c r="V113" s="62">
        <f t="shared" si="486"/>
        <v>172788</v>
      </c>
      <c r="W113" s="62">
        <f t="shared" si="486"/>
        <v>171282</v>
      </c>
      <c r="X113" s="63">
        <f t="shared" si="486"/>
        <v>189281</v>
      </c>
      <c r="Y113" s="62">
        <f t="shared" si="486"/>
        <v>168981</v>
      </c>
      <c r="Z113" s="62">
        <f t="shared" si="486"/>
        <v>177497</v>
      </c>
      <c r="AA113" s="62">
        <f t="shared" si="486"/>
        <v>210900</v>
      </c>
      <c r="AB113" s="62">
        <f t="shared" si="486"/>
        <v>179738</v>
      </c>
      <c r="AC113" s="62">
        <f t="shared" si="486"/>
        <v>189773</v>
      </c>
      <c r="AD113" s="62">
        <f t="shared" si="486"/>
        <v>186881</v>
      </c>
      <c r="AE113" s="62">
        <f t="shared" si="486"/>
        <v>181086</v>
      </c>
      <c r="AF113" s="62">
        <f t="shared" si="486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90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>
        <v>184524</v>
      </c>
      <c r="BH113" s="290">
        <v>169587</v>
      </c>
      <c r="BI113" s="64">
        <f t="shared" si="486"/>
        <v>18677</v>
      </c>
      <c r="BJ113" s="65">
        <f t="shared" si="487" ref="BJ113:BL113">SUM(BJ108:BJ112)</f>
        <v>5166</v>
      </c>
      <c r="BK113" s="65">
        <f t="shared" si="487"/>
        <v>2925</v>
      </c>
      <c r="BL113" s="65">
        <f t="shared" si="487"/>
        <v>20611</v>
      </c>
      <c r="BM113" s="65">
        <f t="shared" si="488" ref="BM113">SUM(BM108:BM112)</f>
        <v>6299</v>
      </c>
      <c r="BN113" s="65">
        <f t="shared" si="489" ref="BN113:BV113">SUM(BN108:BN112)</f>
        <v>7427</v>
      </c>
      <c r="BO113" s="65">
        <f t="shared" si="489"/>
        <v>13913</v>
      </c>
      <c r="BP113" s="65">
        <f t="shared" si="489"/>
        <v>-12413</v>
      </c>
      <c r="BQ113" s="65">
        <f t="shared" si="489"/>
        <v>9392</v>
      </c>
      <c r="BR113" s="384">
        <f t="shared" si="489"/>
        <v>5946</v>
      </c>
      <c r="BS113" s="407">
        <f t="shared" si="489"/>
        <v>-23138</v>
      </c>
      <c r="BT113" s="65">
        <f t="shared" si="489"/>
        <v>5085</v>
      </c>
      <c r="BU113" s="65">
        <f t="shared" si="489"/>
        <v>18940</v>
      </c>
      <c r="BV113" s="65">
        <f t="shared" si="489"/>
        <v>-2616</v>
      </c>
      <c r="BW113" s="65">
        <f t="shared" si="490" ref="BW113:BX113">SUM(BW108:BW112)</f>
        <v>6059</v>
      </c>
      <c r="BX113" s="224">
        <f t="shared" si="490"/>
        <v>1875</v>
      </c>
      <c r="BY113" s="224">
        <f t="shared" si="491" ref="BY113:BZ113">SUM(BY108:BY112)</f>
        <v>1136</v>
      </c>
      <c r="BZ113" s="224">
        <f t="shared" si="491"/>
        <v>7189</v>
      </c>
      <c r="CA113" s="224">
        <f t="shared" si="492" ref="CA113">SUM(CA108:CA112)</f>
        <v>-3067</v>
      </c>
      <c r="CB113" s="224">
        <f t="shared" si="493" ref="CB113:CC113">SUM(CB108:CB112)</f>
        <v>-2259</v>
      </c>
      <c r="CC113" s="224">
        <f t="shared" si="493"/>
        <v>17965</v>
      </c>
      <c r="CD113" s="384">
        <f t="shared" si="494" ref="CD113:CE113">SUM(CD108:CD112)</f>
        <v>-11585</v>
      </c>
      <c r="CE113" s="346">
        <f t="shared" si="494"/>
        <v>18213</v>
      </c>
      <c r="CF113" s="224">
        <f t="shared" si="495" ref="CF113">SUM(CF108:CF112)</f>
        <v>16417</v>
      </c>
      <c r="CG113" s="224">
        <f t="shared" si="496" ref="CG113">SUM(CG108:CG112)</f>
        <v>430</v>
      </c>
      <c r="CH113" s="224">
        <f t="shared" si="497" ref="CH113">SUM(CH108:CH112)</f>
        <v>-3241</v>
      </c>
      <c r="CI113" s="224">
        <f t="shared" si="498" ref="CI113">SUM(CI108:CI112)</f>
        <v>-3343</v>
      </c>
      <c r="CJ113" s="224">
        <f t="shared" si="499" ref="CJ113">SUM(CJ108:CJ112)</f>
        <v>981</v>
      </c>
      <c r="CK113" s="224">
        <f t="shared" si="500" ref="CK113">SUM(CK108:CK112)</f>
        <v>-2743</v>
      </c>
      <c r="CL113" s="224">
        <f t="shared" si="501" ref="CL113">SUM(CL108:CL112)</f>
        <v>10471</v>
      </c>
      <c r="CM113" s="224">
        <f t="shared" si="502" ref="CM113">SUM(CM108:CM112)</f>
        <v>2124</v>
      </c>
      <c r="CN113" s="224">
        <f t="shared" si="503" ref="CN113">SUM(CN108:CN112)</f>
        <v>8780</v>
      </c>
      <c r="CO113" s="224">
        <f t="shared" si="504" ref="CO113">SUM(CO108:CO112)</f>
        <v>92</v>
      </c>
      <c r="CP113" s="384">
        <f t="shared" si="505" ref="CP113">SUM(CP108:CP112)</f>
        <v>2237</v>
      </c>
      <c r="CQ113" s="384">
        <f t="shared" si="506" ref="CQ113">SUM(CQ108:CQ112)</f>
        <v>6760</v>
      </c>
      <c r="CR113" s="384">
        <f t="shared" si="507" ref="CR113">SUM(CR108:CR112)</f>
        <v>-5727</v>
      </c>
      <c r="CS113" s="384">
        <f t="shared" si="508" ref="CS113">SUM(CS108:CS112)</f>
        <v>-3035</v>
      </c>
      <c r="CT113" s="384">
        <f t="shared" si="509" ref="CT113:CU113">SUM(CT108:CT112)</f>
        <v>-4091</v>
      </c>
      <c r="CU113" s="384">
        <f t="shared" si="509"/>
        <v>21939</v>
      </c>
      <c r="CV113" s="384">
        <f t="shared" si="510" ref="CV113">SUM(CV108:CV112)</f>
        <v>4457</v>
      </c>
      <c r="CW113" s="384">
        <f t="shared" si="511" ref="CW113">SUM(CW108:CW112)</f>
        <v>-14270</v>
      </c>
      <c r="CX113" s="384">
        <f t="shared" si="512" ref="CX113:CY113">SUM(CX108:CX112)</f>
        <v>-3638</v>
      </c>
      <c r="CY113" s="384">
        <f t="shared" si="512"/>
        <v>-2692</v>
      </c>
      <c r="CZ113" s="384">
        <f t="shared" si="513" ref="CZ113:DA113">SUM(CZ108:CZ112)</f>
        <v>7355</v>
      </c>
      <c r="DA113" s="384">
        <f t="shared" si="513"/>
        <v>-4815</v>
      </c>
      <c r="DB113" s="384">
        <f t="shared" si="514" ref="DB113">SUM(DB108:DB112)</f>
        <v>-10346</v>
      </c>
      <c r="DC113" s="265"/>
      <c r="DD113" s="64">
        <f t="shared" si="453"/>
        <v>169587</v>
      </c>
    </row>
    <row r="114" spans="1:108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29"/>
      <c r="CC114" s="229"/>
      <c r="CD114" s="389"/>
      <c r="CE114" s="351"/>
      <c r="CF114" s="229"/>
      <c r="CG114" s="229"/>
      <c r="CH114" s="229"/>
      <c r="CI114" s="229"/>
      <c r="CJ114" s="229"/>
      <c r="CK114" s="229"/>
      <c r="CL114" s="229"/>
      <c r="CM114" s="229"/>
      <c r="CN114" s="229"/>
      <c r="CO114" s="22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30"/>
      <c r="DD114" s="88"/>
    </row>
    <row r="115" spans="1:108" s="31" customFormat="1" ht="15">
      <c r="A115" s="139"/>
      <c r="B115" s="32" t="s">
        <v>139</v>
      </c>
      <c r="C115" s="90">
        <f t="shared" si="515" ref="C115:W115">C94-C101</f>
        <v>3997757</v>
      </c>
      <c r="D115" s="91">
        <f t="shared" si="515"/>
        <v>-2434959.6499999985</v>
      </c>
      <c r="E115" s="91">
        <f t="shared" si="515"/>
        <v>-4930005.0300000012</v>
      </c>
      <c r="F115" s="28">
        <f t="shared" si="515"/>
        <v>-5020871.6199999992</v>
      </c>
      <c r="G115" s="91">
        <f t="shared" si="515"/>
        <v>-4805479.1400000006</v>
      </c>
      <c r="H115" s="91">
        <f t="shared" si="515"/>
        <v>-4186185.1399999997</v>
      </c>
      <c r="I115" s="91">
        <f t="shared" si="515"/>
        <v>-3015624.3799999999</v>
      </c>
      <c r="J115" s="91">
        <f t="shared" si="515"/>
        <v>-2116909.3099999996</v>
      </c>
      <c r="K115" s="91">
        <f t="shared" si="515"/>
        <v>1901879.3100000005</v>
      </c>
      <c r="L115" s="92">
        <f t="shared" si="515"/>
        <v>8254796.7199999988</v>
      </c>
      <c r="M115" s="91">
        <f t="shared" si="515"/>
        <v>7334101.3399999999</v>
      </c>
      <c r="N115" s="91">
        <f t="shared" si="515"/>
        <v>5089337.1999999993</v>
      </c>
      <c r="O115" s="91">
        <f t="shared" si="515"/>
        <v>1321272.1900000013</v>
      </c>
      <c r="P115" s="91">
        <f t="shared" si="515"/>
        <v>2051746.4699999988</v>
      </c>
      <c r="Q115" s="91">
        <f t="shared" si="515"/>
        <v>-2393759.9000000004</v>
      </c>
      <c r="R115" s="91">
        <f t="shared" si="515"/>
        <v>-5254227.7699999986</v>
      </c>
      <c r="S115" s="91">
        <f t="shared" si="515"/>
        <v>-3682278.2300000004</v>
      </c>
      <c r="T115" s="91">
        <f t="shared" si="515"/>
        <v>-3921397.2500000009</v>
      </c>
      <c r="U115" s="91">
        <f t="shared" si="515"/>
        <v>-2791901.2600000007</v>
      </c>
      <c r="V115" s="91">
        <f t="shared" si="515"/>
        <v>-2209058</v>
      </c>
      <c r="W115" s="91">
        <f t="shared" si="515"/>
        <v>935974.97000000067</v>
      </c>
      <c r="X115" s="92">
        <f t="shared" si="516" ref="X115:AB115">X94-X101</f>
        <v>6205179.6700000018</v>
      </c>
      <c r="Y115" s="91">
        <f t="shared" si="516"/>
        <v>11713383</v>
      </c>
      <c r="Z115" s="91">
        <f t="shared" si="516"/>
        <v>9781637</v>
      </c>
      <c r="AA115" s="91">
        <f t="shared" si="516"/>
        <v>1305399.1799999997</v>
      </c>
      <c r="AB115" s="91">
        <f t="shared" si="516"/>
        <v>-805391.5700000003</v>
      </c>
      <c r="AC115" s="91">
        <f t="shared" si="517" ref="AC115:AD115">AC94-AC101</f>
        <v>-4629342.6399999987</v>
      </c>
      <c r="AD115" s="91">
        <f t="shared" si="517"/>
        <v>-5185722.6600000011</v>
      </c>
      <c r="AE115" s="91">
        <f>AE94-AE101</f>
        <v>-4378483</v>
      </c>
      <c r="AF115" s="91">
        <f t="shared" si="518" ref="AF115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300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>
        <v>3315206</v>
      </c>
      <c r="BH115" s="300">
        <v>14160297</v>
      </c>
      <c r="BI115" s="28">
        <f t="shared" si="519" ref="BI115:BR119">O115-C115</f>
        <v>-2676484.8099999987</v>
      </c>
      <c r="BJ115" s="93">
        <f t="shared" si="519"/>
        <v>4486706.1199999973</v>
      </c>
      <c r="BK115" s="93">
        <f t="shared" si="519"/>
        <v>2536245.1300000008</v>
      </c>
      <c r="BL115" s="93">
        <f t="shared" si="519"/>
        <v>-233356.14999999944</v>
      </c>
      <c r="BM115" s="93">
        <f t="shared" si="519"/>
        <v>1123200.9100000001</v>
      </c>
      <c r="BN115" s="93">
        <f t="shared" si="519"/>
        <v>264787.88999999873</v>
      </c>
      <c r="BO115" s="93">
        <f t="shared" si="519"/>
        <v>223723.11999999918</v>
      </c>
      <c r="BP115" s="93">
        <f t="shared" si="519"/>
        <v>-92148.69000000041</v>
      </c>
      <c r="BQ115" s="93">
        <f t="shared" si="519"/>
        <v>-965904.33999999985</v>
      </c>
      <c r="BR115" s="394">
        <f t="shared" si="519"/>
        <v>-2049617.049999997</v>
      </c>
      <c r="BS115" s="417">
        <f t="shared" si="520" ref="BS115:CB119">Y115-M115</f>
        <v>4379281.6600000001</v>
      </c>
      <c r="BT115" s="93">
        <f t="shared" si="520"/>
        <v>4692299.8000000007</v>
      </c>
      <c r="BU115" s="93">
        <f t="shared" si="520"/>
        <v>-15873.010000001639</v>
      </c>
      <c r="BV115" s="93">
        <f t="shared" si="520"/>
        <v>-2857138.0399999991</v>
      </c>
      <c r="BW115" s="93">
        <f t="shared" si="520"/>
        <v>-2235582.7399999984</v>
      </c>
      <c r="BX115" s="234">
        <f t="shared" si="520"/>
        <v>68505.109999997541</v>
      </c>
      <c r="BY115" s="234">
        <f t="shared" si="520"/>
        <v>-696204.76999999955</v>
      </c>
      <c r="BZ115" s="234">
        <f t="shared" si="520"/>
        <v>-97718.479999998584</v>
      </c>
      <c r="CA115" s="234">
        <f t="shared" si="520"/>
        <v>263022.26000000071</v>
      </c>
      <c r="CB115" s="234">
        <f t="shared" si="520"/>
        <v>-9066</v>
      </c>
      <c r="CC115" s="234">
        <f t="shared" si="521" ref="CC115:CL119">AI115-W115</f>
        <v>536386.02999999933</v>
      </c>
      <c r="CD115" s="394">
        <f t="shared" si="521"/>
        <v>5591207.3299999982</v>
      </c>
      <c r="CE115" s="356">
        <f t="shared" si="521"/>
        <v>28963</v>
      </c>
      <c r="CF115" s="234">
        <f t="shared" si="521"/>
        <v>-1686877</v>
      </c>
      <c r="CG115" s="234">
        <f t="shared" si="521"/>
        <v>252990.8200000003</v>
      </c>
      <c r="CH115" s="234">
        <f t="shared" si="521"/>
        <v>2142580.5700000003</v>
      </c>
      <c r="CI115" s="234">
        <f t="shared" si="521"/>
        <v>-83383.360000001267</v>
      </c>
      <c r="CJ115" s="234">
        <f t="shared" si="521"/>
        <v>-1065614.3399999989</v>
      </c>
      <c r="CK115" s="234">
        <f t="shared" si="521"/>
        <v>76561</v>
      </c>
      <c r="CL115" s="234">
        <f t="shared" si="521"/>
        <v>-1903329.2700000005</v>
      </c>
      <c r="CM115" s="234">
        <f t="shared" si="522" ref="CM115:DB119">AS115-AG115</f>
        <v>-227345</v>
      </c>
      <c r="CN115" s="234">
        <f t="shared" si="522"/>
        <v>-306031</v>
      </c>
      <c r="CO115" s="234">
        <f t="shared" si="522"/>
        <v>-936322</v>
      </c>
      <c r="CP115" s="394">
        <f t="shared" si="522"/>
        <v>119517</v>
      </c>
      <c r="CQ115" s="394">
        <f t="shared" si="522"/>
        <v>-107804</v>
      </c>
      <c r="CR115" s="394">
        <f t="shared" si="522"/>
        <v>-799741</v>
      </c>
      <c r="CS115" s="394">
        <f t="shared" si="522"/>
        <v>1784085</v>
      </c>
      <c r="CT115" s="394">
        <f t="shared" si="522"/>
        <v>-1848006</v>
      </c>
      <c r="CU115" s="394">
        <f t="shared" si="522"/>
        <v>-3539291</v>
      </c>
      <c r="CV115" s="394">
        <f t="shared" si="522"/>
        <v>29933</v>
      </c>
      <c r="CW115" s="394">
        <f t="shared" si="522"/>
        <v>276233</v>
      </c>
      <c r="CX115" s="394">
        <f t="shared" si="522"/>
        <v>999849</v>
      </c>
      <c r="CY115" s="394">
        <f t="shared" si="522"/>
        <v>-955141</v>
      </c>
      <c r="CZ115" s="394">
        <f t="shared" si="522"/>
        <v>-1096504</v>
      </c>
      <c r="DA115" s="394">
        <f t="shared" si="522"/>
        <v>2779167</v>
      </c>
      <c r="DB115" s="394">
        <f t="shared" si="522"/>
        <v>2244393</v>
      </c>
      <c r="DC115" s="330"/>
      <c r="DD115" s="28">
        <f>DD94-DD101</f>
        <v>14160297</v>
      </c>
    </row>
    <row r="116" spans="1:108" s="31" customFormat="1" ht="15">
      <c r="A116" s="139"/>
      <c r="B116" s="32" t="s">
        <v>140</v>
      </c>
      <c r="C116" s="90">
        <f t="shared" si="523" ref="C116:W116">C95-C102</f>
        <v>951788.86999999988</v>
      </c>
      <c r="D116" s="91">
        <f t="shared" si="523"/>
        <v>601979.45000000019</v>
      </c>
      <c r="E116" s="91">
        <f t="shared" si="523"/>
        <v>62038.300000000047</v>
      </c>
      <c r="F116" s="28">
        <f t="shared" si="523"/>
        <v>-197824.2300000001</v>
      </c>
      <c r="G116" s="91">
        <f t="shared" si="523"/>
        <v>-160788.20999999996</v>
      </c>
      <c r="H116" s="91">
        <f t="shared" si="523"/>
        <v>-139041.77000000002</v>
      </c>
      <c r="I116" s="91">
        <f t="shared" si="523"/>
        <v>-101430.63</v>
      </c>
      <c r="J116" s="91">
        <f t="shared" si="523"/>
        <v>3822.929999999993</v>
      </c>
      <c r="K116" s="91">
        <f t="shared" si="523"/>
        <v>351518.92999999999</v>
      </c>
      <c r="L116" s="92">
        <f t="shared" si="523"/>
        <v>1439998.4500000002</v>
      </c>
      <c r="M116" s="91">
        <f t="shared" si="523"/>
        <v>727321.6100000001</v>
      </c>
      <c r="N116" s="91">
        <f t="shared" si="523"/>
        <v>911191.83999999997</v>
      </c>
      <c r="O116" s="91">
        <f t="shared" si="523"/>
        <v>711925.75999999989</v>
      </c>
      <c r="P116" s="91">
        <f t="shared" si="523"/>
        <v>761787.06000000006</v>
      </c>
      <c r="Q116" s="91">
        <f t="shared" si="523"/>
        <v>187886.59000000008</v>
      </c>
      <c r="R116" s="91">
        <f t="shared" si="523"/>
        <v>-91163.960000000021</v>
      </c>
      <c r="S116" s="91">
        <f t="shared" si="523"/>
        <v>-86938.280000000028</v>
      </c>
      <c r="T116" s="91">
        <f t="shared" si="523"/>
        <v>-82867.219999999972</v>
      </c>
      <c r="U116" s="91">
        <f t="shared" si="523"/>
        <v>-22675.460000000021</v>
      </c>
      <c r="V116" s="91">
        <f t="shared" si="523"/>
        <v>49264</v>
      </c>
      <c r="W116" s="91">
        <f t="shared" si="523"/>
        <v>431857.93000000005</v>
      </c>
      <c r="X116" s="92">
        <f t="shared" si="524" ref="X116:AB116">X95-X102</f>
        <v>1253579.2899999998</v>
      </c>
      <c r="Y116" s="91">
        <f t="shared" si="524"/>
        <v>1471464</v>
      </c>
      <c r="Z116" s="91">
        <f t="shared" si="524"/>
        <v>1415582</v>
      </c>
      <c r="AA116" s="91">
        <f t="shared" si="524"/>
        <v>1057834.0999999999</v>
      </c>
      <c r="AB116" s="91">
        <f t="shared" si="524"/>
        <v>985221.94000000006</v>
      </c>
      <c r="AC116" s="91">
        <f t="shared" si="525" ref="AC116:AD116">AC95-AC102</f>
        <v>-50333.20000000007</v>
      </c>
      <c r="AD116" s="91">
        <f t="shared" si="525"/>
        <v>-334021.85999999999</v>
      </c>
      <c r="AE116" s="91">
        <f t="shared" si="526" ref="AE116:AF116">AE95-AE102</f>
        <v>-142045</v>
      </c>
      <c r="AF116" s="91">
        <f t="shared" si="526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300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>
        <v>953458</v>
      </c>
      <c r="BH116" s="300">
        <v>2568861</v>
      </c>
      <c r="BI116" s="28">
        <f t="shared" si="519"/>
        <v>-239863.10999999999</v>
      </c>
      <c r="BJ116" s="93">
        <f t="shared" si="519"/>
        <v>159807.60999999987</v>
      </c>
      <c r="BK116" s="93">
        <f t="shared" si="519"/>
        <v>125848.29000000004</v>
      </c>
      <c r="BL116" s="93">
        <f t="shared" si="519"/>
        <v>106660.27000000008</v>
      </c>
      <c r="BM116" s="93">
        <f t="shared" si="519"/>
        <v>73849.929999999935</v>
      </c>
      <c r="BN116" s="93">
        <f t="shared" si="519"/>
        <v>56174.550000000047</v>
      </c>
      <c r="BO116" s="93">
        <f t="shared" si="519"/>
        <v>78755.169999999984</v>
      </c>
      <c r="BP116" s="93">
        <f t="shared" si="519"/>
        <v>45441.070000000007</v>
      </c>
      <c r="BQ116" s="93">
        <f t="shared" si="519"/>
        <v>80339.000000000058</v>
      </c>
      <c r="BR116" s="394">
        <f t="shared" si="519"/>
        <v>-186419.16000000038</v>
      </c>
      <c r="BS116" s="417">
        <f t="shared" si="520"/>
        <v>744142.3899999999</v>
      </c>
      <c r="BT116" s="93">
        <f t="shared" si="520"/>
        <v>504390.16000000003</v>
      </c>
      <c r="BU116" s="93">
        <f t="shared" si="520"/>
        <v>345908.33999999997</v>
      </c>
      <c r="BV116" s="93">
        <f t="shared" si="520"/>
        <v>223434.88</v>
      </c>
      <c r="BW116" s="93">
        <f t="shared" si="520"/>
        <v>-238219.79000000015</v>
      </c>
      <c r="BX116" s="234">
        <f t="shared" si="520"/>
        <v>-242857.89999999997</v>
      </c>
      <c r="BY116" s="234">
        <f t="shared" si="520"/>
        <v>-55106.719999999972</v>
      </c>
      <c r="BZ116" s="234">
        <f t="shared" si="520"/>
        <v>-81473.920000000042</v>
      </c>
      <c r="CA116" s="234">
        <f t="shared" si="520"/>
        <v>-55079.539999999979</v>
      </c>
      <c r="CB116" s="234">
        <f t="shared" si="520"/>
        <v>-50237</v>
      </c>
      <c r="CC116" s="234">
        <f t="shared" si="521"/>
        <v>-1103831.9300000002</v>
      </c>
      <c r="CD116" s="394">
        <f t="shared" si="521"/>
        <v>563419.7100000002</v>
      </c>
      <c r="CE116" s="356">
        <f t="shared" si="521"/>
        <v>272044</v>
      </c>
      <c r="CF116" s="234">
        <f t="shared" si="521"/>
        <v>620056</v>
      </c>
      <c r="CG116" s="234">
        <f t="shared" si="521"/>
        <v>438298.90000000014</v>
      </c>
      <c r="CH116" s="234">
        <f t="shared" si="521"/>
        <v>-35736.940000000061</v>
      </c>
      <c r="CI116" s="234">
        <f t="shared" si="521"/>
        <v>198962.20000000007</v>
      </c>
      <c r="CJ116" s="234">
        <f t="shared" si="521"/>
        <v>367492.85999999999</v>
      </c>
      <c r="CK116" s="234">
        <f t="shared" si="521"/>
        <v>56260</v>
      </c>
      <c r="CL116" s="234">
        <f t="shared" si="521"/>
        <v>4829.140000000014</v>
      </c>
      <c r="CM116" s="234">
        <f t="shared" si="522"/>
        <v>136005</v>
      </c>
      <c r="CN116" s="234">
        <f t="shared" si="522"/>
        <v>120662</v>
      </c>
      <c r="CO116" s="234">
        <f t="shared" si="522"/>
        <v>1409668</v>
      </c>
      <c r="CP116" s="394">
        <f t="shared" si="522"/>
        <v>821296</v>
      </c>
      <c r="CQ116" s="394">
        <f t="shared" si="522"/>
        <v>520935</v>
      </c>
      <c r="CR116" s="394">
        <f t="shared" si="522"/>
        <v>94928</v>
      </c>
      <c r="CS116" s="394">
        <f t="shared" si="522"/>
        <v>550148</v>
      </c>
      <c r="CT116" s="394">
        <f t="shared" si="522"/>
        <v>22105</v>
      </c>
      <c r="CU116" s="394">
        <f t="shared" si="522"/>
        <v>-36133</v>
      </c>
      <c r="CV116" s="394">
        <f t="shared" si="522"/>
        <v>-91994</v>
      </c>
      <c r="CW116" s="394">
        <f t="shared" si="522"/>
        <v>-181152</v>
      </c>
      <c r="CX116" s="394">
        <f t="shared" si="522"/>
        <v>-39978</v>
      </c>
      <c r="CY116" s="394">
        <f t="shared" si="522"/>
        <v>-176752</v>
      </c>
      <c r="CZ116" s="394">
        <f t="shared" si="522"/>
        <v>-186305</v>
      </c>
      <c r="DA116" s="394">
        <f t="shared" si="522"/>
        <v>215764</v>
      </c>
      <c r="DB116" s="394">
        <f t="shared" si="522"/>
        <v>-69434</v>
      </c>
      <c r="DC116" s="330"/>
      <c r="DD116" s="28">
        <f>DD95-DD102</f>
        <v>2568861</v>
      </c>
    </row>
    <row r="117" spans="1:108" s="31" customFormat="1" ht="15">
      <c r="A117" s="139"/>
      <c r="B117" s="32" t="s">
        <v>141</v>
      </c>
      <c r="C117" s="90">
        <f t="shared" si="527" ref="C117:O119">C96-C103</f>
        <v>-104302.54000000004</v>
      </c>
      <c r="D117" s="91">
        <f t="shared" si="527"/>
        <v>-1755182.2299999995</v>
      </c>
      <c r="E117" s="91">
        <f t="shared" si="527"/>
        <v>-1948767.9399999999</v>
      </c>
      <c r="F117" s="28">
        <f t="shared" si="527"/>
        <v>-929437.5</v>
      </c>
      <c r="G117" s="91">
        <f t="shared" si="527"/>
        <v>-672581.00000000023</v>
      </c>
      <c r="H117" s="91">
        <f t="shared" si="527"/>
        <v>-346288.80000000005</v>
      </c>
      <c r="I117" s="91">
        <f t="shared" si="527"/>
        <v>-193194.93999999994</v>
      </c>
      <c r="J117" s="91">
        <f t="shared" si="527"/>
        <v>2512.75</v>
      </c>
      <c r="K117" s="91">
        <f t="shared" si="527"/>
        <v>838812.15000000014</v>
      </c>
      <c r="L117" s="92">
        <f t="shared" si="527"/>
        <v>6081024.6299999999</v>
      </c>
      <c r="M117" s="91">
        <f t="shared" si="527"/>
        <v>422265.70000000019</v>
      </c>
      <c r="N117" s="91">
        <f t="shared" si="527"/>
        <v>772946.49000000022</v>
      </c>
      <c r="O117" s="91">
        <f t="shared" si="527"/>
        <v>-1052330.7599999998</v>
      </c>
      <c r="P117" s="91">
        <f t="shared" si="528" ref="P117:R117">P96-P103</f>
        <v>239278.33999999985</v>
      </c>
      <c r="Q117" s="91">
        <f t="shared" si="528"/>
        <v>-1003257.3100000001</v>
      </c>
      <c r="R117" s="91">
        <f t="shared" si="528"/>
        <v>-1485214.45</v>
      </c>
      <c r="S117" s="91">
        <f t="shared" si="529" ref="S117:T117">S96-S103</f>
        <v>-603088.64999999991</v>
      </c>
      <c r="T117" s="91">
        <f t="shared" si="529"/>
        <v>-264208.98999999999</v>
      </c>
      <c r="U117" s="91">
        <f t="shared" si="530" ref="U117:V117">U96-U103</f>
        <v>-92809.920000000042</v>
      </c>
      <c r="V117" s="91">
        <f t="shared" si="530"/>
        <v>144555</v>
      </c>
      <c r="W117" s="91">
        <f t="shared" si="531" ref="W117:AB117">W96-W103</f>
        <v>758016.25999999978</v>
      </c>
      <c r="X117" s="92">
        <f t="shared" si="531"/>
        <v>2081410.5000000005</v>
      </c>
      <c r="Y117" s="91">
        <f t="shared" si="531"/>
        <v>2804774</v>
      </c>
      <c r="Z117" s="91">
        <f t="shared" si="531"/>
        <v>1383905</v>
      </c>
      <c r="AA117" s="91">
        <f t="shared" si="531"/>
        <v>-1398076.1000000006</v>
      </c>
      <c r="AB117" s="91">
        <f t="shared" si="531"/>
        <v>-1171613.2899999991</v>
      </c>
      <c r="AC117" s="91">
        <f t="shared" si="532" ref="AC117:AD117">AC96-AC103</f>
        <v>-1104657.8300000001</v>
      </c>
      <c r="AD117" s="91">
        <f t="shared" si="532"/>
        <v>-742757.20999999996</v>
      </c>
      <c r="AE117" s="91">
        <f t="shared" si="533" ref="AE117:AF117">AE96-AE103</f>
        <v>-416310</v>
      </c>
      <c r="AF117" s="91">
        <f t="shared" si="533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300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>
        <v>1601293</v>
      </c>
      <c r="BH117" s="300">
        <v>3289517</v>
      </c>
      <c r="BI117" s="28">
        <f t="shared" si="519"/>
        <v>-948028.21999999974</v>
      </c>
      <c r="BJ117" s="93">
        <f t="shared" si="519"/>
        <v>1994460.5699999994</v>
      </c>
      <c r="BK117" s="93">
        <f t="shared" si="519"/>
        <v>945510.62999999989</v>
      </c>
      <c r="BL117" s="93">
        <f t="shared" si="519"/>
        <v>-555776.94999999995</v>
      </c>
      <c r="BM117" s="93">
        <f t="shared" si="519"/>
        <v>69492.350000000326</v>
      </c>
      <c r="BN117" s="93">
        <f t="shared" si="519"/>
        <v>82079.810000000056</v>
      </c>
      <c r="BO117" s="93">
        <f t="shared" si="519"/>
        <v>100385.0199999999</v>
      </c>
      <c r="BP117" s="93">
        <f t="shared" si="519"/>
        <v>142042.25</v>
      </c>
      <c r="BQ117" s="93">
        <f t="shared" si="519"/>
        <v>-80795.890000000363</v>
      </c>
      <c r="BR117" s="394">
        <f t="shared" si="519"/>
        <v>-3999614.1299999994</v>
      </c>
      <c r="BS117" s="417">
        <f t="shared" si="520"/>
        <v>2382508.2999999998</v>
      </c>
      <c r="BT117" s="93">
        <f t="shared" si="520"/>
        <v>610958.50999999978</v>
      </c>
      <c r="BU117" s="93">
        <f t="shared" si="520"/>
        <v>-345745.34000000078</v>
      </c>
      <c r="BV117" s="93">
        <f t="shared" si="520"/>
        <v>-1410891.629999999</v>
      </c>
      <c r="BW117" s="93">
        <f t="shared" si="520"/>
        <v>-101400.52000000002</v>
      </c>
      <c r="BX117" s="234">
        <f t="shared" si="520"/>
        <v>742457.23999999999</v>
      </c>
      <c r="BY117" s="234">
        <f t="shared" si="520"/>
        <v>186778.64999999991</v>
      </c>
      <c r="BZ117" s="234">
        <f t="shared" si="520"/>
        <v>-22827.370000000112</v>
      </c>
      <c r="CA117" s="234">
        <f t="shared" si="520"/>
        <v>-120821.07999999996</v>
      </c>
      <c r="CB117" s="234">
        <f t="shared" si="520"/>
        <v>-48746</v>
      </c>
      <c r="CC117" s="234">
        <f t="shared" si="521"/>
        <v>243006.74000000022</v>
      </c>
      <c r="CD117" s="394">
        <f t="shared" si="521"/>
        <v>1017976.4999999995</v>
      </c>
      <c r="CE117" s="356">
        <f t="shared" si="521"/>
        <v>122968</v>
      </c>
      <c r="CF117" s="234">
        <f t="shared" si="521"/>
        <v>-591361</v>
      </c>
      <c r="CG117" s="234">
        <f t="shared" si="521"/>
        <v>463176.10000000056</v>
      </c>
      <c r="CH117" s="234">
        <f t="shared" si="521"/>
        <v>-242082.71000000089</v>
      </c>
      <c r="CI117" s="234">
        <f t="shared" si="521"/>
        <v>-503003.16999999993</v>
      </c>
      <c r="CJ117" s="234">
        <f t="shared" si="521"/>
        <v>-392726.79000000004</v>
      </c>
      <c r="CK117" s="234">
        <f t="shared" si="521"/>
        <v>-116006</v>
      </c>
      <c r="CL117" s="234">
        <f t="shared" si="521"/>
        <v>-390715.6399999999</v>
      </c>
      <c r="CM117" s="234">
        <f t="shared" si="522"/>
        <v>205362</v>
      </c>
      <c r="CN117" s="234">
        <f t="shared" si="522"/>
        <v>-91657</v>
      </c>
      <c r="CO117" s="234">
        <f t="shared" si="522"/>
        <v>-326624</v>
      </c>
      <c r="CP117" s="394">
        <f t="shared" si="522"/>
        <v>281986</v>
      </c>
      <c r="CQ117" s="394">
        <f t="shared" si="522"/>
        <v>-1570586</v>
      </c>
      <c r="CR117" s="394">
        <f t="shared" si="522"/>
        <v>125354</v>
      </c>
      <c r="CS117" s="394">
        <f t="shared" si="522"/>
        <v>59581</v>
      </c>
      <c r="CT117" s="394">
        <f t="shared" si="522"/>
        <v>36359</v>
      </c>
      <c r="CU117" s="394">
        <f t="shared" si="522"/>
        <v>176741</v>
      </c>
      <c r="CV117" s="394">
        <f t="shared" si="522"/>
        <v>80252</v>
      </c>
      <c r="CW117" s="394">
        <f t="shared" si="522"/>
        <v>-40779</v>
      </c>
      <c r="CX117" s="394">
        <f t="shared" si="522"/>
        <v>307303</v>
      </c>
      <c r="CY117" s="394">
        <f t="shared" si="522"/>
        <v>-155041</v>
      </c>
      <c r="CZ117" s="394">
        <f t="shared" si="522"/>
        <v>-16154</v>
      </c>
      <c r="DA117" s="394">
        <f t="shared" si="522"/>
        <v>926894</v>
      </c>
      <c r="DB117" s="394">
        <f t="shared" si="522"/>
        <v>-91856</v>
      </c>
      <c r="DC117" s="330"/>
      <c r="DD117" s="28">
        <f t="shared" si="534" ref="DD117">DD96-DD103</f>
        <v>3289517</v>
      </c>
    </row>
    <row r="118" spans="1:108" s="31" customFormat="1" ht="15">
      <c r="A118" s="139"/>
      <c r="B118" s="32" t="s">
        <v>142</v>
      </c>
      <c r="C118" s="90">
        <f t="shared" si="527"/>
        <v>3923158.2400000002</v>
      </c>
      <c r="D118" s="91">
        <f t="shared" si="527"/>
        <v>-1167779.9200000002</v>
      </c>
      <c r="E118" s="91">
        <f t="shared" si="527"/>
        <v>-975526.29999999981</v>
      </c>
      <c r="F118" s="28">
        <f t="shared" si="527"/>
        <v>250532.12000000011</v>
      </c>
      <c r="G118" s="91">
        <f t="shared" si="527"/>
        <v>-215453.20999999996</v>
      </c>
      <c r="H118" s="91">
        <f t="shared" si="527"/>
        <v>-85049.060000000056</v>
      </c>
      <c r="I118" s="91">
        <f t="shared" si="527"/>
        <v>-2503.6300000000047</v>
      </c>
      <c r="J118" s="91">
        <f t="shared" si="527"/>
        <v>127940.02000000002</v>
      </c>
      <c r="K118" s="91">
        <f t="shared" si="527"/>
        <v>536781.77000000002</v>
      </c>
      <c r="L118" s="92">
        <f t="shared" si="527"/>
        <v>1157722.4299999999</v>
      </c>
      <c r="M118" s="91">
        <f t="shared" si="527"/>
        <v>27743.979999999981</v>
      </c>
      <c r="N118" s="91">
        <f t="shared" si="527"/>
        <v>292919.37999999989</v>
      </c>
      <c r="O118" s="91">
        <f t="shared" si="527"/>
        <v>-442411.70000000019</v>
      </c>
      <c r="P118" s="91">
        <f t="shared" si="535" ref="P118:R118">P97-P104</f>
        <v>192033.72999999998</v>
      </c>
      <c r="Q118" s="91">
        <f t="shared" si="535"/>
        <v>-260180.35000000009</v>
      </c>
      <c r="R118" s="91">
        <f t="shared" si="535"/>
        <v>-827018.38</v>
      </c>
      <c r="S118" s="91">
        <f t="shared" si="536" ref="S118:T118">S97-S104</f>
        <v>-325603.08000000002</v>
      </c>
      <c r="T118" s="91">
        <f t="shared" si="536"/>
        <v>-86385.510000000009</v>
      </c>
      <c r="U118" s="91">
        <f t="shared" si="537" ref="U118:V118">U97-U104</f>
        <v>37877.860000000044</v>
      </c>
      <c r="V118" s="91">
        <f t="shared" si="537"/>
        <v>298495</v>
      </c>
      <c r="W118" s="91">
        <f t="shared" si="538" ref="W118:AB118">W97-W104</f>
        <v>476662.69</v>
      </c>
      <c r="X118" s="92">
        <f t="shared" si="538"/>
        <v>807394.00000000023</v>
      </c>
      <c r="Y118" s="91">
        <f t="shared" si="538"/>
        <v>1027537</v>
      </c>
      <c r="Z118" s="91">
        <f t="shared" si="538"/>
        <v>528762</v>
      </c>
      <c r="AA118" s="91">
        <f t="shared" si="538"/>
        <v>-804756.7200000002</v>
      </c>
      <c r="AB118" s="91">
        <f t="shared" si="538"/>
        <v>-467298.16000000015</v>
      </c>
      <c r="AC118" s="91">
        <f t="shared" si="539" ref="AC118:AD118">AC97-AC104</f>
        <v>-476306.38000000012</v>
      </c>
      <c r="AD118" s="91">
        <f t="shared" si="539"/>
        <v>-279363.90000000002</v>
      </c>
      <c r="AE118" s="91">
        <f t="shared" si="540" ref="AE118:AF118">AE97-AE104</f>
        <v>-249287</v>
      </c>
      <c r="AF118" s="91">
        <f t="shared" si="540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300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>
        <v>848401</v>
      </c>
      <c r="BH118" s="300">
        <v>1709234</v>
      </c>
      <c r="BI118" s="28">
        <f t="shared" si="519"/>
        <v>-4365569.9400000004</v>
      </c>
      <c r="BJ118" s="93">
        <f t="shared" si="519"/>
        <v>1359813.6500000001</v>
      </c>
      <c r="BK118" s="93">
        <f t="shared" si="519"/>
        <v>715345.94999999972</v>
      </c>
      <c r="BL118" s="93">
        <f t="shared" si="519"/>
        <v>-1077550.5</v>
      </c>
      <c r="BM118" s="93">
        <f t="shared" si="519"/>
        <v>-110149.87000000005</v>
      </c>
      <c r="BN118" s="93">
        <f t="shared" si="519"/>
        <v>-1336.4499999999534</v>
      </c>
      <c r="BO118" s="93">
        <f t="shared" si="519"/>
        <v>40381.490000000049</v>
      </c>
      <c r="BP118" s="93">
        <f t="shared" si="519"/>
        <v>170554.97999999998</v>
      </c>
      <c r="BQ118" s="93">
        <f t="shared" si="519"/>
        <v>-60119.080000000016</v>
      </c>
      <c r="BR118" s="394">
        <f t="shared" si="519"/>
        <v>-350328.4299999997</v>
      </c>
      <c r="BS118" s="417">
        <f t="shared" si="520"/>
        <v>999793.02000000002</v>
      </c>
      <c r="BT118" s="93">
        <f t="shared" si="520"/>
        <v>235842.62000000011</v>
      </c>
      <c r="BU118" s="93">
        <f t="shared" si="520"/>
        <v>-362345.02000000002</v>
      </c>
      <c r="BV118" s="93">
        <f t="shared" si="520"/>
        <v>-659331.89000000013</v>
      </c>
      <c r="BW118" s="93">
        <f t="shared" si="520"/>
        <v>-216126.03000000003</v>
      </c>
      <c r="BX118" s="234">
        <f t="shared" si="520"/>
        <v>547654.47999999998</v>
      </c>
      <c r="BY118" s="234">
        <f t="shared" si="520"/>
        <v>76316.080000000016</v>
      </c>
      <c r="BZ118" s="234">
        <f t="shared" si="520"/>
        <v>2882.1599999999744</v>
      </c>
      <c r="CA118" s="234">
        <f t="shared" si="520"/>
        <v>29179.139999999956</v>
      </c>
      <c r="CB118" s="234">
        <f t="shared" si="520"/>
        <v>-197606</v>
      </c>
      <c r="CC118" s="234">
        <f t="shared" si="521"/>
        <v>49517.309999999998</v>
      </c>
      <c r="CD118" s="394">
        <f t="shared" si="521"/>
        <v>598309.99999999977</v>
      </c>
      <c r="CE118" s="356">
        <f t="shared" si="521"/>
        <v>291638</v>
      </c>
      <c r="CF118" s="234">
        <f t="shared" si="521"/>
        <v>-634687</v>
      </c>
      <c r="CG118" s="234">
        <f t="shared" si="521"/>
        <v>160179.7200000002</v>
      </c>
      <c r="CH118" s="234">
        <f t="shared" si="521"/>
        <v>53186.160000000149</v>
      </c>
      <c r="CI118" s="234">
        <f t="shared" si="521"/>
        <v>12657.380000000121</v>
      </c>
      <c r="CJ118" s="234">
        <f t="shared" si="521"/>
        <v>-524226.09999999998</v>
      </c>
      <c r="CK118" s="234">
        <f t="shared" si="521"/>
        <v>166588</v>
      </c>
      <c r="CL118" s="234">
        <f t="shared" si="521"/>
        <v>-36536.649999999965</v>
      </c>
      <c r="CM118" s="234">
        <f t="shared" si="522"/>
        <v>75476</v>
      </c>
      <c r="CN118" s="234">
        <f t="shared" si="522"/>
        <v>137109</v>
      </c>
      <c r="CO118" s="234">
        <f t="shared" si="522"/>
        <v>-28349</v>
      </c>
      <c r="CP118" s="394">
        <f t="shared" si="522"/>
        <v>169509</v>
      </c>
      <c r="CQ118" s="394">
        <f t="shared" si="522"/>
        <v>-1205887</v>
      </c>
      <c r="CR118" s="394">
        <f t="shared" si="522"/>
        <v>127670</v>
      </c>
      <c r="CS118" s="394">
        <f t="shared" si="522"/>
        <v>292377</v>
      </c>
      <c r="CT118" s="394">
        <f t="shared" si="522"/>
        <v>122144</v>
      </c>
      <c r="CU118" s="394">
        <f t="shared" si="522"/>
        <v>-248584</v>
      </c>
      <c r="CV118" s="394">
        <f t="shared" si="522"/>
        <v>340692</v>
      </c>
      <c r="CW118" s="394">
        <f t="shared" si="522"/>
        <v>-183293</v>
      </c>
      <c r="CX118" s="394">
        <f t="shared" si="522"/>
        <v>146485</v>
      </c>
      <c r="CY118" s="394">
        <f t="shared" si="522"/>
        <v>-120096</v>
      </c>
      <c r="CZ118" s="394">
        <f t="shared" si="522"/>
        <v>78755</v>
      </c>
      <c r="DA118" s="394">
        <f t="shared" si="522"/>
        <v>350570</v>
      </c>
      <c r="DB118" s="394">
        <f t="shared" si="522"/>
        <v>134021</v>
      </c>
      <c r="DC118" s="330"/>
      <c r="DD118" s="28">
        <f t="shared" si="541" ref="DD118">DD97-DD104</f>
        <v>1709234</v>
      </c>
    </row>
    <row r="119" spans="1:108" s="31" customFormat="1" ht="15">
      <c r="A119" s="139"/>
      <c r="B119" s="32" t="s">
        <v>143</v>
      </c>
      <c r="C119" s="90">
        <f t="shared" si="527"/>
        <v>1471002.5900000003</v>
      </c>
      <c r="D119" s="91">
        <f t="shared" si="527"/>
        <v>-85817.190000000177</v>
      </c>
      <c r="E119" s="91">
        <f t="shared" si="527"/>
        <v>-113215.96999999997</v>
      </c>
      <c r="F119" s="28">
        <f t="shared" si="527"/>
        <v>-72104.989999999991</v>
      </c>
      <c r="G119" s="91">
        <f t="shared" si="527"/>
        <v>-197516</v>
      </c>
      <c r="H119" s="91">
        <f t="shared" si="527"/>
        <v>168877.42999999993</v>
      </c>
      <c r="I119" s="91">
        <f t="shared" si="527"/>
        <v>28831.520000000019</v>
      </c>
      <c r="J119" s="91">
        <f t="shared" si="527"/>
        <v>294259.96999999997</v>
      </c>
      <c r="K119" s="91">
        <f t="shared" si="527"/>
        <v>163742.45999999996</v>
      </c>
      <c r="L119" s="92">
        <f t="shared" si="527"/>
        <v>591395.08000000007</v>
      </c>
      <c r="M119" s="91">
        <f t="shared" si="527"/>
        <v>165108.02000000002</v>
      </c>
      <c r="N119" s="91">
        <f t="shared" si="527"/>
        <v>260844.57000000007</v>
      </c>
      <c r="O119" s="91">
        <f t="shared" si="527"/>
        <v>-144163.53000000003</v>
      </c>
      <c r="P119" s="91">
        <f t="shared" si="542" ref="P119:R119">P98-P105</f>
        <v>-96376.930000000168</v>
      </c>
      <c r="Q119" s="91">
        <f t="shared" si="542"/>
        <v>189027.48999999999</v>
      </c>
      <c r="R119" s="91">
        <f t="shared" si="542"/>
        <v>-394543.82000000007</v>
      </c>
      <c r="S119" s="91">
        <f t="shared" si="543" ref="S119:T119">S98-S105</f>
        <v>-127058.04000000004</v>
      </c>
      <c r="T119" s="91">
        <f t="shared" si="543"/>
        <v>-24533.509999999893</v>
      </c>
      <c r="U119" s="91">
        <f t="shared" si="544" ref="U119:V119">U98-U105</f>
        <v>172012.10999999999</v>
      </c>
      <c r="V119" s="91">
        <f t="shared" si="544"/>
        <v>85926</v>
      </c>
      <c r="W119" s="91">
        <f t="shared" si="545" ref="W119:AB119">W98-W105</f>
        <v>185141.94999999995</v>
      </c>
      <c r="X119" s="92">
        <f t="shared" si="545"/>
        <v>253307.47999999998</v>
      </c>
      <c r="Y119" s="91">
        <f t="shared" si="545"/>
        <v>419721</v>
      </c>
      <c r="Z119" s="91">
        <f t="shared" si="545"/>
        <v>294809</v>
      </c>
      <c r="AA119" s="91">
        <f t="shared" si="545"/>
        <v>-391927.85999999987</v>
      </c>
      <c r="AB119" s="91">
        <f t="shared" si="545"/>
        <v>-184665.37000000011</v>
      </c>
      <c r="AC119" s="91">
        <f t="shared" si="546" ref="AC119:AD119">AC98-AC105</f>
        <v>152272.80000000005</v>
      </c>
      <c r="AD119" s="91">
        <f t="shared" si="546"/>
        <v>-50261.650000000023</v>
      </c>
      <c r="AE119" s="91">
        <f t="shared" si="547" ref="AE119:AF119">AE98-AE105</f>
        <v>68631</v>
      </c>
      <c r="AF119" s="91">
        <f t="shared" si="547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300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>
        <v>364132</v>
      </c>
      <c r="BH119" s="300">
        <v>776565</v>
      </c>
      <c r="BI119" s="28">
        <f t="shared" si="519"/>
        <v>-1615166.1200000003</v>
      </c>
      <c r="BJ119" s="93">
        <f t="shared" si="519"/>
        <v>-10559.739999999991</v>
      </c>
      <c r="BK119" s="93">
        <f t="shared" si="519"/>
        <v>302243.45999999996</v>
      </c>
      <c r="BL119" s="93">
        <f t="shared" si="519"/>
        <v>-322438.83000000007</v>
      </c>
      <c r="BM119" s="93">
        <f t="shared" si="519"/>
        <v>70457.959999999963</v>
      </c>
      <c r="BN119" s="93">
        <f t="shared" si="519"/>
        <v>-193410.93999999983</v>
      </c>
      <c r="BO119" s="93">
        <f t="shared" si="519"/>
        <v>143180.58999999997</v>
      </c>
      <c r="BP119" s="93">
        <f t="shared" si="519"/>
        <v>-208333.96999999997</v>
      </c>
      <c r="BQ119" s="93">
        <f t="shared" si="519"/>
        <v>21399.489999999991</v>
      </c>
      <c r="BR119" s="394">
        <f t="shared" si="519"/>
        <v>-338087.60000000009</v>
      </c>
      <c r="BS119" s="417">
        <f t="shared" si="520"/>
        <v>254612.97999999998</v>
      </c>
      <c r="BT119" s="93">
        <f t="shared" si="520"/>
        <v>33964.429999999935</v>
      </c>
      <c r="BU119" s="93">
        <f t="shared" si="520"/>
        <v>-247764.32999999984</v>
      </c>
      <c r="BV119" s="93">
        <f t="shared" si="520"/>
        <v>-88288.439999999944</v>
      </c>
      <c r="BW119" s="93">
        <f t="shared" si="520"/>
        <v>-36754.689999999944</v>
      </c>
      <c r="BX119" s="234">
        <f t="shared" si="520"/>
        <v>344282.17000000004</v>
      </c>
      <c r="BY119" s="234">
        <f t="shared" si="520"/>
        <v>195689.04000000004</v>
      </c>
      <c r="BZ119" s="234">
        <f t="shared" si="520"/>
        <v>-101265.4800000001</v>
      </c>
      <c r="CA119" s="234">
        <f t="shared" si="520"/>
        <v>-570191.10999999999</v>
      </c>
      <c r="CB119" s="234">
        <f t="shared" si="520"/>
        <v>195168</v>
      </c>
      <c r="CC119" s="234">
        <f t="shared" si="521"/>
        <v>-312834.94999999995</v>
      </c>
      <c r="CD119" s="394">
        <f t="shared" si="521"/>
        <v>441318.52000000002</v>
      </c>
      <c r="CE119" s="356">
        <f t="shared" si="521"/>
        <v>241629</v>
      </c>
      <c r="CF119" s="234">
        <f t="shared" si="521"/>
        <v>-682192</v>
      </c>
      <c r="CG119" s="234">
        <f t="shared" si="521"/>
        <v>208422.85999999987</v>
      </c>
      <c r="CH119" s="234">
        <f t="shared" si="521"/>
        <v>518610.37000000011</v>
      </c>
      <c r="CI119" s="234">
        <f t="shared" si="521"/>
        <v>-575979.80000000005</v>
      </c>
      <c r="CJ119" s="234">
        <f t="shared" si="521"/>
        <v>24193.650000000023</v>
      </c>
      <c r="CK119" s="234">
        <f t="shared" si="521"/>
        <v>-14217</v>
      </c>
      <c r="CL119" s="234">
        <f t="shared" si="521"/>
        <v>485131.98999999999</v>
      </c>
      <c r="CM119" s="234">
        <f t="shared" si="522"/>
        <v>569567</v>
      </c>
      <c r="CN119" s="234">
        <f t="shared" si="522"/>
        <v>-390886</v>
      </c>
      <c r="CO119" s="234">
        <f t="shared" si="522"/>
        <v>285008</v>
      </c>
      <c r="CP119" s="394">
        <f t="shared" si="522"/>
        <v>68782</v>
      </c>
      <c r="CQ119" s="394">
        <f t="shared" si="522"/>
        <v>-76789</v>
      </c>
      <c r="CR119" s="394">
        <f t="shared" si="522"/>
        <v>713158</v>
      </c>
      <c r="CS119" s="394">
        <f t="shared" si="522"/>
        <v>531684</v>
      </c>
      <c r="CT119" s="394">
        <f t="shared" si="522"/>
        <v>-529582</v>
      </c>
      <c r="CU119" s="394">
        <f t="shared" si="522"/>
        <v>1125089</v>
      </c>
      <c r="CV119" s="394">
        <f t="shared" si="522"/>
        <v>54070</v>
      </c>
      <c r="CW119" s="394">
        <f t="shared" si="522"/>
        <v>441923</v>
      </c>
      <c r="CX119" s="394">
        <f t="shared" si="522"/>
        <v>-407778</v>
      </c>
      <c r="CY119" s="394">
        <f t="shared" si="522"/>
        <v>-454466</v>
      </c>
      <c r="CZ119" s="394">
        <f t="shared" si="522"/>
        <v>-91046</v>
      </c>
      <c r="DA119" s="394">
        <f t="shared" si="522"/>
        <v>206817</v>
      </c>
      <c r="DB119" s="394">
        <f t="shared" si="522"/>
        <v>13157</v>
      </c>
      <c r="DC119" s="330"/>
      <c r="DD119" s="28">
        <f t="shared" si="548" ref="DD119">DD98-DD105</f>
        <v>776565</v>
      </c>
    </row>
    <row r="120" spans="1:108" s="123" customFormat="1" ht="15.75" thickBot="1">
      <c r="A120" s="140"/>
      <c r="B120" s="45" t="s">
        <v>144</v>
      </c>
      <c r="C120" s="119">
        <f>SUM(C115:C119)</f>
        <v>10239404.16</v>
      </c>
      <c r="D120" s="120">
        <f t="shared" si="549" ref="D120:U120">SUM(D115:D119)</f>
        <v>-4841759.5399999982</v>
      </c>
      <c r="E120" s="120">
        <f t="shared" si="549"/>
        <v>-7905476.9400000013</v>
      </c>
      <c r="F120" s="29">
        <f t="shared" si="549"/>
        <v>-5969706.2199999997</v>
      </c>
      <c r="G120" s="120">
        <f t="shared" si="549"/>
        <v>-6051817.5600000005</v>
      </c>
      <c r="H120" s="120">
        <f t="shared" si="549"/>
        <v>-4587687.3399999999</v>
      </c>
      <c r="I120" s="120">
        <f t="shared" si="549"/>
        <v>-3283922.0599999996</v>
      </c>
      <c r="J120" s="120">
        <f t="shared" si="549"/>
        <v>-1688373.6399999994</v>
      </c>
      <c r="K120" s="120">
        <f t="shared" si="549"/>
        <v>3792734.6200000006</v>
      </c>
      <c r="L120" s="121">
        <f t="shared" si="549"/>
        <v>17524937.309999995</v>
      </c>
      <c r="M120" s="120">
        <f t="shared" si="549"/>
        <v>8676540.6500000004</v>
      </c>
      <c r="N120" s="120">
        <f t="shared" si="549"/>
        <v>7327239.4799999995</v>
      </c>
      <c r="O120" s="120">
        <f t="shared" si="549"/>
        <v>394291.96000000113</v>
      </c>
      <c r="P120" s="120">
        <f t="shared" si="549"/>
        <v>3148468.6699999985</v>
      </c>
      <c r="Q120" s="120">
        <f t="shared" si="549"/>
        <v>-3280283.4800000004</v>
      </c>
      <c r="R120" s="120">
        <f t="shared" si="549"/>
        <v>-8052168.379999999</v>
      </c>
      <c r="S120" s="120">
        <f t="shared" si="549"/>
        <v>-4824966.2800000003</v>
      </c>
      <c r="T120" s="120">
        <f t="shared" si="549"/>
        <v>-4379392.4800000004</v>
      </c>
      <c r="U120" s="120">
        <f t="shared" si="549"/>
        <v>-2697496.6700000009</v>
      </c>
      <c r="V120" s="120">
        <f t="shared" si="550" ref="V120:W120">SUM(V115:V119)</f>
        <v>-1630818</v>
      </c>
      <c r="W120" s="120">
        <f t="shared" si="550"/>
        <v>2787653.8000000007</v>
      </c>
      <c r="X120" s="121">
        <f t="shared" si="551" ref="X120:AB120">SUM(X115:X119)</f>
        <v>10600870.940000003</v>
      </c>
      <c r="Y120" s="120">
        <f t="shared" si="551"/>
        <v>17436879</v>
      </c>
      <c r="Z120" s="120">
        <f t="shared" si="551"/>
        <v>13404695</v>
      </c>
      <c r="AA120" s="120">
        <f t="shared" si="551"/>
        <v>-231527.4000000013</v>
      </c>
      <c r="AB120" s="120">
        <f t="shared" si="551"/>
        <v>-1643746.4499999997</v>
      </c>
      <c r="AC120" s="120">
        <f t="shared" si="552" ref="AC120:AD120">SUM(AC115:AC119)</f>
        <v>-6108367.2499999991</v>
      </c>
      <c r="AD120" s="120">
        <f t="shared" si="552"/>
        <v>-6592127.2800000021</v>
      </c>
      <c r="AE120" s="120">
        <f t="shared" si="553" ref="AE120:AF120">SUM(AE115:AE119)</f>
        <v>-5117494</v>
      </c>
      <c r="AF120" s="120">
        <f t="shared" si="553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9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>
        <v>7082490</v>
      </c>
      <c r="BH120" s="299">
        <v>22504474</v>
      </c>
      <c r="BI120" s="29">
        <f t="shared" si="486"/>
        <v>-9845112.1999999993</v>
      </c>
      <c r="BJ120" s="122">
        <f t="shared" si="554" ref="BJ120:BL120">SUM(BJ115:BJ119)</f>
        <v>7990228.2099999962</v>
      </c>
      <c r="BK120" s="122">
        <f t="shared" si="554"/>
        <v>4625193.46</v>
      </c>
      <c r="BL120" s="122">
        <f t="shared" si="554"/>
        <v>-2082462.1599999995</v>
      </c>
      <c r="BM120" s="122">
        <f t="shared" si="555" ref="BM120">SUM(BM115:BM119)</f>
        <v>1226851.2800000003</v>
      </c>
      <c r="BN120" s="122">
        <f t="shared" si="556" ref="BN120:BV120">SUM(BN115:BN119)</f>
        <v>208294.85999999905</v>
      </c>
      <c r="BO120" s="122">
        <f t="shared" si="556"/>
        <v>586425.38999999908</v>
      </c>
      <c r="BP120" s="122">
        <f t="shared" si="556"/>
        <v>57555.639999999607</v>
      </c>
      <c r="BQ120" s="122">
        <f t="shared" si="556"/>
        <v>-1005080.8200000003</v>
      </c>
      <c r="BR120" s="393">
        <f t="shared" si="556"/>
        <v>-6924066.3699999955</v>
      </c>
      <c r="BS120" s="416">
        <f t="shared" si="556"/>
        <v>8760338.3499999996</v>
      </c>
      <c r="BT120" s="122">
        <f t="shared" si="556"/>
        <v>6077455.5200000005</v>
      </c>
      <c r="BU120" s="122">
        <f t="shared" si="556"/>
        <v>-625819.36000000231</v>
      </c>
      <c r="BV120" s="122">
        <f t="shared" si="556"/>
        <v>-4792215.1199999973</v>
      </c>
      <c r="BW120" s="122">
        <f t="shared" si="557" ref="BW120:BX120">SUM(BW115:BW119)</f>
        <v>-2828083.7699999982</v>
      </c>
      <c r="BX120" s="233">
        <f t="shared" si="557"/>
        <v>1460041.0999999978</v>
      </c>
      <c r="BY120" s="233">
        <f t="shared" si="558" ref="BY120:BZ120">SUM(BY115:BY119)</f>
        <v>-292527.71999999956</v>
      </c>
      <c r="BZ120" s="233">
        <f t="shared" si="558"/>
        <v>-300403.08999999886</v>
      </c>
      <c r="CA120" s="233">
        <f t="shared" si="559" ref="CA120">SUM(CA115:CA119)</f>
        <v>-453890.32999999926</v>
      </c>
      <c r="CB120" s="233">
        <f t="shared" si="560" ref="CB120:CC120">SUM(CB115:CB119)</f>
        <v>-110487</v>
      </c>
      <c r="CC120" s="233">
        <f t="shared" si="560"/>
        <v>-587756.80000000051</v>
      </c>
      <c r="CD120" s="393">
        <f t="shared" si="561" ref="CD120:CE120">SUM(CD115:CD119)</f>
        <v>8212232.0599999968</v>
      </c>
      <c r="CE120" s="355">
        <f t="shared" si="561"/>
        <v>957242</v>
      </c>
      <c r="CF120" s="233">
        <f t="shared" si="562" ref="CF120">SUM(CF115:CF119)</f>
        <v>-2975061</v>
      </c>
      <c r="CG120" s="233">
        <f t="shared" si="563" ref="CG120">SUM(CG115:CG119)</f>
        <v>1523068.4000000011</v>
      </c>
      <c r="CH120" s="233">
        <f t="shared" si="564" ref="CH120">SUM(CH115:CH119)</f>
        <v>2436557.4499999997</v>
      </c>
      <c r="CI120" s="233">
        <f t="shared" si="565" ref="CI120">SUM(CI115:CI119)</f>
        <v>-950746.75000000105</v>
      </c>
      <c r="CJ120" s="233">
        <f t="shared" si="566" ref="CJ120">SUM(CJ115:CJ119)</f>
        <v>-1590880.7199999993</v>
      </c>
      <c r="CK120" s="233">
        <f t="shared" si="567" ref="CK120">SUM(CK115:CK119)</f>
        <v>169186</v>
      </c>
      <c r="CL120" s="233">
        <f t="shared" si="568" ref="CL120">SUM(CL115:CL119)</f>
        <v>-1840620.4300000004</v>
      </c>
      <c r="CM120" s="233">
        <f t="shared" si="569" ref="CM120">SUM(CM115:CM119)</f>
        <v>759065</v>
      </c>
      <c r="CN120" s="233">
        <f t="shared" si="570" ref="CN120">SUM(CN115:CN119)</f>
        <v>-530803</v>
      </c>
      <c r="CO120" s="233">
        <f t="shared" si="571" ref="CO120">SUM(CO115:CO119)</f>
        <v>403381</v>
      </c>
      <c r="CP120" s="393">
        <f t="shared" si="572" ref="CP120">SUM(CP115:CP119)</f>
        <v>1461090</v>
      </c>
      <c r="CQ120" s="393">
        <f t="shared" si="573" ref="CQ120">SUM(CQ115:CQ119)</f>
        <v>-2440131</v>
      </c>
      <c r="CR120" s="393">
        <f t="shared" si="574" ref="CR120">SUM(CR115:CR119)</f>
        <v>261369</v>
      </c>
      <c r="CS120" s="393">
        <f t="shared" si="575" ref="CS120">SUM(CS115:CS119)</f>
        <v>3217875</v>
      </c>
      <c r="CT120" s="393">
        <f t="shared" si="576" ref="CT120:CU120">SUM(CT115:CT119)</f>
        <v>-2196980</v>
      </c>
      <c r="CU120" s="393">
        <f t="shared" si="576"/>
        <v>-2522178</v>
      </c>
      <c r="CV120" s="393">
        <f t="shared" si="577" ref="CV120">SUM(CV115:CV119)</f>
        <v>412953</v>
      </c>
      <c r="CW120" s="393">
        <f t="shared" si="578" ref="CW120">SUM(CW115:CW119)</f>
        <v>312932</v>
      </c>
      <c r="CX120" s="393">
        <f t="shared" si="579" ref="CX120:CY120">SUM(CX115:CX119)</f>
        <v>1005881</v>
      </c>
      <c r="CY120" s="393">
        <f t="shared" si="579"/>
        <v>-1861496</v>
      </c>
      <c r="CZ120" s="393">
        <f t="shared" si="580" ref="CZ120:DA120">SUM(CZ115:CZ119)</f>
        <v>-1311254</v>
      </c>
      <c r="DA120" s="393">
        <f t="shared" si="580"/>
        <v>4479212</v>
      </c>
      <c r="DB120" s="393">
        <f t="shared" si="581" ref="DB120">SUM(DB115:DB119)</f>
        <v>2230281</v>
      </c>
      <c r="DC120" s="331"/>
      <c r="DD120" s="29">
        <f t="shared" si="453"/>
        <v>22504474</v>
      </c>
    </row>
    <row r="121" spans="1:108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25"/>
      <c r="CC121" s="225"/>
      <c r="CD121" s="385"/>
      <c r="CE121" s="347"/>
      <c r="CF121" s="225"/>
      <c r="CG121" s="225"/>
      <c r="CH121" s="225"/>
      <c r="CI121" s="225"/>
      <c r="CJ121" s="225"/>
      <c r="CK121" s="225"/>
      <c r="CL121" s="225"/>
      <c r="CM121" s="225"/>
      <c r="CN121" s="225"/>
      <c r="CO121" s="225"/>
      <c r="CP121" s="385"/>
      <c r="CQ121" s="385"/>
      <c r="CR121" s="385"/>
      <c r="CS121" s="385"/>
      <c r="CT121" s="385"/>
      <c r="CU121" s="385"/>
      <c r="CV121" s="385"/>
      <c r="CW121" s="385"/>
      <c r="CX121" s="385"/>
      <c r="CY121" s="385"/>
      <c r="CZ121" s="385"/>
      <c r="DA121" s="385"/>
      <c r="DB121" s="385"/>
      <c r="DC121" s="264"/>
      <c r="DD121" s="71"/>
    </row>
    <row r="122" spans="1:108" s="52" customFormat="1" ht="15">
      <c r="A122" s="139"/>
      <c r="B122" s="53" t="s">
        <v>139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>
        <v>3</v>
      </c>
      <c r="BH122" s="100">
        <v>3</v>
      </c>
      <c r="BI122" s="57">
        <f t="shared" si="582" ref="BI122:BR126">O122-C122</f>
        <v>-6</v>
      </c>
      <c r="BJ122" s="101">
        <f t="shared" si="582"/>
        <v>-3</v>
      </c>
      <c r="BK122" s="101">
        <f t="shared" si="582"/>
        <v>-5</v>
      </c>
      <c r="BL122" s="101">
        <f t="shared" si="582"/>
        <v>-5</v>
      </c>
      <c r="BM122" s="101">
        <f t="shared" si="582"/>
        <v>-8</v>
      </c>
      <c r="BN122" s="101">
        <f t="shared" si="582"/>
        <v>-10</v>
      </c>
      <c r="BO122" s="101">
        <f t="shared" si="582"/>
        <v>-11</v>
      </c>
      <c r="BP122" s="101">
        <f t="shared" si="582"/>
        <v>-12</v>
      </c>
      <c r="BQ122" s="101">
        <f t="shared" si="582"/>
        <v>-11</v>
      </c>
      <c r="BR122" s="397">
        <f t="shared" si="582"/>
        <v>-9</v>
      </c>
      <c r="BS122" s="101">
        <f t="shared" si="583" ref="BS122:CB126">Y122-M122</f>
        <v>-7</v>
      </c>
      <c r="BT122" s="101">
        <f t="shared" si="583"/>
        <v>-3</v>
      </c>
      <c r="BU122" s="101">
        <f t="shared" si="583"/>
        <v>-2</v>
      </c>
      <c r="BV122" s="101">
        <f t="shared" si="583"/>
        <v>-5</v>
      </c>
      <c r="BW122" s="101">
        <f t="shared" si="583"/>
        <v>-5</v>
      </c>
      <c r="BX122" s="237">
        <f t="shared" si="583"/>
        <v>-3</v>
      </c>
      <c r="BY122" s="237">
        <f t="shared" si="583"/>
        <v>1</v>
      </c>
      <c r="BZ122" s="237">
        <f t="shared" si="583"/>
        <v>3</v>
      </c>
      <c r="CA122" s="237">
        <f t="shared" si="583"/>
        <v>6</v>
      </c>
      <c r="CB122" s="237">
        <f t="shared" si="583"/>
        <v>10</v>
      </c>
      <c r="CC122" s="237">
        <f t="shared" si="584" ref="CC122:CL126">AI122-W122</f>
        <v>8</v>
      </c>
      <c r="CD122" s="397">
        <f t="shared" si="584"/>
        <v>5</v>
      </c>
      <c r="CE122" s="237">
        <f t="shared" si="584"/>
        <v>0</v>
      </c>
      <c r="CF122" s="237">
        <f t="shared" si="584"/>
        <v>-2</v>
      </c>
      <c r="CG122" s="237">
        <f t="shared" si="584"/>
        <v>0</v>
      </c>
      <c r="CH122" s="237">
        <f t="shared" si="584"/>
        <v>4</v>
      </c>
      <c r="CI122" s="237">
        <f t="shared" si="584"/>
        <v>1</v>
      </c>
      <c r="CJ122" s="237">
        <f t="shared" si="584"/>
        <v>-3</v>
      </c>
      <c r="CK122" s="237">
        <f t="shared" si="584"/>
        <v>0</v>
      </c>
      <c r="CL122" s="237">
        <f t="shared" si="584"/>
        <v>-3</v>
      </c>
      <c r="CM122" s="237">
        <f t="shared" si="585" ref="CM122:DB126">AS122-AG122</f>
        <v>-4</v>
      </c>
      <c r="CN122" s="237">
        <f t="shared" si="585"/>
        <v>-7</v>
      </c>
      <c r="CO122" s="237">
        <f t="shared" si="585"/>
        <v>-4</v>
      </c>
      <c r="CP122" s="397">
        <f t="shared" si="585"/>
        <v>-4</v>
      </c>
      <c r="CQ122" s="397">
        <f t="shared" si="585"/>
        <v>-1</v>
      </c>
      <c r="CR122" s="397">
        <f t="shared" si="585"/>
        <v>-1</v>
      </c>
      <c r="CS122" s="397">
        <f t="shared" si="585"/>
        <v>-3</v>
      </c>
      <c r="CT122" s="397">
        <f t="shared" si="585"/>
        <v>-6</v>
      </c>
      <c r="CU122" s="397">
        <f t="shared" si="585"/>
        <v>-3</v>
      </c>
      <c r="CV122" s="397">
        <f t="shared" si="585"/>
        <v>0</v>
      </c>
      <c r="CW122" s="397">
        <f t="shared" si="585"/>
        <v>-4</v>
      </c>
      <c r="CX122" s="397">
        <f t="shared" si="585"/>
        <v>-5</v>
      </c>
      <c r="CY122" s="397">
        <f t="shared" si="585"/>
        <v>-6</v>
      </c>
      <c r="CZ122" s="397">
        <f t="shared" si="585"/>
        <v>-3</v>
      </c>
      <c r="DA122" s="397">
        <f t="shared" si="585"/>
        <v>-3</v>
      </c>
      <c r="DB122" s="397">
        <f t="shared" si="585"/>
        <v>0</v>
      </c>
      <c r="DC122" s="264"/>
      <c r="DD122" s="57">
        <f>IF(ISERROR(GETPIVOTDATA("VALUE",'CRS WK pvt'!$I$2,"DT_FILE",DD$8,"CD_CO",DD$6,"TRIM_CAT",TRIM(B122),"TRIM_LINE",A121))=TRUE,0,GETPIVOTDATA("VALUE",'CRS WK pvt'!$I$2,"DT_FILE",DD$8,"CD_CO",DD$6,"TRIM_CAT",TRIM(B122),"TRIM_LINE",A121))</f>
        <v>3</v>
      </c>
    </row>
    <row r="123" spans="1:108" s="52" customFormat="1" ht="15">
      <c r="A123" s="139"/>
      <c r="B123" s="53" t="s">
        <v>140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>
        <v>383</v>
      </c>
      <c r="BH123" s="100">
        <v>380</v>
      </c>
      <c r="BI123" s="57">
        <f t="shared" si="582"/>
        <v>27</v>
      </c>
      <c r="BJ123" s="101">
        <f t="shared" si="582"/>
        <v>30</v>
      </c>
      <c r="BK123" s="101">
        <f t="shared" si="582"/>
        <v>19</v>
      </c>
      <c r="BL123" s="101">
        <f t="shared" si="582"/>
        <v>1</v>
      </c>
      <c r="BM123" s="101">
        <f t="shared" si="582"/>
        <v>-9</v>
      </c>
      <c r="BN123" s="101">
        <f t="shared" si="582"/>
        <v>-21</v>
      </c>
      <c r="BO123" s="101">
        <f t="shared" si="582"/>
        <v>-41</v>
      </c>
      <c r="BP123" s="101">
        <f t="shared" si="582"/>
        <v>-22</v>
      </c>
      <c r="BQ123" s="101">
        <f t="shared" si="582"/>
        <v>-22</v>
      </c>
      <c r="BR123" s="397">
        <f t="shared" si="582"/>
        <v>-1</v>
      </c>
      <c r="BS123" s="101">
        <f t="shared" si="583"/>
        <v>46</v>
      </c>
      <c r="BT123" s="101">
        <f t="shared" si="583"/>
        <v>90</v>
      </c>
      <c r="BU123" s="101">
        <f t="shared" si="583"/>
        <v>111</v>
      </c>
      <c r="BV123" s="101">
        <f t="shared" si="583"/>
        <v>156</v>
      </c>
      <c r="BW123" s="101">
        <f t="shared" si="583"/>
        <v>174</v>
      </c>
      <c r="BX123" s="237">
        <f t="shared" si="583"/>
        <v>206</v>
      </c>
      <c r="BY123" s="237">
        <f t="shared" si="583"/>
        <v>327</v>
      </c>
      <c r="BZ123" s="237">
        <f t="shared" si="583"/>
        <v>410</v>
      </c>
      <c r="CA123" s="237">
        <f t="shared" si="583"/>
        <v>460</v>
      </c>
      <c r="CB123" s="237">
        <f t="shared" si="583"/>
        <v>466</v>
      </c>
      <c r="CC123" s="237">
        <f t="shared" si="584"/>
        <v>430</v>
      </c>
      <c r="CD123" s="397">
        <f t="shared" si="584"/>
        <v>406</v>
      </c>
      <c r="CE123" s="237">
        <f t="shared" si="584"/>
        <v>346</v>
      </c>
      <c r="CF123" s="237">
        <f t="shared" si="584"/>
        <v>261</v>
      </c>
      <c r="CG123" s="237">
        <f t="shared" si="584"/>
        <v>185</v>
      </c>
      <c r="CH123" s="237">
        <f t="shared" si="584"/>
        <v>110</v>
      </c>
      <c r="CI123" s="237">
        <f t="shared" si="584"/>
        <v>44</v>
      </c>
      <c r="CJ123" s="237">
        <f t="shared" si="584"/>
        <v>3</v>
      </c>
      <c r="CK123" s="237">
        <f t="shared" si="584"/>
        <v>-125</v>
      </c>
      <c r="CL123" s="237">
        <f t="shared" si="584"/>
        <v>-247</v>
      </c>
      <c r="CM123" s="237">
        <f t="shared" si="585"/>
        <v>-267</v>
      </c>
      <c r="CN123" s="237">
        <f t="shared" si="585"/>
        <v>-265</v>
      </c>
      <c r="CO123" s="237">
        <f t="shared" si="585"/>
        <v>-250</v>
      </c>
      <c r="CP123" s="397">
        <f t="shared" si="585"/>
        <v>-235</v>
      </c>
      <c r="CQ123" s="397">
        <f t="shared" si="585"/>
        <v>-225</v>
      </c>
      <c r="CR123" s="397">
        <f t="shared" si="585"/>
        <v>-195</v>
      </c>
      <c r="CS123" s="397">
        <f t="shared" si="585"/>
        <v>-162</v>
      </c>
      <c r="CT123" s="397">
        <f t="shared" si="585"/>
        <v>-114</v>
      </c>
      <c r="CU123" s="397">
        <f t="shared" si="585"/>
        <v>-67</v>
      </c>
      <c r="CV123" s="397">
        <f t="shared" si="585"/>
        <v>-42</v>
      </c>
      <c r="CW123" s="397">
        <f t="shared" si="585"/>
        <v>-12</v>
      </c>
      <c r="CX123" s="397">
        <f t="shared" si="585"/>
        <v>78</v>
      </c>
      <c r="CY123" s="397">
        <f t="shared" si="585"/>
        <v>83</v>
      </c>
      <c r="CZ123" s="397">
        <f t="shared" si="585"/>
        <v>74</v>
      </c>
      <c r="DA123" s="397">
        <f t="shared" si="585"/>
        <v>77</v>
      </c>
      <c r="DB123" s="397">
        <f t="shared" si="585"/>
        <v>69</v>
      </c>
      <c r="DC123" s="264"/>
      <c r="DD123" s="57">
        <f>IF(ISERROR(GETPIVOTDATA("VALUE",'CRS WK pvt'!$I$2,"DT_FILE",DD$8,"CD_CO",DD$6,"TRIM_CAT",TRIM(B123),"TRIM_LINE",A121))=TRUE,0,GETPIVOTDATA("VALUE",'CRS WK pvt'!$I$2,"DT_FILE",DD$8,"CD_CO",DD$6,"TRIM_CAT",TRIM(B123),"TRIM_LINE",A121))</f>
        <v>380</v>
      </c>
    </row>
    <row r="124" spans="1:108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57">
        <f t="shared" si="582"/>
        <v>0</v>
      </c>
      <c r="BJ124" s="101">
        <f t="shared" si="582"/>
        <v>0</v>
      </c>
      <c r="BK124" s="101">
        <f t="shared" si="582"/>
        <v>0</v>
      </c>
      <c r="BL124" s="101">
        <f t="shared" si="582"/>
        <v>0</v>
      </c>
      <c r="BM124" s="101">
        <f t="shared" si="582"/>
        <v>0</v>
      </c>
      <c r="BN124" s="101">
        <f t="shared" si="582"/>
        <v>0</v>
      </c>
      <c r="BO124" s="101">
        <f t="shared" si="582"/>
        <v>0</v>
      </c>
      <c r="BP124" s="101">
        <f t="shared" si="582"/>
        <v>0</v>
      </c>
      <c r="BQ124" s="101">
        <f t="shared" si="582"/>
        <v>0</v>
      </c>
      <c r="BR124" s="397">
        <f t="shared" si="582"/>
        <v>0</v>
      </c>
      <c r="BS124" s="101">
        <f t="shared" si="583"/>
        <v>0</v>
      </c>
      <c r="BT124" s="101">
        <f t="shared" si="583"/>
        <v>0</v>
      </c>
      <c r="BU124" s="101">
        <f t="shared" si="583"/>
        <v>0</v>
      </c>
      <c r="BV124" s="101">
        <f t="shared" si="583"/>
        <v>0</v>
      </c>
      <c r="BW124" s="101">
        <f t="shared" si="583"/>
        <v>0</v>
      </c>
      <c r="BX124" s="237">
        <f t="shared" si="583"/>
        <v>0</v>
      </c>
      <c r="BY124" s="237">
        <f t="shared" si="583"/>
        <v>0</v>
      </c>
      <c r="BZ124" s="237">
        <f t="shared" si="583"/>
        <v>0</v>
      </c>
      <c r="CA124" s="237">
        <f t="shared" si="583"/>
        <v>0</v>
      </c>
      <c r="CB124" s="237">
        <f t="shared" si="583"/>
        <v>0</v>
      </c>
      <c r="CC124" s="237">
        <f t="shared" si="584"/>
        <v>0</v>
      </c>
      <c r="CD124" s="397">
        <f t="shared" si="584"/>
        <v>0</v>
      </c>
      <c r="CE124" s="237">
        <f t="shared" si="584"/>
        <v>0</v>
      </c>
      <c r="CF124" s="237">
        <f t="shared" si="584"/>
        <v>0</v>
      </c>
      <c r="CG124" s="237">
        <f t="shared" si="584"/>
        <v>0</v>
      </c>
      <c r="CH124" s="237">
        <f t="shared" si="584"/>
        <v>0</v>
      </c>
      <c r="CI124" s="237">
        <f t="shared" si="584"/>
        <v>0</v>
      </c>
      <c r="CJ124" s="237">
        <f t="shared" si="584"/>
        <v>0</v>
      </c>
      <c r="CK124" s="237">
        <f t="shared" si="584"/>
        <v>0</v>
      </c>
      <c r="CL124" s="237">
        <f t="shared" si="584"/>
        <v>0</v>
      </c>
      <c r="CM124" s="237">
        <f t="shared" si="585"/>
        <v>0</v>
      </c>
      <c r="CN124" s="237">
        <f t="shared" si="585"/>
        <v>0</v>
      </c>
      <c r="CO124" s="237">
        <f t="shared" si="585"/>
        <v>0</v>
      </c>
      <c r="CP124" s="397">
        <f t="shared" si="585"/>
        <v>0</v>
      </c>
      <c r="CQ124" s="397">
        <f t="shared" si="585"/>
        <v>0</v>
      </c>
      <c r="CR124" s="397">
        <f t="shared" si="585"/>
        <v>0</v>
      </c>
      <c r="CS124" s="397">
        <f t="shared" si="585"/>
        <v>0</v>
      </c>
      <c r="CT124" s="397">
        <f t="shared" si="585"/>
        <v>0</v>
      </c>
      <c r="CU124" s="397">
        <f t="shared" si="585"/>
        <v>0</v>
      </c>
      <c r="CV124" s="397">
        <f t="shared" si="585"/>
        <v>0</v>
      </c>
      <c r="CW124" s="397">
        <f t="shared" si="585"/>
        <v>0</v>
      </c>
      <c r="CX124" s="397">
        <f t="shared" si="585"/>
        <v>0</v>
      </c>
      <c r="CY124" s="397">
        <f t="shared" si="585"/>
        <v>0</v>
      </c>
      <c r="CZ124" s="397">
        <f t="shared" si="585"/>
        <v>0</v>
      </c>
      <c r="DA124" s="397">
        <f t="shared" si="585"/>
        <v>0</v>
      </c>
      <c r="DB124" s="397">
        <f t="shared" si="585"/>
        <v>0</v>
      </c>
      <c r="DC124" s="264"/>
      <c r="DD124" s="57">
        <f>IF(ISERROR(GETPIVOTDATA("VALUE",'CRS WK pvt'!$I$2,"DT_FILE",DD$8,"CD_CO",DD$6,"TRIM_CAT",TRIM(B124),"TRIM_LINE",A121))=TRUE,0,GETPIVOTDATA("VALUE",'CRS WK pvt'!$I$2,"DT_FILE",DD$8,"CD_CO",DD$6,"TRIM_CAT",TRIM(B124),"TRIM_LINE",A121))</f>
        <v>0</v>
      </c>
    </row>
    <row r="125" spans="1:108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57">
        <f t="shared" si="582"/>
        <v>0</v>
      </c>
      <c r="BJ125" s="101">
        <f t="shared" si="582"/>
        <v>0</v>
      </c>
      <c r="BK125" s="101">
        <f t="shared" si="582"/>
        <v>0</v>
      </c>
      <c r="BL125" s="101">
        <f t="shared" si="582"/>
        <v>0</v>
      </c>
      <c r="BM125" s="101">
        <f t="shared" si="582"/>
        <v>0</v>
      </c>
      <c r="BN125" s="101">
        <f t="shared" si="582"/>
        <v>0</v>
      </c>
      <c r="BO125" s="101">
        <f t="shared" si="582"/>
        <v>0</v>
      </c>
      <c r="BP125" s="101">
        <f t="shared" si="582"/>
        <v>0</v>
      </c>
      <c r="BQ125" s="101">
        <f t="shared" si="582"/>
        <v>0</v>
      </c>
      <c r="BR125" s="397">
        <f t="shared" si="582"/>
        <v>0</v>
      </c>
      <c r="BS125" s="101">
        <f t="shared" si="583"/>
        <v>0</v>
      </c>
      <c r="BT125" s="101">
        <f t="shared" si="583"/>
        <v>0</v>
      </c>
      <c r="BU125" s="101">
        <f t="shared" si="583"/>
        <v>0</v>
      </c>
      <c r="BV125" s="101">
        <f t="shared" si="583"/>
        <v>0</v>
      </c>
      <c r="BW125" s="101">
        <f t="shared" si="583"/>
        <v>0</v>
      </c>
      <c r="BX125" s="237">
        <f t="shared" si="583"/>
        <v>0</v>
      </c>
      <c r="BY125" s="237">
        <f t="shared" si="583"/>
        <v>0</v>
      </c>
      <c r="BZ125" s="237">
        <f t="shared" si="583"/>
        <v>0</v>
      </c>
      <c r="CA125" s="237">
        <f t="shared" si="583"/>
        <v>0</v>
      </c>
      <c r="CB125" s="237">
        <f t="shared" si="583"/>
        <v>0</v>
      </c>
      <c r="CC125" s="237">
        <f t="shared" si="584"/>
        <v>0</v>
      </c>
      <c r="CD125" s="397">
        <f t="shared" si="584"/>
        <v>0</v>
      </c>
      <c r="CE125" s="237">
        <f t="shared" si="584"/>
        <v>0</v>
      </c>
      <c r="CF125" s="237">
        <f t="shared" si="584"/>
        <v>0</v>
      </c>
      <c r="CG125" s="237">
        <f t="shared" si="584"/>
        <v>0</v>
      </c>
      <c r="CH125" s="237">
        <f t="shared" si="584"/>
        <v>0</v>
      </c>
      <c r="CI125" s="237">
        <f t="shared" si="584"/>
        <v>0</v>
      </c>
      <c r="CJ125" s="237">
        <f t="shared" si="584"/>
        <v>0</v>
      </c>
      <c r="CK125" s="237">
        <f t="shared" si="584"/>
        <v>0</v>
      </c>
      <c r="CL125" s="237">
        <f t="shared" si="584"/>
        <v>0</v>
      </c>
      <c r="CM125" s="237">
        <f t="shared" si="585"/>
        <v>0</v>
      </c>
      <c r="CN125" s="237">
        <f t="shared" si="585"/>
        <v>0</v>
      </c>
      <c r="CO125" s="237">
        <f t="shared" si="585"/>
        <v>0</v>
      </c>
      <c r="CP125" s="397">
        <f t="shared" si="585"/>
        <v>0</v>
      </c>
      <c r="CQ125" s="397">
        <f t="shared" si="585"/>
        <v>0</v>
      </c>
      <c r="CR125" s="397">
        <f t="shared" si="585"/>
        <v>0</v>
      </c>
      <c r="CS125" s="397">
        <f t="shared" si="585"/>
        <v>0</v>
      </c>
      <c r="CT125" s="397">
        <f t="shared" si="585"/>
        <v>0</v>
      </c>
      <c r="CU125" s="397">
        <f t="shared" si="585"/>
        <v>0</v>
      </c>
      <c r="CV125" s="397">
        <f t="shared" si="585"/>
        <v>0</v>
      </c>
      <c r="CW125" s="397">
        <f t="shared" si="585"/>
        <v>0</v>
      </c>
      <c r="CX125" s="397">
        <f t="shared" si="585"/>
        <v>0</v>
      </c>
      <c r="CY125" s="397">
        <f t="shared" si="585"/>
        <v>0</v>
      </c>
      <c r="CZ125" s="397">
        <f t="shared" si="585"/>
        <v>0</v>
      </c>
      <c r="DA125" s="397">
        <f t="shared" si="585"/>
        <v>0</v>
      </c>
      <c r="DB125" s="397">
        <f t="shared" si="585"/>
        <v>0</v>
      </c>
      <c r="DC125" s="264"/>
      <c r="DD125" s="57">
        <f>IF(ISERROR(GETPIVOTDATA("VALUE",'CRS WK pvt'!$I$2,"DT_FILE",DD$8,"CD_CO",DD$6,"TRIM_CAT",TRIM(B125),"TRIM_LINE",A121))=TRUE,0,GETPIVOTDATA("VALUE",'CRS WK pvt'!$I$2,"DT_FILE",DD$8,"CD_CO",DD$6,"TRIM_CAT",TRIM(B125),"TRIM_LINE",A121))</f>
        <v>0</v>
      </c>
    </row>
    <row r="126" spans="1:108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57">
        <f t="shared" si="582"/>
        <v>0</v>
      </c>
      <c r="BJ126" s="101">
        <f t="shared" si="582"/>
        <v>0</v>
      </c>
      <c r="BK126" s="101">
        <f t="shared" si="582"/>
        <v>0</v>
      </c>
      <c r="BL126" s="101">
        <f t="shared" si="582"/>
        <v>0</v>
      </c>
      <c r="BM126" s="101">
        <f t="shared" si="582"/>
        <v>0</v>
      </c>
      <c r="BN126" s="101">
        <f t="shared" si="582"/>
        <v>0</v>
      </c>
      <c r="BO126" s="101">
        <f t="shared" si="582"/>
        <v>0</v>
      </c>
      <c r="BP126" s="101">
        <f t="shared" si="582"/>
        <v>0</v>
      </c>
      <c r="BQ126" s="101">
        <f t="shared" si="582"/>
        <v>0</v>
      </c>
      <c r="BR126" s="397">
        <f t="shared" si="582"/>
        <v>0</v>
      </c>
      <c r="BS126" s="101">
        <f t="shared" si="583"/>
        <v>0</v>
      </c>
      <c r="BT126" s="101">
        <f t="shared" si="583"/>
        <v>0</v>
      </c>
      <c r="BU126" s="101">
        <f t="shared" si="583"/>
        <v>0</v>
      </c>
      <c r="BV126" s="101">
        <f t="shared" si="583"/>
        <v>0</v>
      </c>
      <c r="BW126" s="101">
        <f t="shared" si="583"/>
        <v>0</v>
      </c>
      <c r="BX126" s="237">
        <f t="shared" si="583"/>
        <v>0</v>
      </c>
      <c r="BY126" s="237">
        <f t="shared" si="583"/>
        <v>0</v>
      </c>
      <c r="BZ126" s="237">
        <f t="shared" si="583"/>
        <v>0</v>
      </c>
      <c r="CA126" s="237">
        <f t="shared" si="583"/>
        <v>0</v>
      </c>
      <c r="CB126" s="237">
        <f t="shared" si="583"/>
        <v>0</v>
      </c>
      <c r="CC126" s="237">
        <f t="shared" si="584"/>
        <v>0</v>
      </c>
      <c r="CD126" s="397">
        <f t="shared" si="584"/>
        <v>0</v>
      </c>
      <c r="CE126" s="237">
        <f t="shared" si="584"/>
        <v>0</v>
      </c>
      <c r="CF126" s="237">
        <f t="shared" si="584"/>
        <v>0</v>
      </c>
      <c r="CG126" s="237">
        <f t="shared" si="584"/>
        <v>0</v>
      </c>
      <c r="CH126" s="237">
        <f t="shared" si="584"/>
        <v>0</v>
      </c>
      <c r="CI126" s="237">
        <f t="shared" si="584"/>
        <v>0</v>
      </c>
      <c r="CJ126" s="237">
        <f t="shared" si="584"/>
        <v>0</v>
      </c>
      <c r="CK126" s="237">
        <f t="shared" si="584"/>
        <v>0</v>
      </c>
      <c r="CL126" s="237">
        <f t="shared" si="584"/>
        <v>0</v>
      </c>
      <c r="CM126" s="237">
        <f t="shared" si="585"/>
        <v>0</v>
      </c>
      <c r="CN126" s="237">
        <f t="shared" si="585"/>
        <v>0</v>
      </c>
      <c r="CO126" s="237">
        <f t="shared" si="585"/>
        <v>0</v>
      </c>
      <c r="CP126" s="397">
        <f t="shared" si="585"/>
        <v>0</v>
      </c>
      <c r="CQ126" s="397">
        <f t="shared" si="585"/>
        <v>0</v>
      </c>
      <c r="CR126" s="397">
        <f t="shared" si="585"/>
        <v>0</v>
      </c>
      <c r="CS126" s="397">
        <f t="shared" si="585"/>
        <v>0</v>
      </c>
      <c r="CT126" s="397">
        <f t="shared" si="585"/>
        <v>0</v>
      </c>
      <c r="CU126" s="397">
        <f t="shared" si="585"/>
        <v>0</v>
      </c>
      <c r="CV126" s="397">
        <f t="shared" si="585"/>
        <v>0</v>
      </c>
      <c r="CW126" s="397">
        <f t="shared" si="585"/>
        <v>0</v>
      </c>
      <c r="CX126" s="397">
        <f t="shared" si="585"/>
        <v>0</v>
      </c>
      <c r="CY126" s="397">
        <f t="shared" si="585"/>
        <v>0</v>
      </c>
      <c r="CZ126" s="397">
        <f t="shared" si="585"/>
        <v>0</v>
      </c>
      <c r="DA126" s="397">
        <f t="shared" si="585"/>
        <v>0</v>
      </c>
      <c r="DB126" s="397">
        <f t="shared" si="585"/>
        <v>0</v>
      </c>
      <c r="DC126" s="264"/>
      <c r="DD126" s="57">
        <f>IF(ISERROR(GETPIVOTDATA("VALUE",'CRS WK pvt'!$I$2,"DT_FILE",DD$8,"CD_CO",DD$6,"TRIM_CAT",TRIM(B126),"TRIM_LINE",A121))=TRUE,0,GETPIVOTDATA("VALUE",'CRS WK pvt'!$I$2,"DT_FILE",DD$8,"CD_CO",DD$6,"TRIM_CAT",TRIM(B126),"TRIM_LINE",A121))</f>
        <v>0</v>
      </c>
    </row>
    <row r="127" spans="1:108" s="66" customFormat="1" ht="15">
      <c r="A127" s="140"/>
      <c r="B127" s="53" t="s">
        <v>144</v>
      </c>
      <c r="C127" s="114">
        <f t="shared" si="586" ref="C127:V127">SUM(C122:C126)</f>
        <v>109</v>
      </c>
      <c r="D127" s="115">
        <f t="shared" si="586"/>
        <v>104</v>
      </c>
      <c r="E127" s="115">
        <f t="shared" si="586"/>
        <v>125</v>
      </c>
      <c r="F127" s="116">
        <f t="shared" si="586"/>
        <v>141</v>
      </c>
      <c r="G127" s="115">
        <f t="shared" si="586"/>
        <v>152</v>
      </c>
      <c r="H127" s="116">
        <f t="shared" si="586"/>
        <v>155</v>
      </c>
      <c r="I127" s="115">
        <f t="shared" si="586"/>
        <v>161</v>
      </c>
      <c r="J127" s="116">
        <f t="shared" si="586"/>
        <v>154</v>
      </c>
      <c r="K127" s="115">
        <f t="shared" si="586"/>
        <v>161</v>
      </c>
      <c r="L127" s="117">
        <f t="shared" si="586"/>
        <v>152</v>
      </c>
      <c r="M127" s="116">
        <f t="shared" si="586"/>
        <v>132</v>
      </c>
      <c r="N127" s="116">
        <f t="shared" si="586"/>
        <v>126</v>
      </c>
      <c r="O127" s="116">
        <f t="shared" si="586"/>
        <v>130</v>
      </c>
      <c r="P127" s="116">
        <f t="shared" si="586"/>
        <v>131</v>
      </c>
      <c r="Q127" s="116">
        <f t="shared" si="586"/>
        <v>139</v>
      </c>
      <c r="R127" s="116">
        <f t="shared" si="586"/>
        <v>137</v>
      </c>
      <c r="S127" s="116">
        <f t="shared" si="586"/>
        <v>135</v>
      </c>
      <c r="T127" s="116">
        <f t="shared" si="586"/>
        <v>124</v>
      </c>
      <c r="U127" s="116">
        <f t="shared" si="586"/>
        <v>109</v>
      </c>
      <c r="V127" s="116">
        <f t="shared" si="586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>
        <v>386</v>
      </c>
      <c r="BH127" s="117">
        <v>383</v>
      </c>
      <c r="BI127" s="116">
        <f t="shared" si="587" ref="BI127:BM127">SUM(BI122:BI126)</f>
        <v>21</v>
      </c>
      <c r="BJ127" s="118">
        <f t="shared" si="587"/>
        <v>27</v>
      </c>
      <c r="BK127" s="118">
        <f t="shared" si="587"/>
        <v>14</v>
      </c>
      <c r="BL127" s="118">
        <f t="shared" si="587"/>
        <v>-4</v>
      </c>
      <c r="BM127" s="118">
        <f t="shared" si="587"/>
        <v>-17</v>
      </c>
      <c r="BN127" s="118">
        <f t="shared" si="588" ref="BN127:BV127">SUM(BN122:BN126)</f>
        <v>-31</v>
      </c>
      <c r="BO127" s="118">
        <f t="shared" si="588"/>
        <v>-52</v>
      </c>
      <c r="BP127" s="118">
        <f t="shared" si="588"/>
        <v>-34</v>
      </c>
      <c r="BQ127" s="118">
        <f t="shared" si="588"/>
        <v>-33</v>
      </c>
      <c r="BR127" s="398">
        <f t="shared" si="588"/>
        <v>-10</v>
      </c>
      <c r="BS127" s="118">
        <f t="shared" si="588"/>
        <v>39</v>
      </c>
      <c r="BT127" s="118">
        <f t="shared" si="588"/>
        <v>87</v>
      </c>
      <c r="BU127" s="118">
        <f t="shared" si="588"/>
        <v>109</v>
      </c>
      <c r="BV127" s="118">
        <f t="shared" si="588"/>
        <v>151</v>
      </c>
      <c r="BW127" s="118">
        <f t="shared" si="589" ref="BW127:BX127">SUM(BW122:BW126)</f>
        <v>169</v>
      </c>
      <c r="BX127" s="238">
        <f t="shared" si="589"/>
        <v>203</v>
      </c>
      <c r="BY127" s="238">
        <f t="shared" si="590" ref="BY127:BZ127">SUM(BY122:BY126)</f>
        <v>328</v>
      </c>
      <c r="BZ127" s="238">
        <f t="shared" si="590"/>
        <v>413</v>
      </c>
      <c r="CA127" s="238">
        <f t="shared" si="591" ref="CA127">SUM(CA122:CA126)</f>
        <v>466</v>
      </c>
      <c r="CB127" s="238">
        <f t="shared" si="592" ref="CB127:CC127">SUM(CB122:CB126)</f>
        <v>476</v>
      </c>
      <c r="CC127" s="238">
        <f t="shared" si="592"/>
        <v>438</v>
      </c>
      <c r="CD127" s="398">
        <f t="shared" si="593" ref="CD127:CE127">SUM(CD122:CD126)</f>
        <v>411</v>
      </c>
      <c r="CE127" s="238">
        <f t="shared" si="593"/>
        <v>346</v>
      </c>
      <c r="CF127" s="238">
        <f t="shared" si="594" ref="CF127">SUM(CF122:CF126)</f>
        <v>259</v>
      </c>
      <c r="CG127" s="238">
        <f t="shared" si="595" ref="CG127">SUM(CG122:CG126)</f>
        <v>185</v>
      </c>
      <c r="CH127" s="238">
        <f t="shared" si="596" ref="CH127">SUM(CH122:CH126)</f>
        <v>114</v>
      </c>
      <c r="CI127" s="238">
        <f t="shared" si="597" ref="CI127">SUM(CI122:CI126)</f>
        <v>45</v>
      </c>
      <c r="CJ127" s="238">
        <f t="shared" si="598" ref="CJ127">SUM(CJ122:CJ126)</f>
        <v>0</v>
      </c>
      <c r="CK127" s="238">
        <f t="shared" si="599" ref="CK127">SUM(CK122:CK126)</f>
        <v>-125</v>
      </c>
      <c r="CL127" s="238">
        <f t="shared" si="600" ref="CL127">SUM(CL122:CL126)</f>
        <v>-250</v>
      </c>
      <c r="CM127" s="238">
        <f t="shared" si="601" ref="CM127">SUM(CM122:CM126)</f>
        <v>-271</v>
      </c>
      <c r="CN127" s="238">
        <f t="shared" si="602" ref="CN127">SUM(CN122:CN126)</f>
        <v>-272</v>
      </c>
      <c r="CO127" s="238">
        <f t="shared" si="603" ref="CO127">SUM(CO122:CO126)</f>
        <v>-254</v>
      </c>
      <c r="CP127" s="398">
        <f t="shared" si="604" ref="CP127">SUM(CP122:CP126)</f>
        <v>-239</v>
      </c>
      <c r="CQ127" s="398">
        <f t="shared" si="605" ref="CQ127">SUM(CQ122:CQ126)</f>
        <v>-226</v>
      </c>
      <c r="CR127" s="398">
        <f t="shared" si="606" ref="CR127">SUM(CR122:CR126)</f>
        <v>-196</v>
      </c>
      <c r="CS127" s="398">
        <f t="shared" si="607" ref="CS127">SUM(CS122:CS126)</f>
        <v>-165</v>
      </c>
      <c r="CT127" s="398">
        <f t="shared" si="608" ref="CT127:CU127">SUM(CT122:CT126)</f>
        <v>-120</v>
      </c>
      <c r="CU127" s="398">
        <f t="shared" si="608"/>
        <v>-70</v>
      </c>
      <c r="CV127" s="398">
        <f t="shared" si="609" ref="CV127">SUM(CV122:CV126)</f>
        <v>-42</v>
      </c>
      <c r="CW127" s="398">
        <f t="shared" si="610" ref="CW127">SUM(CW122:CW126)</f>
        <v>-16</v>
      </c>
      <c r="CX127" s="398">
        <f t="shared" si="611" ref="CX127:CY127">SUM(CX122:CX126)</f>
        <v>73</v>
      </c>
      <c r="CY127" s="398">
        <f t="shared" si="611"/>
        <v>77</v>
      </c>
      <c r="CZ127" s="398">
        <f t="shared" si="612" ref="CZ127:DA127">SUM(CZ122:CZ126)</f>
        <v>71</v>
      </c>
      <c r="DA127" s="398">
        <f t="shared" si="612"/>
        <v>74</v>
      </c>
      <c r="DB127" s="398">
        <f t="shared" si="613" ref="DB127">SUM(DB122:DB126)</f>
        <v>69</v>
      </c>
      <c r="DC127" s="265"/>
      <c r="DD127" s="78">
        <f>SUM(DD122:DD126)</f>
        <v>383</v>
      </c>
    </row>
    <row r="128" spans="1:108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28"/>
      <c r="CC128" s="228"/>
      <c r="CD128" s="388"/>
      <c r="CE128" s="350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388"/>
      <c r="CQ128" s="388"/>
      <c r="CR128" s="388"/>
      <c r="CS128" s="388"/>
      <c r="CT128" s="388"/>
      <c r="CU128" s="388"/>
      <c r="CV128" s="388"/>
      <c r="CW128" s="388"/>
      <c r="CX128" s="388"/>
      <c r="CY128" s="388"/>
      <c r="CZ128" s="388"/>
      <c r="DA128" s="388"/>
      <c r="DB128" s="388"/>
      <c r="DC128" s="264"/>
      <c r="DD128" s="83"/>
    </row>
    <row r="129" spans="1:108" s="52" customFormat="1" ht="15">
      <c r="A129" s="139"/>
      <c r="B129" s="53" t="s">
        <v>139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>
        <v>27</v>
      </c>
      <c r="BH129" s="103">
        <v>5</v>
      </c>
      <c r="BI129" s="102">
        <f t="shared" si="614" ref="BI129:BR133">O129-C129</f>
        <v>-6</v>
      </c>
      <c r="BJ129" s="102">
        <f t="shared" si="614"/>
        <v>-21</v>
      </c>
      <c r="BK129" s="102">
        <f t="shared" si="614"/>
        <v>-128</v>
      </c>
      <c r="BL129" s="102">
        <f t="shared" si="614"/>
        <v>-158</v>
      </c>
      <c r="BM129" s="102">
        <f t="shared" si="614"/>
        <v>-176</v>
      </c>
      <c r="BN129" s="102">
        <f t="shared" si="614"/>
        <v>-195</v>
      </c>
      <c r="BO129" s="102">
        <f t="shared" si="614"/>
        <v>-308</v>
      </c>
      <c r="BP129" s="102">
        <f t="shared" si="614"/>
        <v>-271</v>
      </c>
      <c r="BQ129" s="102">
        <f t="shared" si="614"/>
        <v>-62</v>
      </c>
      <c r="BR129" s="377">
        <f t="shared" si="614"/>
        <v>-9</v>
      </c>
      <c r="BS129" s="102">
        <f t="shared" si="615" ref="BS129:CB133">Y129-M129</f>
        <v>-22</v>
      </c>
      <c r="BT129" s="102">
        <f t="shared" si="615"/>
        <v>-17</v>
      </c>
      <c r="BU129" s="102">
        <f t="shared" si="615"/>
        <v>-2</v>
      </c>
      <c r="BV129" s="102">
        <f t="shared" si="615"/>
        <v>0</v>
      </c>
      <c r="BW129" s="102">
        <f t="shared" si="615"/>
        <v>0</v>
      </c>
      <c r="BX129" s="196">
        <f t="shared" si="615"/>
        <v>0</v>
      </c>
      <c r="BY129" s="196">
        <f t="shared" si="615"/>
        <v>181</v>
      </c>
      <c r="BZ129" s="196">
        <f t="shared" si="615"/>
        <v>268</v>
      </c>
      <c r="CA129" s="196">
        <f t="shared" si="615"/>
        <v>186</v>
      </c>
      <c r="CB129" s="196">
        <f t="shared" si="615"/>
        <v>178</v>
      </c>
      <c r="CC129" s="196">
        <f t="shared" si="616" ref="CC129:CL133">AI129-W129</f>
        <v>56</v>
      </c>
      <c r="CD129" s="377">
        <f t="shared" si="616"/>
        <v>3</v>
      </c>
      <c r="CE129" s="196">
        <f t="shared" si="616"/>
        <v>0</v>
      </c>
      <c r="CF129" s="196">
        <f t="shared" si="616"/>
        <v>0</v>
      </c>
      <c r="CG129" s="196">
        <f t="shared" si="616"/>
        <v>1</v>
      </c>
      <c r="CH129" s="196">
        <f t="shared" si="616"/>
        <v>10</v>
      </c>
      <c r="CI129" s="196">
        <f t="shared" si="616"/>
        <v>117</v>
      </c>
      <c r="CJ129" s="196">
        <f t="shared" si="616"/>
        <v>89</v>
      </c>
      <c r="CK129" s="196">
        <f t="shared" si="616"/>
        <v>-107</v>
      </c>
      <c r="CL129" s="196">
        <f t="shared" si="616"/>
        <v>-181</v>
      </c>
      <c r="CM129" s="196">
        <f t="shared" si="617" ref="CM129:DB133">AS129-AG129</f>
        <v>-143</v>
      </c>
      <c r="CN129" s="196">
        <f t="shared" si="617"/>
        <v>-103</v>
      </c>
      <c r="CO129" s="196">
        <f t="shared" si="617"/>
        <v>-52</v>
      </c>
      <c r="CP129" s="377">
        <f t="shared" si="617"/>
        <v>-2</v>
      </c>
      <c r="CQ129" s="377">
        <f t="shared" si="617"/>
        <v>0</v>
      </c>
      <c r="CR129" s="377">
        <f t="shared" si="617"/>
        <v>0</v>
      </c>
      <c r="CS129" s="377">
        <f t="shared" si="617"/>
        <v>18</v>
      </c>
      <c r="CT129" s="377">
        <f t="shared" si="617"/>
        <v>9</v>
      </c>
      <c r="CU129" s="377">
        <f t="shared" si="617"/>
        <v>-101</v>
      </c>
      <c r="CV129" s="377">
        <f t="shared" si="617"/>
        <v>-10</v>
      </c>
      <c r="CW129" s="377">
        <f t="shared" si="617"/>
        <v>70</v>
      </c>
      <c r="CX129" s="377">
        <f t="shared" si="617"/>
        <v>134</v>
      </c>
      <c r="CY129" s="377">
        <f t="shared" si="617"/>
        <v>130</v>
      </c>
      <c r="CZ129" s="377">
        <f t="shared" si="617"/>
        <v>2</v>
      </c>
      <c r="DA129" s="377">
        <f t="shared" si="617"/>
        <v>23</v>
      </c>
      <c r="DB129" s="377">
        <f t="shared" si="617"/>
        <v>4</v>
      </c>
      <c r="DC129" s="264"/>
      <c r="DD129" s="57">
        <f>IF(ISERROR(GETPIVOTDATA("VALUE",'CRS WK pvt'!$I$2,"DT_FILE",DD$8,"CD_CO",DD$6,"TRIM_CAT",TRIM(B129),"TRIM_LINE",A128))=TRUE,0,GETPIVOTDATA("VALUE",'CRS WK pvt'!$I$2,"DT_FILE",DD$8,"CD_CO",DD$6,"TRIM_CAT",TRIM(B129),"TRIM_LINE",A128))</f>
        <v>5</v>
      </c>
    </row>
    <row r="130" spans="1:108" s="52" customFormat="1" ht="15">
      <c r="A130" s="139"/>
      <c r="B130" s="53" t="s">
        <v>140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>
        <v>10</v>
      </c>
      <c r="BH130" s="103">
        <v>0</v>
      </c>
      <c r="BI130" s="102">
        <f t="shared" si="614"/>
        <v>-1</v>
      </c>
      <c r="BJ130" s="102">
        <f t="shared" si="614"/>
        <v>0</v>
      </c>
      <c r="BK130" s="102">
        <f t="shared" si="614"/>
        <v>-22</v>
      </c>
      <c r="BL130" s="102">
        <f t="shared" si="614"/>
        <v>-33</v>
      </c>
      <c r="BM130" s="102">
        <f t="shared" si="614"/>
        <v>-32</v>
      </c>
      <c r="BN130" s="102">
        <f t="shared" si="614"/>
        <v>-43</v>
      </c>
      <c r="BO130" s="102">
        <f t="shared" si="614"/>
        <v>-71</v>
      </c>
      <c r="BP130" s="102">
        <f t="shared" si="614"/>
        <v>-70</v>
      </c>
      <c r="BQ130" s="102">
        <f t="shared" si="614"/>
        <v>-2</v>
      </c>
      <c r="BR130" s="377">
        <f t="shared" si="614"/>
        <v>0</v>
      </c>
      <c r="BS130" s="102">
        <f t="shared" si="615"/>
        <v>0</v>
      </c>
      <c r="BT130" s="102">
        <f t="shared" si="615"/>
        <v>0</v>
      </c>
      <c r="BU130" s="102">
        <f t="shared" si="615"/>
        <v>0</v>
      </c>
      <c r="BV130" s="102">
        <f t="shared" si="615"/>
        <v>0</v>
      </c>
      <c r="BW130" s="102">
        <f t="shared" si="615"/>
        <v>0</v>
      </c>
      <c r="BX130" s="196">
        <f t="shared" si="615"/>
        <v>0</v>
      </c>
      <c r="BY130" s="196">
        <f t="shared" si="615"/>
        <v>0</v>
      </c>
      <c r="BZ130" s="196">
        <f t="shared" si="615"/>
        <v>63</v>
      </c>
      <c r="CA130" s="196">
        <f t="shared" si="615"/>
        <v>93</v>
      </c>
      <c r="CB130" s="196">
        <f t="shared" si="615"/>
        <v>71</v>
      </c>
      <c r="CC130" s="196">
        <f t="shared" si="616"/>
        <v>18</v>
      </c>
      <c r="CD130" s="377">
        <f t="shared" si="616"/>
        <v>0</v>
      </c>
      <c r="CE130" s="196">
        <f t="shared" si="616"/>
        <v>0</v>
      </c>
      <c r="CF130" s="196">
        <f t="shared" si="616"/>
        <v>0</v>
      </c>
      <c r="CG130" s="196">
        <f t="shared" si="616"/>
        <v>0</v>
      </c>
      <c r="CH130" s="196">
        <f t="shared" si="616"/>
        <v>1</v>
      </c>
      <c r="CI130" s="196">
        <f t="shared" si="616"/>
        <v>33</v>
      </c>
      <c r="CJ130" s="196">
        <f t="shared" si="616"/>
        <v>30</v>
      </c>
      <c r="CK130" s="196">
        <f t="shared" si="616"/>
        <v>26</v>
      </c>
      <c r="CL130" s="196">
        <f t="shared" si="616"/>
        <v>-36</v>
      </c>
      <c r="CM130" s="196">
        <f t="shared" si="617"/>
        <v>-69</v>
      </c>
      <c r="CN130" s="196">
        <f t="shared" si="617"/>
        <v>-48</v>
      </c>
      <c r="CO130" s="196">
        <f t="shared" si="617"/>
        <v>-16</v>
      </c>
      <c r="CP130" s="377">
        <f t="shared" si="617"/>
        <v>0</v>
      </c>
      <c r="CQ130" s="377">
        <f t="shared" si="617"/>
        <v>0</v>
      </c>
      <c r="CR130" s="377">
        <f t="shared" si="617"/>
        <v>0</v>
      </c>
      <c r="CS130" s="377">
        <f t="shared" si="617"/>
        <v>0</v>
      </c>
      <c r="CT130" s="377">
        <f t="shared" si="617"/>
        <v>2</v>
      </c>
      <c r="CU130" s="377">
        <f t="shared" si="617"/>
        <v>-19</v>
      </c>
      <c r="CV130" s="377">
        <f t="shared" si="617"/>
        <v>-1</v>
      </c>
      <c r="CW130" s="377">
        <f t="shared" si="617"/>
        <v>37</v>
      </c>
      <c r="CX130" s="377">
        <f t="shared" si="617"/>
        <v>57</v>
      </c>
      <c r="CY130" s="377">
        <f t="shared" si="617"/>
        <v>54</v>
      </c>
      <c r="CZ130" s="377">
        <f t="shared" si="617"/>
        <v>20</v>
      </c>
      <c r="DA130" s="377">
        <f t="shared" si="617"/>
        <v>8</v>
      </c>
      <c r="DB130" s="377">
        <f t="shared" si="617"/>
        <v>0</v>
      </c>
      <c r="DC130" s="264"/>
      <c r="DD130" s="57">
        <f>IF(ISERROR(GETPIVOTDATA("VALUE",'CRS WK pvt'!$I$2,"DT_FILE",DD$8,"CD_CO",DD$6,"TRIM_CAT",TRIM(B130),"TRIM_LINE",A128))=TRUE,0,GETPIVOTDATA("VALUE",'CRS WK pvt'!$I$2,"DT_FILE",DD$8,"CD_CO",DD$6,"TRIM_CAT",TRIM(B130),"TRIM_LINE",A128))</f>
        <v>0</v>
      </c>
    </row>
    <row r="131" spans="1:108" s="52" customFormat="1" ht="15">
      <c r="A131" s="139"/>
      <c r="B131" s="53" t="s">
        <v>141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>
        <v>17</v>
      </c>
      <c r="BH131" s="103">
        <v>4</v>
      </c>
      <c r="BI131" s="102">
        <f t="shared" si="614"/>
        <v>-11</v>
      </c>
      <c r="BJ131" s="102">
        <f t="shared" si="614"/>
        <v>-32</v>
      </c>
      <c r="BK131" s="102">
        <f t="shared" si="614"/>
        <v>-33</v>
      </c>
      <c r="BL131" s="102">
        <f t="shared" si="614"/>
        <v>-29</v>
      </c>
      <c r="BM131" s="102">
        <f t="shared" si="614"/>
        <v>-46</v>
      </c>
      <c r="BN131" s="102">
        <f t="shared" si="614"/>
        <v>-39</v>
      </c>
      <c r="BO131" s="102">
        <f t="shared" si="614"/>
        <v>-21</v>
      </c>
      <c r="BP131" s="102">
        <f t="shared" si="614"/>
        <v>-7</v>
      </c>
      <c r="BQ131" s="102">
        <f t="shared" si="614"/>
        <v>-5</v>
      </c>
      <c r="BR131" s="377">
        <f t="shared" si="614"/>
        <v>-8</v>
      </c>
      <c r="BS131" s="102">
        <f t="shared" si="615"/>
        <v>-7</v>
      </c>
      <c r="BT131" s="102">
        <f t="shared" si="615"/>
        <v>-6</v>
      </c>
      <c r="BU131" s="102">
        <f t="shared" si="615"/>
        <v>2</v>
      </c>
      <c r="BV131" s="102">
        <f t="shared" si="615"/>
        <v>14</v>
      </c>
      <c r="BW131" s="102">
        <f t="shared" si="615"/>
        <v>15</v>
      </c>
      <c r="BX131" s="196">
        <f t="shared" si="615"/>
        <v>22</v>
      </c>
      <c r="BY131" s="196">
        <f t="shared" si="615"/>
        <v>21</v>
      </c>
      <c r="BZ131" s="196">
        <f t="shared" si="615"/>
        <v>30</v>
      </c>
      <c r="CA131" s="196">
        <f t="shared" si="615"/>
        <v>50</v>
      </c>
      <c r="CB131" s="196">
        <f t="shared" si="615"/>
        <v>20</v>
      </c>
      <c r="CC131" s="196">
        <f t="shared" si="616"/>
        <v>14</v>
      </c>
      <c r="CD131" s="377">
        <f t="shared" si="616"/>
        <v>16</v>
      </c>
      <c r="CE131" s="196">
        <f t="shared" si="616"/>
        <v>-8</v>
      </c>
      <c r="CF131" s="196">
        <f t="shared" si="616"/>
        <v>-7</v>
      </c>
      <c r="CG131" s="196">
        <f t="shared" si="616"/>
        <v>14</v>
      </c>
      <c r="CH131" s="196">
        <f t="shared" si="616"/>
        <v>5</v>
      </c>
      <c r="CI131" s="196">
        <f t="shared" si="616"/>
        <v>-1</v>
      </c>
      <c r="CJ131" s="196">
        <f t="shared" si="616"/>
        <v>7</v>
      </c>
      <c r="CK131" s="196">
        <f t="shared" si="616"/>
        <v>-7</v>
      </c>
      <c r="CL131" s="196">
        <f t="shared" si="616"/>
        <v>-19</v>
      </c>
      <c r="CM131" s="196">
        <f t="shared" si="617"/>
        <v>-37</v>
      </c>
      <c r="CN131" s="196">
        <f t="shared" si="617"/>
        <v>-9</v>
      </c>
      <c r="CO131" s="196">
        <f t="shared" si="617"/>
        <v>-9</v>
      </c>
      <c r="CP131" s="377">
        <f t="shared" si="617"/>
        <v>-16</v>
      </c>
      <c r="CQ131" s="377">
        <f t="shared" si="617"/>
        <v>0</v>
      </c>
      <c r="CR131" s="377">
        <f t="shared" si="617"/>
        <v>9</v>
      </c>
      <c r="CS131" s="377">
        <f t="shared" si="617"/>
        <v>16</v>
      </c>
      <c r="CT131" s="377">
        <f t="shared" si="617"/>
        <v>20</v>
      </c>
      <c r="CU131" s="377">
        <f t="shared" si="617"/>
        <v>3</v>
      </c>
      <c r="CV131" s="377">
        <f t="shared" si="617"/>
        <v>8</v>
      </c>
      <c r="CW131" s="377">
        <f t="shared" si="617"/>
        <v>22</v>
      </c>
      <c r="CX131" s="377">
        <f t="shared" si="617"/>
        <v>27</v>
      </c>
      <c r="CY131" s="377">
        <f t="shared" si="617"/>
        <v>18</v>
      </c>
      <c r="CZ131" s="377">
        <f t="shared" si="617"/>
        <v>-6</v>
      </c>
      <c r="DA131" s="377">
        <f t="shared" si="617"/>
        <v>10</v>
      </c>
      <c r="DB131" s="377">
        <f t="shared" si="617"/>
        <v>4</v>
      </c>
      <c r="DC131" s="264"/>
      <c r="DD131" s="57">
        <f>IF(ISERROR(GETPIVOTDATA("VALUE",'CRS WK pvt'!$I$2,"DT_FILE",DD$8,"CD_CO",DD$6,"TRIM_CAT",TRIM(B131),"TRIM_LINE",A128))=TRUE,0,GETPIVOTDATA("VALUE",'CRS WK pvt'!$I$2,"DT_FILE",DD$8,"CD_CO",DD$6,"TRIM_CAT",TRIM(B131),"TRIM_LINE",A128))</f>
        <v>4</v>
      </c>
    </row>
    <row r="132" spans="1:108" s="52" customFormat="1" ht="15">
      <c r="A132" s="139"/>
      <c r="B132" s="53" t="s">
        <v>142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102">
        <f t="shared" si="614"/>
        <v>1</v>
      </c>
      <c r="BJ132" s="102">
        <f t="shared" si="614"/>
        <v>0</v>
      </c>
      <c r="BK132" s="102">
        <f t="shared" si="614"/>
        <v>0</v>
      </c>
      <c r="BL132" s="102">
        <f t="shared" si="614"/>
        <v>-1</v>
      </c>
      <c r="BM132" s="102">
        <f t="shared" si="614"/>
        <v>-1</v>
      </c>
      <c r="BN132" s="102">
        <f t="shared" si="614"/>
        <v>0</v>
      </c>
      <c r="BO132" s="102">
        <f t="shared" si="614"/>
        <v>0</v>
      </c>
      <c r="BP132" s="102">
        <f t="shared" si="614"/>
        <v>0</v>
      </c>
      <c r="BQ132" s="102">
        <f t="shared" si="614"/>
        <v>0</v>
      </c>
      <c r="BR132" s="377">
        <f t="shared" si="614"/>
        <v>0</v>
      </c>
      <c r="BS132" s="102">
        <f t="shared" si="615"/>
        <v>0</v>
      </c>
      <c r="BT132" s="102">
        <f t="shared" si="615"/>
        <v>0</v>
      </c>
      <c r="BU132" s="102">
        <f t="shared" si="615"/>
        <v>-1</v>
      </c>
      <c r="BV132" s="102">
        <f t="shared" si="615"/>
        <v>0</v>
      </c>
      <c r="BW132" s="102">
        <f t="shared" si="615"/>
        <v>0</v>
      </c>
      <c r="BX132" s="196">
        <f t="shared" si="615"/>
        <v>0</v>
      </c>
      <c r="BY132" s="196">
        <f t="shared" si="615"/>
        <v>0</v>
      </c>
      <c r="BZ132" s="196">
        <f t="shared" si="615"/>
        <v>0</v>
      </c>
      <c r="CA132" s="196">
        <f t="shared" si="615"/>
        <v>2</v>
      </c>
      <c r="CB132" s="196">
        <f t="shared" si="615"/>
        <v>1</v>
      </c>
      <c r="CC132" s="196">
        <f t="shared" si="616"/>
        <v>0</v>
      </c>
      <c r="CD132" s="377">
        <f t="shared" si="616"/>
        <v>0</v>
      </c>
      <c r="CE132" s="196">
        <f t="shared" si="616"/>
        <v>0</v>
      </c>
      <c r="CF132" s="196">
        <f t="shared" si="616"/>
        <v>0</v>
      </c>
      <c r="CG132" s="196">
        <f t="shared" si="616"/>
        <v>0</v>
      </c>
      <c r="CH132" s="196">
        <f t="shared" si="616"/>
        <v>0</v>
      </c>
      <c r="CI132" s="196">
        <f t="shared" si="616"/>
        <v>1</v>
      </c>
      <c r="CJ132" s="196">
        <f t="shared" si="616"/>
        <v>0</v>
      </c>
      <c r="CK132" s="196">
        <f t="shared" si="616"/>
        <v>0</v>
      </c>
      <c r="CL132" s="196">
        <f t="shared" si="616"/>
        <v>0</v>
      </c>
      <c r="CM132" s="196">
        <f t="shared" si="617"/>
        <v>-2</v>
      </c>
      <c r="CN132" s="196">
        <f t="shared" si="617"/>
        <v>0</v>
      </c>
      <c r="CO132" s="196">
        <f t="shared" si="617"/>
        <v>0</v>
      </c>
      <c r="CP132" s="377">
        <f t="shared" si="617"/>
        <v>0</v>
      </c>
      <c r="CQ132" s="377">
        <f t="shared" si="617"/>
        <v>0</v>
      </c>
      <c r="CR132" s="377">
        <f t="shared" si="617"/>
        <v>0</v>
      </c>
      <c r="CS132" s="377">
        <f t="shared" si="617"/>
        <v>0</v>
      </c>
      <c r="CT132" s="377">
        <f t="shared" si="617"/>
        <v>0</v>
      </c>
      <c r="CU132" s="377">
        <f t="shared" si="617"/>
        <v>-1</v>
      </c>
      <c r="CV132" s="377">
        <f t="shared" si="617"/>
        <v>0</v>
      </c>
      <c r="CW132" s="377">
        <f t="shared" si="617"/>
        <v>0</v>
      </c>
      <c r="CX132" s="377">
        <f t="shared" si="617"/>
        <v>0</v>
      </c>
      <c r="CY132" s="377">
        <f t="shared" si="617"/>
        <v>0</v>
      </c>
      <c r="CZ132" s="377">
        <f t="shared" si="617"/>
        <v>-1</v>
      </c>
      <c r="DA132" s="377">
        <f t="shared" si="617"/>
        <v>0</v>
      </c>
      <c r="DB132" s="377">
        <f t="shared" si="617"/>
        <v>0</v>
      </c>
      <c r="DC132" s="264"/>
      <c r="DD132" s="57">
        <f>IF(ISERROR(GETPIVOTDATA("VALUE",'CRS WK pvt'!$I$2,"DT_FILE",DD$8,"CD_CO",DD$6,"TRIM_CAT",TRIM(B132),"TRIM_LINE",A128))=TRUE,0,GETPIVOTDATA("VALUE",'CRS WK pvt'!$I$2,"DT_FILE",DD$8,"CD_CO",DD$6,"TRIM_CAT",TRIM(B132),"TRIM_LINE",A128))</f>
        <v>0</v>
      </c>
    </row>
    <row r="133" spans="1:108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102">
        <f t="shared" si="614"/>
        <v>0</v>
      </c>
      <c r="BJ133" s="102">
        <f t="shared" si="614"/>
        <v>0</v>
      </c>
      <c r="BK133" s="102">
        <f t="shared" si="614"/>
        <v>0</v>
      </c>
      <c r="BL133" s="102">
        <f t="shared" si="614"/>
        <v>0</v>
      </c>
      <c r="BM133" s="102">
        <f t="shared" si="614"/>
        <v>0</v>
      </c>
      <c r="BN133" s="102">
        <f t="shared" si="614"/>
        <v>0</v>
      </c>
      <c r="BO133" s="102">
        <f t="shared" si="614"/>
        <v>0</v>
      </c>
      <c r="BP133" s="102">
        <f t="shared" si="614"/>
        <v>0</v>
      </c>
      <c r="BQ133" s="102">
        <f t="shared" si="614"/>
        <v>0</v>
      </c>
      <c r="BR133" s="377">
        <f t="shared" si="614"/>
        <v>0</v>
      </c>
      <c r="BS133" s="102">
        <f t="shared" si="615"/>
        <v>0</v>
      </c>
      <c r="BT133" s="102">
        <f t="shared" si="615"/>
        <v>0</v>
      </c>
      <c r="BU133" s="102">
        <f t="shared" si="615"/>
        <v>0</v>
      </c>
      <c r="BV133" s="102">
        <f t="shared" si="615"/>
        <v>0</v>
      </c>
      <c r="BW133" s="102">
        <f t="shared" si="615"/>
        <v>0</v>
      </c>
      <c r="BX133" s="196">
        <f t="shared" si="615"/>
        <v>0</v>
      </c>
      <c r="BY133" s="196">
        <f t="shared" si="615"/>
        <v>0</v>
      </c>
      <c r="BZ133" s="196">
        <f t="shared" si="615"/>
        <v>0</v>
      </c>
      <c r="CA133" s="196">
        <f t="shared" si="615"/>
        <v>0</v>
      </c>
      <c r="CB133" s="196">
        <f t="shared" si="615"/>
        <v>0</v>
      </c>
      <c r="CC133" s="196">
        <f t="shared" si="616"/>
        <v>0</v>
      </c>
      <c r="CD133" s="377">
        <f t="shared" si="616"/>
        <v>0</v>
      </c>
      <c r="CE133" s="196">
        <f t="shared" si="616"/>
        <v>0</v>
      </c>
      <c r="CF133" s="196">
        <f t="shared" si="616"/>
        <v>0</v>
      </c>
      <c r="CG133" s="196">
        <f t="shared" si="616"/>
        <v>0</v>
      </c>
      <c r="CH133" s="196">
        <f t="shared" si="616"/>
        <v>0</v>
      </c>
      <c r="CI133" s="196">
        <f t="shared" si="616"/>
        <v>0</v>
      </c>
      <c r="CJ133" s="196">
        <f t="shared" si="616"/>
        <v>0</v>
      </c>
      <c r="CK133" s="196">
        <f t="shared" si="616"/>
        <v>0</v>
      </c>
      <c r="CL133" s="196">
        <f t="shared" si="616"/>
        <v>0</v>
      </c>
      <c r="CM133" s="196">
        <f t="shared" si="617"/>
        <v>0</v>
      </c>
      <c r="CN133" s="196">
        <f t="shared" si="617"/>
        <v>0</v>
      </c>
      <c r="CO133" s="196">
        <f t="shared" si="617"/>
        <v>0</v>
      </c>
      <c r="CP133" s="377">
        <f t="shared" si="617"/>
        <v>0</v>
      </c>
      <c r="CQ133" s="377">
        <f t="shared" si="617"/>
        <v>0</v>
      </c>
      <c r="CR133" s="377">
        <f t="shared" si="617"/>
        <v>0</v>
      </c>
      <c r="CS133" s="377">
        <f t="shared" si="617"/>
        <v>0</v>
      </c>
      <c r="CT133" s="377">
        <f t="shared" si="617"/>
        <v>0</v>
      </c>
      <c r="CU133" s="377">
        <f t="shared" si="617"/>
        <v>0</v>
      </c>
      <c r="CV133" s="377">
        <f t="shared" si="617"/>
        <v>0</v>
      </c>
      <c r="CW133" s="377">
        <f t="shared" si="617"/>
        <v>0</v>
      </c>
      <c r="CX133" s="377">
        <f t="shared" si="617"/>
        <v>0</v>
      </c>
      <c r="CY133" s="377">
        <f t="shared" si="617"/>
        <v>0</v>
      </c>
      <c r="CZ133" s="377">
        <f t="shared" si="617"/>
        <v>0</v>
      </c>
      <c r="DA133" s="377">
        <f t="shared" si="617"/>
        <v>0</v>
      </c>
      <c r="DB133" s="377">
        <f t="shared" si="617"/>
        <v>0</v>
      </c>
      <c r="DC133" s="264"/>
      <c r="DD133" s="57">
        <f>IF(ISERROR(GETPIVOTDATA("VALUE",'CRS WK pvt'!$I$2,"DT_FILE",DD$8,"CD_CO",DD$6,"TRIM_CAT",TRIM(B133),"TRIM_LINE",A128))=TRUE,0,GETPIVOTDATA("VALUE",'CRS WK pvt'!$I$2,"DT_FILE",DD$8,"CD_CO",DD$6,"TRIM_CAT",TRIM(B133),"TRIM_LINE",A128))</f>
        <v>0</v>
      </c>
    </row>
    <row r="134" spans="1:108" s="66" customFormat="1" ht="15">
      <c r="A134" s="140"/>
      <c r="B134" s="53" t="s">
        <v>144</v>
      </c>
      <c r="C134" s="110">
        <f t="shared" si="618" ref="C134:AF134">SUM(C129:C133)</f>
        <v>31</v>
      </c>
      <c r="D134" s="111">
        <f t="shared" si="618"/>
        <v>53</v>
      </c>
      <c r="E134" s="111">
        <f t="shared" si="618"/>
        <v>183</v>
      </c>
      <c r="F134" s="111">
        <f t="shared" si="618"/>
        <v>221</v>
      </c>
      <c r="G134" s="111">
        <f t="shared" si="618"/>
        <v>255</v>
      </c>
      <c r="H134" s="112">
        <f t="shared" si="618"/>
        <v>277</v>
      </c>
      <c r="I134" s="111">
        <f t="shared" si="618"/>
        <v>400</v>
      </c>
      <c r="J134" s="112">
        <f t="shared" si="618"/>
        <v>348</v>
      </c>
      <c r="K134" s="111">
        <f t="shared" si="618"/>
        <v>71</v>
      </c>
      <c r="L134" s="113">
        <f t="shared" si="618"/>
        <v>17</v>
      </c>
      <c r="M134" s="112">
        <f t="shared" si="618"/>
        <v>37</v>
      </c>
      <c r="N134" s="116">
        <f t="shared" si="618"/>
        <v>31</v>
      </c>
      <c r="O134" s="116">
        <f t="shared" si="618"/>
        <v>14</v>
      </c>
      <c r="P134" s="116">
        <f t="shared" si="618"/>
        <v>0</v>
      </c>
      <c r="Q134" s="116">
        <f t="shared" si="618"/>
        <v>0</v>
      </c>
      <c r="R134" s="116">
        <f t="shared" si="618"/>
        <v>0</v>
      </c>
      <c r="S134" s="116">
        <f t="shared" si="618"/>
        <v>0</v>
      </c>
      <c r="T134" s="116">
        <f t="shared" si="618"/>
        <v>0</v>
      </c>
      <c r="U134" s="116">
        <f t="shared" si="618"/>
        <v>0</v>
      </c>
      <c r="V134" s="116">
        <f t="shared" si="618"/>
        <v>0</v>
      </c>
      <c r="W134" s="116">
        <f t="shared" si="618"/>
        <v>2</v>
      </c>
      <c r="X134" s="113">
        <f t="shared" si="618"/>
        <v>0</v>
      </c>
      <c r="Y134" s="116">
        <f t="shared" si="618"/>
        <v>8</v>
      </c>
      <c r="Z134" s="116">
        <f t="shared" si="618"/>
        <v>8</v>
      </c>
      <c r="AA134" s="116">
        <f t="shared" si="618"/>
        <v>13</v>
      </c>
      <c r="AB134" s="116">
        <f t="shared" si="618"/>
        <v>14</v>
      </c>
      <c r="AC134" s="116">
        <f t="shared" si="618"/>
        <v>15</v>
      </c>
      <c r="AD134" s="116">
        <f t="shared" si="618"/>
        <v>22</v>
      </c>
      <c r="AE134" s="116">
        <f t="shared" si="618"/>
        <v>202</v>
      </c>
      <c r="AF134" s="116">
        <f t="shared" si="618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>
        <v>54</v>
      </c>
      <c r="BH134" s="113">
        <v>9</v>
      </c>
      <c r="BI134" s="112">
        <f t="shared" si="619" ref="BI134:BM134">SUM(BI129:BI133)</f>
        <v>-17</v>
      </c>
      <c r="BJ134" s="112">
        <f t="shared" si="619"/>
        <v>-53</v>
      </c>
      <c r="BK134" s="112">
        <f t="shared" si="619"/>
        <v>-183</v>
      </c>
      <c r="BL134" s="112">
        <f t="shared" si="619"/>
        <v>-221</v>
      </c>
      <c r="BM134" s="112">
        <f t="shared" si="619"/>
        <v>-255</v>
      </c>
      <c r="BN134" s="112">
        <f t="shared" si="620" ref="BN134:BV134">SUM(BN129:BN133)</f>
        <v>-277</v>
      </c>
      <c r="BO134" s="112">
        <f t="shared" si="620"/>
        <v>-400</v>
      </c>
      <c r="BP134" s="112">
        <f t="shared" si="620"/>
        <v>-348</v>
      </c>
      <c r="BQ134" s="112">
        <f t="shared" si="620"/>
        <v>-69</v>
      </c>
      <c r="BR134" s="378">
        <f t="shared" si="620"/>
        <v>-17</v>
      </c>
      <c r="BS134" s="112">
        <f t="shared" si="620"/>
        <v>-29</v>
      </c>
      <c r="BT134" s="112">
        <f t="shared" si="620"/>
        <v>-23</v>
      </c>
      <c r="BU134" s="112">
        <f t="shared" si="620"/>
        <v>-1</v>
      </c>
      <c r="BV134" s="112">
        <f t="shared" si="620"/>
        <v>14</v>
      </c>
      <c r="BW134" s="112">
        <f t="shared" si="621" ref="BW134:BX134">SUM(BW129:BW133)</f>
        <v>15</v>
      </c>
      <c r="BX134" s="197">
        <f t="shared" si="621"/>
        <v>22</v>
      </c>
      <c r="BY134" s="197">
        <f t="shared" si="622" ref="BY134:BZ134">SUM(BY129:BY133)</f>
        <v>202</v>
      </c>
      <c r="BZ134" s="197">
        <f t="shared" si="622"/>
        <v>361</v>
      </c>
      <c r="CA134" s="197">
        <f t="shared" si="623" ref="CA134">SUM(CA129:CA133)</f>
        <v>331</v>
      </c>
      <c r="CB134" s="197">
        <f t="shared" si="624" ref="CB134:CC134">SUM(CB129:CB133)</f>
        <v>270</v>
      </c>
      <c r="CC134" s="197">
        <f t="shared" si="624"/>
        <v>88</v>
      </c>
      <c r="CD134" s="378">
        <f t="shared" si="625" ref="CD134:CE134">SUM(CD129:CD133)</f>
        <v>19</v>
      </c>
      <c r="CE134" s="197">
        <f t="shared" si="625"/>
        <v>-8</v>
      </c>
      <c r="CF134" s="197">
        <f t="shared" si="626" ref="CF134">SUM(CF129:CF133)</f>
        <v>-7</v>
      </c>
      <c r="CG134" s="197">
        <f t="shared" si="627" ref="CG134">SUM(CG129:CG133)</f>
        <v>15</v>
      </c>
      <c r="CH134" s="197">
        <f t="shared" si="628" ref="CH134">SUM(CH129:CH133)</f>
        <v>16</v>
      </c>
      <c r="CI134" s="197">
        <f t="shared" si="629" ref="CI134">SUM(CI129:CI133)</f>
        <v>150</v>
      </c>
      <c r="CJ134" s="197">
        <f t="shared" si="630" ref="CJ134">SUM(CJ129:CJ133)</f>
        <v>126</v>
      </c>
      <c r="CK134" s="197">
        <f t="shared" si="631" ref="CK134">SUM(CK129:CK133)</f>
        <v>-88</v>
      </c>
      <c r="CL134" s="197">
        <f t="shared" si="632" ref="CL134">SUM(CL129:CL133)</f>
        <v>-236</v>
      </c>
      <c r="CM134" s="197">
        <f t="shared" si="633" ref="CM134">SUM(CM129:CM133)</f>
        <v>-251</v>
      </c>
      <c r="CN134" s="197">
        <f t="shared" si="634" ref="CN134">SUM(CN129:CN133)</f>
        <v>-160</v>
      </c>
      <c r="CO134" s="197">
        <f t="shared" si="635" ref="CO134">SUM(CO129:CO133)</f>
        <v>-77</v>
      </c>
      <c r="CP134" s="378">
        <f t="shared" si="636" ref="CP134">SUM(CP129:CP133)</f>
        <v>-18</v>
      </c>
      <c r="CQ134" s="378">
        <f t="shared" si="637" ref="CQ134">SUM(CQ129:CQ133)</f>
        <v>0</v>
      </c>
      <c r="CR134" s="378">
        <f t="shared" si="638" ref="CR134">SUM(CR129:CR133)</f>
        <v>9</v>
      </c>
      <c r="CS134" s="378">
        <f t="shared" si="639" ref="CS134">SUM(CS129:CS133)</f>
        <v>34</v>
      </c>
      <c r="CT134" s="378">
        <f t="shared" si="640" ref="CT134:CU134">SUM(CT129:CT133)</f>
        <v>31</v>
      </c>
      <c r="CU134" s="378">
        <f t="shared" si="640"/>
        <v>-118</v>
      </c>
      <c r="CV134" s="378">
        <f t="shared" si="641" ref="CV134">SUM(CV129:CV133)</f>
        <v>-3</v>
      </c>
      <c r="CW134" s="378">
        <f t="shared" si="642" ref="CW134">SUM(CW129:CW133)</f>
        <v>129</v>
      </c>
      <c r="CX134" s="378">
        <f t="shared" si="643" ref="CX134:CY134">SUM(CX129:CX133)</f>
        <v>218</v>
      </c>
      <c r="CY134" s="378">
        <f t="shared" si="643"/>
        <v>202</v>
      </c>
      <c r="CZ134" s="378">
        <f t="shared" si="644" ref="CZ134:DA134">SUM(CZ129:CZ133)</f>
        <v>15</v>
      </c>
      <c r="DA134" s="378">
        <f t="shared" si="644"/>
        <v>41</v>
      </c>
      <c r="DB134" s="378">
        <f t="shared" si="645" ref="DB134">SUM(DB129:DB133)</f>
        <v>8</v>
      </c>
      <c r="DC134" s="265"/>
      <c r="DD134" s="78">
        <f>SUM(DD129:DD133)</f>
        <v>9</v>
      </c>
    </row>
    <row r="135" spans="1:108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28"/>
      <c r="CC135" s="228"/>
      <c r="CD135" s="388"/>
      <c r="CE135" s="350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388"/>
      <c r="CQ135" s="388"/>
      <c r="CR135" s="388"/>
      <c r="CS135" s="388"/>
      <c r="CT135" s="388"/>
      <c r="CU135" s="388"/>
      <c r="CV135" s="388"/>
      <c r="CW135" s="388"/>
      <c r="CX135" s="388"/>
      <c r="CY135" s="388"/>
      <c r="CZ135" s="388"/>
      <c r="DA135" s="388"/>
      <c r="DB135" s="388"/>
      <c r="DC135" s="264"/>
      <c r="DD135" s="83"/>
    </row>
    <row r="136" spans="1:108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>
        <v>37</v>
      </c>
      <c r="BH136" s="113">
        <v>17</v>
      </c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378"/>
      <c r="DC136" s="265"/>
      <c r="DD136" s="57">
        <f>IF(ISERROR(GETPIVOTDATA("VALUE",'CRS WK pvt'!$I$2,"DT_FILE",DD$8,"CD_CO",DD$6,"TRIM_CAT",TRIM(B136),"TRIM_LINE","99"))=TRUE,0,GETPIVOTDATA("VALUE",'CRS WK pvt'!$I$2,"DT_FILE",DD$8,"CD_CO",DD$6,"TRIM_CAT",TRIM(B136),"TRIM_LINE","99"))</f>
        <v>17</v>
      </c>
    </row>
    <row r="137" spans="1:108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>
        <v>17</v>
      </c>
      <c r="BH137" s="113">
        <v>5</v>
      </c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378"/>
      <c r="DC137" s="265"/>
      <c r="DD137" s="57">
        <f>IF(ISERROR(GETPIVOTDATA("VALUE",'CRS WK pvt'!$I$2,"DT_FILE",DD$8,"CD_CO",DD$6,"TRIM_CAT",TRIM(B137),"TRIM_LINE","99"))=TRUE,0,GETPIVOTDATA("VALUE",'CRS WK pvt'!$I$2,"DT_FILE",DD$8,"CD_CO",DD$6,"TRIM_CAT",TRIM(B137),"TRIM_LINE","99"))</f>
        <v>5</v>
      </c>
    </row>
    <row r="138" spans="1:108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>
        <v>22</v>
      </c>
      <c r="BH138" s="113">
        <v>8</v>
      </c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378"/>
      <c r="DC138" s="265"/>
      <c r="DD138" s="57">
        <f>IF(ISERROR(GETPIVOTDATA("VALUE",'CRS WK pvt'!$I$2,"DT_FILE",DD$8,"CD_CO",DD$6,"TRIM_CAT",TRIM(B138),"TRIM_LINE","99"))=TRUE,0,GETPIVOTDATA("VALUE",'CRS WK pvt'!$I$2,"DT_FILE",DD$8,"CD_CO",DD$6,"TRIM_CAT",TRIM(B138),"TRIM_LINE","99"))</f>
        <v>8</v>
      </c>
    </row>
    <row r="139" spans="1:108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378"/>
      <c r="DC139" s="265"/>
      <c r="DD139" s="57">
        <f>IF(ISERROR(GETPIVOTDATA("VALUE",'CRS WK pvt'!$I$2,"DT_FILE",DD$8,"CD_CO",DD$6,"TRIM_CAT",TRIM(B139),"TRIM_LINE","99"))=TRUE,0,GETPIVOTDATA("VALUE",'CRS WK pvt'!$I$2,"DT_FILE",DD$8,"CD_CO",DD$6,"TRIM_CAT",TRIM(B139),"TRIM_LINE","99"))</f>
        <v>0</v>
      </c>
    </row>
    <row r="140" spans="1:108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378"/>
      <c r="DC140" s="265"/>
      <c r="DD140" s="57">
        <f>IF(ISERROR(GETPIVOTDATA("VALUE",'CRS WK pvt'!$I$2,"DT_FILE",DD$8,"CD_CO",DD$6,"TRIM_CAT",TRIM(B140),"TRIM_LINE","99"))=TRUE,0,GETPIVOTDATA("VALUE",'CRS WK pvt'!$I$2,"DT_FILE",DD$8,"CD_CO",DD$6,"TRIM_CAT",TRIM(B140),"TRIM_LINE","99"))</f>
        <v>0</v>
      </c>
    </row>
    <row r="141" spans="1:108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si="646" ref="AF141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>
        <v>76</v>
      </c>
      <c r="BH141" s="113">
        <v>30</v>
      </c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378"/>
      <c r="DC141" s="265"/>
      <c r="DD141" s="78">
        <f>SUM(DD136:DD140)</f>
        <v>30</v>
      </c>
    </row>
    <row r="142" spans="1:108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28"/>
      <c r="CC142" s="228"/>
      <c r="CD142" s="388"/>
      <c r="CE142" s="350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388"/>
      <c r="CQ142" s="388"/>
      <c r="CR142" s="388"/>
      <c r="CS142" s="388"/>
      <c r="CT142" s="388"/>
      <c r="CU142" s="388"/>
      <c r="CV142" s="388"/>
      <c r="CW142" s="388"/>
      <c r="CX142" s="388"/>
      <c r="CY142" s="388"/>
      <c r="CZ142" s="388"/>
      <c r="DA142" s="388"/>
      <c r="DB142" s="388"/>
      <c r="DC142" s="264"/>
      <c r="DD142" s="83"/>
    </row>
    <row r="143" spans="1:108" s="52" customFormat="1" ht="15">
      <c r="A143" s="139"/>
      <c r="B143" s="53" t="s">
        <v>139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>
        <v>1839</v>
      </c>
      <c r="BH143" s="103">
        <v>1516</v>
      </c>
      <c r="BI143" s="102">
        <f t="shared" si="647" ref="BI143:BR147">O143-C143</f>
        <v>-604</v>
      </c>
      <c r="BJ143" s="102">
        <f t="shared" si="647"/>
        <v>-1350</v>
      </c>
      <c r="BK143" s="102">
        <f t="shared" si="647"/>
        <v>-2472</v>
      </c>
      <c r="BL143" s="102">
        <f t="shared" si="647"/>
        <v>-2613</v>
      </c>
      <c r="BM143" s="102">
        <f t="shared" si="647"/>
        <v>-2570</v>
      </c>
      <c r="BN143" s="102">
        <f t="shared" si="647"/>
        <v>-2445</v>
      </c>
      <c r="BO143" s="102">
        <f t="shared" si="647"/>
        <v>-2210</v>
      </c>
      <c r="BP143" s="102">
        <f t="shared" si="647"/>
        <v>-2073</v>
      </c>
      <c r="BQ143" s="102">
        <f t="shared" si="647"/>
        <v>-1541</v>
      </c>
      <c r="BR143" s="377">
        <f t="shared" si="647"/>
        <v>-1032</v>
      </c>
      <c r="BS143" s="102">
        <f t="shared" si="648" ref="BS143:CB147">Y143-M143</f>
        <v>-516</v>
      </c>
      <c r="BT143" s="102">
        <f t="shared" si="648"/>
        <v>-361</v>
      </c>
      <c r="BU143" s="102">
        <f t="shared" si="648"/>
        <v>-202</v>
      </c>
      <c r="BV143" s="102">
        <f t="shared" si="648"/>
        <v>64</v>
      </c>
      <c r="BW143" s="102">
        <f t="shared" si="648"/>
        <v>490</v>
      </c>
      <c r="BX143" s="196">
        <f t="shared" si="648"/>
        <v>1040</v>
      </c>
      <c r="BY143" s="196">
        <f t="shared" si="648"/>
        <v>2212</v>
      </c>
      <c r="BZ143" s="196">
        <f t="shared" si="648"/>
        <v>2633</v>
      </c>
      <c r="CA143" s="196">
        <f t="shared" si="648"/>
        <v>2697</v>
      </c>
      <c r="CB143" s="196">
        <f t="shared" si="648"/>
        <v>2582</v>
      </c>
      <c r="CC143" s="196">
        <f t="shared" si="649" ref="CC143:CL147">AI143-W143</f>
        <v>2289</v>
      </c>
      <c r="CD143" s="377">
        <f t="shared" si="649"/>
        <v>1989</v>
      </c>
      <c r="CE143" s="196">
        <f t="shared" si="649"/>
        <v>1485</v>
      </c>
      <c r="CF143" s="196">
        <f t="shared" si="649"/>
        <v>1329</v>
      </c>
      <c r="CG143" s="196">
        <f t="shared" si="649"/>
        <v>1377</v>
      </c>
      <c r="CH143" s="196">
        <f t="shared" si="649"/>
        <v>1479</v>
      </c>
      <c r="CI143" s="196">
        <f t="shared" si="649"/>
        <v>1530</v>
      </c>
      <c r="CJ143" s="196">
        <f t="shared" si="649"/>
        <v>976</v>
      </c>
      <c r="CK143" s="196">
        <f t="shared" si="649"/>
        <v>-296</v>
      </c>
      <c r="CL143" s="196">
        <f t="shared" si="649"/>
        <v>-596</v>
      </c>
      <c r="CM143" s="196">
        <f t="shared" si="650" ref="CM143:DB147">AS143-AG143</f>
        <v>-753</v>
      </c>
      <c r="CN143" s="196">
        <f t="shared" si="650"/>
        <v>-722</v>
      </c>
      <c r="CO143" s="196">
        <f t="shared" si="650"/>
        <v>-780</v>
      </c>
      <c r="CP143" s="377">
        <f t="shared" si="650"/>
        <v>-845</v>
      </c>
      <c r="CQ143" s="377">
        <f t="shared" si="650"/>
        <v>-749</v>
      </c>
      <c r="CR143" s="377">
        <f t="shared" si="650"/>
        <v>-622</v>
      </c>
      <c r="CS143" s="377">
        <f t="shared" si="650"/>
        <v>-634</v>
      </c>
      <c r="CT143" s="377">
        <f t="shared" si="650"/>
        <v>-700</v>
      </c>
      <c r="CU143" s="377">
        <f t="shared" si="650"/>
        <v>-501</v>
      </c>
      <c r="CV143" s="377">
        <f t="shared" si="650"/>
        <v>-317</v>
      </c>
      <c r="CW143" s="377">
        <f t="shared" si="650"/>
        <v>-218</v>
      </c>
      <c r="CX143" s="377">
        <f t="shared" si="650"/>
        <v>-221</v>
      </c>
      <c r="CY143" s="377">
        <f t="shared" si="650"/>
        <v>-364</v>
      </c>
      <c r="CZ143" s="377">
        <f t="shared" si="650"/>
        <v>-298</v>
      </c>
      <c r="DA143" s="377">
        <f t="shared" si="650"/>
        <v>-166</v>
      </c>
      <c r="DB143" s="377">
        <f t="shared" si="650"/>
        <v>-104</v>
      </c>
      <c r="DC143" s="264"/>
      <c r="DD143" s="57">
        <f>IF(ISERROR(GETPIVOTDATA("VALUE",'CRS WK pvt'!$I$2,"DT_FILE",DD$8,"CD_CO",DD$6,"TRIM_CAT",TRIM(B143),"TRIM_LINE",A142))=TRUE,0,GETPIVOTDATA("VALUE",'CRS WK pvt'!$I$2,"DT_FILE",DD$8,"CD_CO",DD$6,"TRIM_CAT",TRIM(B143),"TRIM_LINE",A142))</f>
        <v>1516</v>
      </c>
    </row>
    <row r="144" spans="1:108" s="52" customFormat="1" ht="15">
      <c r="A144" s="139"/>
      <c r="B144" s="53" t="s">
        <v>140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>
        <v>812</v>
      </c>
      <c r="BH144" s="103">
        <v>673</v>
      </c>
      <c r="BI144" s="102">
        <f t="shared" si="647"/>
        <v>-145</v>
      </c>
      <c r="BJ144" s="102">
        <f t="shared" si="647"/>
        <v>-254</v>
      </c>
      <c r="BK144" s="102">
        <f t="shared" si="647"/>
        <v>-522</v>
      </c>
      <c r="BL144" s="102">
        <f t="shared" si="647"/>
        <v>-584</v>
      </c>
      <c r="BM144" s="102">
        <f t="shared" si="647"/>
        <v>-588</v>
      </c>
      <c r="BN144" s="102">
        <f t="shared" si="647"/>
        <v>-614</v>
      </c>
      <c r="BO144" s="102">
        <f t="shared" si="647"/>
        <v>-619</v>
      </c>
      <c r="BP144" s="102">
        <f t="shared" si="647"/>
        <v>-605</v>
      </c>
      <c r="BQ144" s="102">
        <f t="shared" si="647"/>
        <v>-477</v>
      </c>
      <c r="BR144" s="377">
        <f t="shared" si="647"/>
        <v>-311</v>
      </c>
      <c r="BS144" s="102">
        <f t="shared" si="648"/>
        <v>-150</v>
      </c>
      <c r="BT144" s="102">
        <f t="shared" si="648"/>
        <v>-112</v>
      </c>
      <c r="BU144" s="102">
        <f t="shared" si="648"/>
        <v>-59</v>
      </c>
      <c r="BV144" s="102">
        <f t="shared" si="648"/>
        <v>8</v>
      </c>
      <c r="BW144" s="102">
        <f t="shared" si="648"/>
        <v>71</v>
      </c>
      <c r="BX144" s="196">
        <f t="shared" si="648"/>
        <v>173</v>
      </c>
      <c r="BY144" s="196">
        <f t="shared" si="648"/>
        <v>459</v>
      </c>
      <c r="BZ144" s="196">
        <f t="shared" si="648"/>
        <v>623</v>
      </c>
      <c r="CA144" s="196">
        <f t="shared" si="648"/>
        <v>743</v>
      </c>
      <c r="CB144" s="196">
        <f t="shared" si="648"/>
        <v>819</v>
      </c>
      <c r="CC144" s="196">
        <f t="shared" si="649"/>
        <v>680</v>
      </c>
      <c r="CD144" s="377">
        <f t="shared" si="649"/>
        <v>626</v>
      </c>
      <c r="CE144" s="196">
        <f t="shared" si="649"/>
        <v>445</v>
      </c>
      <c r="CF144" s="196">
        <f t="shared" si="649"/>
        <v>365</v>
      </c>
      <c r="CG144" s="196">
        <f t="shared" si="649"/>
        <v>402</v>
      </c>
      <c r="CH144" s="196">
        <f t="shared" si="649"/>
        <v>422</v>
      </c>
      <c r="CI144" s="196">
        <f t="shared" si="649"/>
        <v>519</v>
      </c>
      <c r="CJ144" s="196">
        <f t="shared" si="649"/>
        <v>455</v>
      </c>
      <c r="CK144" s="196">
        <f t="shared" si="649"/>
        <v>121</v>
      </c>
      <c r="CL144" s="196">
        <f t="shared" si="649"/>
        <v>15</v>
      </c>
      <c r="CM144" s="196">
        <f t="shared" si="650"/>
        <v>-91</v>
      </c>
      <c r="CN144" s="196">
        <f t="shared" si="650"/>
        <v>-147</v>
      </c>
      <c r="CO144" s="196">
        <f t="shared" si="650"/>
        <v>-80</v>
      </c>
      <c r="CP144" s="377">
        <f t="shared" si="650"/>
        <v>-146</v>
      </c>
      <c r="CQ144" s="377">
        <f t="shared" si="650"/>
        <v>-95</v>
      </c>
      <c r="CR144" s="377">
        <f t="shared" si="650"/>
        <v>-52</v>
      </c>
      <c r="CS144" s="377">
        <f t="shared" si="650"/>
        <v>-82</v>
      </c>
      <c r="CT144" s="377">
        <f t="shared" si="650"/>
        <v>-73</v>
      </c>
      <c r="CU144" s="377">
        <f t="shared" si="650"/>
        <v>52</v>
      </c>
      <c r="CV144" s="377">
        <f t="shared" si="650"/>
        <v>107</v>
      </c>
      <c r="CW144" s="377">
        <f t="shared" si="650"/>
        <v>162</v>
      </c>
      <c r="CX144" s="377">
        <f t="shared" si="650"/>
        <v>187</v>
      </c>
      <c r="CY144" s="377">
        <f t="shared" si="650"/>
        <v>133</v>
      </c>
      <c r="CZ144" s="377">
        <f t="shared" si="650"/>
        <v>119</v>
      </c>
      <c r="DA144" s="377">
        <f t="shared" si="650"/>
        <v>51</v>
      </c>
      <c r="DB144" s="377">
        <f t="shared" si="650"/>
        <v>57</v>
      </c>
      <c r="DC144" s="264"/>
      <c r="DD144" s="57">
        <f>IF(ISERROR(GETPIVOTDATA("VALUE",'CRS WK pvt'!$I$2,"DT_FILE",DD$8,"CD_CO",DD$6,"TRIM_CAT",TRIM(B144),"TRIM_LINE",A142))=TRUE,0,GETPIVOTDATA("VALUE",'CRS WK pvt'!$I$2,"DT_FILE",DD$8,"CD_CO",DD$6,"TRIM_CAT",TRIM(B144),"TRIM_LINE",A142))</f>
        <v>673</v>
      </c>
    </row>
    <row r="145" spans="1:108" s="52" customFormat="1" ht="15">
      <c r="A145" s="139"/>
      <c r="B145" s="53" t="s">
        <v>141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>
        <v>46</v>
      </c>
      <c r="BH145" s="103">
        <v>40</v>
      </c>
      <c r="BI145" s="102">
        <f t="shared" si="647"/>
        <v>-13</v>
      </c>
      <c r="BJ145" s="102">
        <f t="shared" si="647"/>
        <v>-57</v>
      </c>
      <c r="BK145" s="102">
        <f t="shared" si="647"/>
        <v>-77</v>
      </c>
      <c r="BL145" s="102">
        <f t="shared" si="647"/>
        <v>-68</v>
      </c>
      <c r="BM145" s="102">
        <f t="shared" si="647"/>
        <v>-43</v>
      </c>
      <c r="BN145" s="102">
        <f t="shared" si="647"/>
        <v>-26</v>
      </c>
      <c r="BO145" s="102">
        <f t="shared" si="647"/>
        <v>5</v>
      </c>
      <c r="BP145" s="102">
        <f t="shared" si="647"/>
        <v>24</v>
      </c>
      <c r="BQ145" s="102">
        <f t="shared" si="647"/>
        <v>49</v>
      </c>
      <c r="BR145" s="377">
        <f t="shared" si="647"/>
        <v>69</v>
      </c>
      <c r="BS145" s="102">
        <f t="shared" si="648"/>
        <v>61</v>
      </c>
      <c r="BT145" s="102">
        <f t="shared" si="648"/>
        <v>56</v>
      </c>
      <c r="BU145" s="102">
        <f t="shared" si="648"/>
        <v>47</v>
      </c>
      <c r="BV145" s="102">
        <f t="shared" si="648"/>
        <v>58</v>
      </c>
      <c r="BW145" s="102">
        <f t="shared" si="648"/>
        <v>74</v>
      </c>
      <c r="BX145" s="196">
        <f t="shared" si="648"/>
        <v>67</v>
      </c>
      <c r="BY145" s="196">
        <f t="shared" si="648"/>
        <v>58</v>
      </c>
      <c r="BZ145" s="196">
        <f t="shared" si="648"/>
        <v>53</v>
      </c>
      <c r="CA145" s="196">
        <f t="shared" si="648"/>
        <v>50</v>
      </c>
      <c r="CB145" s="196">
        <f t="shared" si="648"/>
        <v>39</v>
      </c>
      <c r="CC145" s="196">
        <f t="shared" si="649"/>
        <v>14</v>
      </c>
      <c r="CD145" s="377">
        <f t="shared" si="649"/>
        <v>-8</v>
      </c>
      <c r="CE145" s="196">
        <f t="shared" si="649"/>
        <v>-13</v>
      </c>
      <c r="CF145" s="196">
        <f t="shared" si="649"/>
        <v>-13</v>
      </c>
      <c r="CG145" s="196">
        <f t="shared" si="649"/>
        <v>16</v>
      </c>
      <c r="CH145" s="196">
        <f t="shared" si="649"/>
        <v>33</v>
      </c>
      <c r="CI145" s="196">
        <f t="shared" si="649"/>
        <v>21</v>
      </c>
      <c r="CJ145" s="196">
        <f t="shared" si="649"/>
        <v>16</v>
      </c>
      <c r="CK145" s="196">
        <f t="shared" si="649"/>
        <v>-6</v>
      </c>
      <c r="CL145" s="196">
        <f t="shared" si="649"/>
        <v>-18</v>
      </c>
      <c r="CM145" s="196">
        <f t="shared" si="650"/>
        <v>-30</v>
      </c>
      <c r="CN145" s="196">
        <f t="shared" si="650"/>
        <v>-37</v>
      </c>
      <c r="CO145" s="196">
        <f t="shared" si="650"/>
        <v>-40</v>
      </c>
      <c r="CP145" s="377">
        <f t="shared" si="650"/>
        <v>-41</v>
      </c>
      <c r="CQ145" s="377">
        <f t="shared" si="650"/>
        <v>-35</v>
      </c>
      <c r="CR145" s="377">
        <f t="shared" si="650"/>
        <v>-4</v>
      </c>
      <c r="CS145" s="377">
        <f t="shared" si="650"/>
        <v>-12</v>
      </c>
      <c r="CT145" s="377">
        <f t="shared" si="650"/>
        <v>-18</v>
      </c>
      <c r="CU145" s="377">
        <f t="shared" si="650"/>
        <v>-24</v>
      </c>
      <c r="CV145" s="377">
        <f t="shared" si="650"/>
        <v>-20</v>
      </c>
      <c r="CW145" s="377">
        <f t="shared" si="650"/>
        <v>-6</v>
      </c>
      <c r="CX145" s="377">
        <f t="shared" si="650"/>
        <v>-18</v>
      </c>
      <c r="CY145" s="377">
        <f t="shared" si="650"/>
        <v>-26</v>
      </c>
      <c r="CZ145" s="377">
        <f t="shared" si="650"/>
        <v>-29</v>
      </c>
      <c r="DA145" s="377">
        <f t="shared" si="650"/>
        <v>-15</v>
      </c>
      <c r="DB145" s="377">
        <f t="shared" si="650"/>
        <v>-18</v>
      </c>
      <c r="DC145" s="264"/>
      <c r="DD145" s="57">
        <f>IF(ISERROR(GETPIVOTDATA("VALUE",'CRS WK pvt'!$I$2,"DT_FILE",DD$8,"CD_CO",DD$6,"TRIM_CAT",TRIM(B145),"TRIM_LINE",A142))=TRUE,0,GETPIVOTDATA("VALUE",'CRS WK pvt'!$I$2,"DT_FILE",DD$8,"CD_CO",DD$6,"TRIM_CAT",TRIM(B145),"TRIM_LINE",A142))</f>
        <v>40</v>
      </c>
    </row>
    <row r="146" spans="1:108" s="52" customFormat="1" ht="15.75" thickBot="1">
      <c r="A146" s="139"/>
      <c r="B146" s="53" t="s">
        <v>142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3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>
        <v>1</v>
      </c>
      <c r="BH146" s="303">
        <v>2</v>
      </c>
      <c r="BI146" s="102">
        <f t="shared" si="647"/>
        <v>-3</v>
      </c>
      <c r="BJ146" s="102">
        <f t="shared" si="647"/>
        <v>-5</v>
      </c>
      <c r="BK146" s="102">
        <f t="shared" si="647"/>
        <v>-3</v>
      </c>
      <c r="BL146" s="102">
        <f t="shared" si="647"/>
        <v>-2</v>
      </c>
      <c r="BM146" s="102">
        <f t="shared" si="647"/>
        <v>-1</v>
      </c>
      <c r="BN146" s="102">
        <f t="shared" si="647"/>
        <v>1</v>
      </c>
      <c r="BO146" s="102">
        <f t="shared" si="647"/>
        <v>3</v>
      </c>
      <c r="BP146" s="102">
        <f t="shared" si="647"/>
        <v>3</v>
      </c>
      <c r="BQ146" s="102">
        <f t="shared" si="647"/>
        <v>3</v>
      </c>
      <c r="BR146" s="377">
        <f t="shared" si="647"/>
        <v>3</v>
      </c>
      <c r="BS146" s="102">
        <f t="shared" si="648"/>
        <v>3</v>
      </c>
      <c r="BT146" s="102">
        <f t="shared" si="648"/>
        <v>3</v>
      </c>
      <c r="BU146" s="102">
        <f t="shared" si="648"/>
        <v>3</v>
      </c>
      <c r="BV146" s="102">
        <f t="shared" si="648"/>
        <v>3</v>
      </c>
      <c r="BW146" s="102">
        <f t="shared" si="648"/>
        <v>1</v>
      </c>
      <c r="BX146" s="196">
        <f t="shared" si="648"/>
        <v>2</v>
      </c>
      <c r="BY146" s="196">
        <f t="shared" si="648"/>
        <v>0</v>
      </c>
      <c r="BZ146" s="196">
        <f t="shared" si="648"/>
        <v>-2</v>
      </c>
      <c r="CA146" s="196">
        <f t="shared" si="648"/>
        <v>-2</v>
      </c>
      <c r="CB146" s="196">
        <f t="shared" si="648"/>
        <v>0</v>
      </c>
      <c r="CC146" s="196">
        <f t="shared" si="649"/>
        <v>0</v>
      </c>
      <c r="CD146" s="377">
        <f t="shared" si="649"/>
        <v>-1</v>
      </c>
      <c r="CE146" s="196">
        <f t="shared" si="649"/>
        <v>-1</v>
      </c>
      <c r="CF146" s="196">
        <f t="shared" si="649"/>
        <v>-1</v>
      </c>
      <c r="CG146" s="196">
        <f t="shared" si="649"/>
        <v>-1</v>
      </c>
      <c r="CH146" s="196">
        <f t="shared" si="649"/>
        <v>0</v>
      </c>
      <c r="CI146" s="196">
        <f t="shared" si="649"/>
        <v>0</v>
      </c>
      <c r="CJ146" s="196">
        <f t="shared" si="649"/>
        <v>-2</v>
      </c>
      <c r="CK146" s="196">
        <f t="shared" si="649"/>
        <v>0</v>
      </c>
      <c r="CL146" s="196">
        <f t="shared" si="649"/>
        <v>0</v>
      </c>
      <c r="CM146" s="196">
        <f t="shared" si="650"/>
        <v>-1</v>
      </c>
      <c r="CN146" s="196">
        <f t="shared" si="650"/>
        <v>-3</v>
      </c>
      <c r="CO146" s="196">
        <f t="shared" si="650"/>
        <v>-2</v>
      </c>
      <c r="CP146" s="377">
        <f t="shared" si="650"/>
        <v>-1</v>
      </c>
      <c r="CQ146" s="377">
        <f t="shared" si="650"/>
        <v>-1</v>
      </c>
      <c r="CR146" s="377">
        <f t="shared" si="650"/>
        <v>-1</v>
      </c>
      <c r="CS146" s="377">
        <f t="shared" si="650"/>
        <v>-2</v>
      </c>
      <c r="CT146" s="377">
        <f t="shared" si="650"/>
        <v>-3</v>
      </c>
      <c r="CU146" s="377">
        <f t="shared" si="650"/>
        <v>-2</v>
      </c>
      <c r="CV146" s="377">
        <f t="shared" si="650"/>
        <v>-1</v>
      </c>
      <c r="CW146" s="377">
        <f t="shared" si="650"/>
        <v>0</v>
      </c>
      <c r="CX146" s="377">
        <f t="shared" si="650"/>
        <v>-1</v>
      </c>
      <c r="CY146" s="377">
        <f t="shared" si="650"/>
        <v>0</v>
      </c>
      <c r="CZ146" s="377">
        <f t="shared" si="650"/>
        <v>0</v>
      </c>
      <c r="DA146" s="377">
        <f t="shared" si="650"/>
        <v>0</v>
      </c>
      <c r="DB146" s="377">
        <f t="shared" si="650"/>
        <v>1</v>
      </c>
      <c r="DC146" s="264"/>
      <c r="DD146" s="57">
        <f>IF(ISERROR(GETPIVOTDATA("VALUE",'CRS WK pvt'!$I$2,"DT_FILE",DD$8,"CD_CO",DD$6,"TRIM_CAT",TRIM(B146),"TRIM_LINE",A142))=TRUE,0,GETPIVOTDATA("VALUE",'CRS WK pvt'!$I$2,"DT_FILE",DD$8,"CD_CO",DD$6,"TRIM_CAT",TRIM(B146),"TRIM_LINE",A142))</f>
        <v>2</v>
      </c>
    </row>
    <row r="147" spans="1:108" s="52" customFormat="1" ht="15">
      <c r="A147" s="139"/>
      <c r="B147" s="53" t="s">
        <v>143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4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4">
        <v>0</v>
      </c>
      <c r="BI147" s="102">
        <f t="shared" si="647"/>
        <v>2</v>
      </c>
      <c r="BJ147" s="102">
        <f t="shared" si="647"/>
        <v>1</v>
      </c>
      <c r="BK147" s="102">
        <f t="shared" si="647"/>
        <v>1</v>
      </c>
      <c r="BL147" s="102">
        <f t="shared" si="647"/>
        <v>0</v>
      </c>
      <c r="BM147" s="102">
        <f t="shared" si="647"/>
        <v>-1</v>
      </c>
      <c r="BN147" s="102">
        <f t="shared" si="647"/>
        <v>-1</v>
      </c>
      <c r="BO147" s="102">
        <f t="shared" si="647"/>
        <v>-1</v>
      </c>
      <c r="BP147" s="102">
        <f t="shared" si="647"/>
        <v>-1</v>
      </c>
      <c r="BQ147" s="102">
        <f t="shared" si="647"/>
        <v>-2</v>
      </c>
      <c r="BR147" s="377">
        <f t="shared" si="647"/>
        <v>-2</v>
      </c>
      <c r="BS147" s="102">
        <f t="shared" si="648"/>
        <v>-2</v>
      </c>
      <c r="BT147" s="102">
        <f t="shared" si="648"/>
        <v>-2</v>
      </c>
      <c r="BU147" s="102">
        <f t="shared" si="648"/>
        <v>-2</v>
      </c>
      <c r="BV147" s="102">
        <f t="shared" si="648"/>
        <v>-1</v>
      </c>
      <c r="BW147" s="102">
        <f t="shared" si="648"/>
        <v>-1</v>
      </c>
      <c r="BX147" s="196">
        <f t="shared" si="648"/>
        <v>1</v>
      </c>
      <c r="BY147" s="196">
        <f t="shared" si="648"/>
        <v>1</v>
      </c>
      <c r="BZ147" s="196">
        <f t="shared" si="648"/>
        <v>0</v>
      </c>
      <c r="CA147" s="196">
        <f t="shared" si="648"/>
        <v>1</v>
      </c>
      <c r="CB147" s="196">
        <f t="shared" si="648"/>
        <v>1</v>
      </c>
      <c r="CC147" s="196">
        <f t="shared" si="649"/>
        <v>0</v>
      </c>
      <c r="CD147" s="377">
        <f t="shared" si="649"/>
        <v>1</v>
      </c>
      <c r="CE147" s="196">
        <f t="shared" si="649"/>
        <v>1</v>
      </c>
      <c r="CF147" s="196">
        <f t="shared" si="649"/>
        <v>1</v>
      </c>
      <c r="CG147" s="196">
        <f t="shared" si="649"/>
        <v>1</v>
      </c>
      <c r="CH147" s="196">
        <f t="shared" si="649"/>
        <v>0</v>
      </c>
      <c r="CI147" s="196">
        <f t="shared" si="649"/>
        <v>0</v>
      </c>
      <c r="CJ147" s="196">
        <f t="shared" si="649"/>
        <v>-1</v>
      </c>
      <c r="CK147" s="196">
        <f t="shared" si="649"/>
        <v>-1</v>
      </c>
      <c r="CL147" s="196">
        <f t="shared" si="649"/>
        <v>0</v>
      </c>
      <c r="CM147" s="196">
        <f t="shared" si="650"/>
        <v>-1</v>
      </c>
      <c r="CN147" s="196">
        <f t="shared" si="650"/>
        <v>-1</v>
      </c>
      <c r="CO147" s="196">
        <f t="shared" si="650"/>
        <v>0</v>
      </c>
      <c r="CP147" s="377">
        <f t="shared" si="650"/>
        <v>-1</v>
      </c>
      <c r="CQ147" s="377">
        <f t="shared" si="650"/>
        <v>-1</v>
      </c>
      <c r="CR147" s="377">
        <f t="shared" si="650"/>
        <v>-1</v>
      </c>
      <c r="CS147" s="377">
        <f t="shared" si="650"/>
        <v>-1</v>
      </c>
      <c r="CT147" s="377">
        <f t="shared" si="650"/>
        <v>0</v>
      </c>
      <c r="CU147" s="377">
        <f t="shared" si="650"/>
        <v>0</v>
      </c>
      <c r="CV147" s="377">
        <f t="shared" si="650"/>
        <v>0</v>
      </c>
      <c r="CW147" s="377">
        <f t="shared" si="650"/>
        <v>0</v>
      </c>
      <c r="CX147" s="377">
        <f t="shared" si="650"/>
        <v>0</v>
      </c>
      <c r="CY147" s="377">
        <f t="shared" si="650"/>
        <v>0</v>
      </c>
      <c r="CZ147" s="377">
        <f t="shared" si="650"/>
        <v>0</v>
      </c>
      <c r="DA147" s="377">
        <f t="shared" si="650"/>
        <v>0</v>
      </c>
      <c r="DB147" s="377">
        <f t="shared" si="650"/>
        <v>0</v>
      </c>
      <c r="DC147" s="264"/>
      <c r="DD147" s="57">
        <f>IF(ISERROR(GETPIVOTDATA("VALUE",'CRS WK pvt'!$I$2,"DT_FILE",DD$8,"CD_CO",DD$6,"TRIM_CAT",TRIM(B147),"TRIM_LINE",A142))=TRUE,0,GETPIVOTDATA("VALUE",'CRS WK pvt'!$I$2,"DT_FILE",DD$8,"CD_CO",DD$6,"TRIM_CAT",TRIM(B147),"TRIM_LINE",A142))</f>
        <v>0</v>
      </c>
    </row>
    <row r="148" spans="1:108" s="66" customFormat="1" ht="15.75" thickBot="1">
      <c r="A148" s="140"/>
      <c r="B148" s="105" t="s">
        <v>144</v>
      </c>
      <c r="C148" s="106">
        <f t="shared" si="651" ref="C148:V148">SUM(C143:C147)</f>
        <v>1911</v>
      </c>
      <c r="D148" s="107">
        <f t="shared" si="651"/>
        <v>2608</v>
      </c>
      <c r="E148" s="107">
        <f t="shared" si="651"/>
        <v>3871</v>
      </c>
      <c r="F148" s="107">
        <f t="shared" si="651"/>
        <v>4103</v>
      </c>
      <c r="G148" s="107">
        <f t="shared" si="651"/>
        <v>3962</v>
      </c>
      <c r="H148" s="108">
        <f t="shared" si="651"/>
        <v>3795</v>
      </c>
      <c r="I148" s="107">
        <f t="shared" si="651"/>
        <v>3566</v>
      </c>
      <c r="J148" s="108">
        <f t="shared" si="651"/>
        <v>3381</v>
      </c>
      <c r="K148" s="107">
        <f t="shared" si="651"/>
        <v>2715</v>
      </c>
      <c r="L148" s="109">
        <f t="shared" si="651"/>
        <v>1995</v>
      </c>
      <c r="M148" s="108">
        <f t="shared" si="651"/>
        <v>1353</v>
      </c>
      <c r="N148" s="108">
        <f t="shared" si="651"/>
        <v>1244</v>
      </c>
      <c r="O148" s="108">
        <f t="shared" si="651"/>
        <v>1148</v>
      </c>
      <c r="P148" s="108">
        <f t="shared" si="651"/>
        <v>943</v>
      </c>
      <c r="Q148" s="108">
        <f t="shared" si="651"/>
        <v>798</v>
      </c>
      <c r="R148" s="108">
        <f t="shared" si="651"/>
        <v>836</v>
      </c>
      <c r="S148" s="108">
        <f t="shared" si="651"/>
        <v>759</v>
      </c>
      <c r="T148" s="108">
        <f t="shared" si="651"/>
        <v>710</v>
      </c>
      <c r="U148" s="108">
        <f t="shared" si="651"/>
        <v>744</v>
      </c>
      <c r="V148" s="108">
        <f t="shared" si="651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>
        <v>2698</v>
      </c>
      <c r="BH148" s="109">
        <v>2231</v>
      </c>
      <c r="BI148" s="108">
        <f t="shared" si="652" ref="BI148:BM148">SUM(BI143:BI147)</f>
        <v>-763</v>
      </c>
      <c r="BJ148" s="108">
        <f t="shared" si="652"/>
        <v>-1665</v>
      </c>
      <c r="BK148" s="108">
        <f t="shared" si="652"/>
        <v>-3073</v>
      </c>
      <c r="BL148" s="108">
        <f t="shared" si="652"/>
        <v>-3267</v>
      </c>
      <c r="BM148" s="108">
        <f t="shared" si="652"/>
        <v>-3203</v>
      </c>
      <c r="BN148" s="108">
        <f t="shared" si="653" ref="BN148:BV148">SUM(BN143:BN147)</f>
        <v>-3085</v>
      </c>
      <c r="BO148" s="108">
        <f t="shared" si="653"/>
        <v>-2822</v>
      </c>
      <c r="BP148" s="108">
        <f t="shared" si="653"/>
        <v>-2652</v>
      </c>
      <c r="BQ148" s="108">
        <f t="shared" si="653"/>
        <v>-1968</v>
      </c>
      <c r="BR148" s="379">
        <f t="shared" si="653"/>
        <v>-1273</v>
      </c>
      <c r="BS148" s="108">
        <f t="shared" si="653"/>
        <v>-604</v>
      </c>
      <c r="BT148" s="108">
        <f t="shared" si="653"/>
        <v>-416</v>
      </c>
      <c r="BU148" s="108">
        <f t="shared" si="653"/>
        <v>-213</v>
      </c>
      <c r="BV148" s="108">
        <f t="shared" si="653"/>
        <v>132</v>
      </c>
      <c r="BW148" s="108">
        <f t="shared" si="654" ref="BW148:BX148">SUM(BW143:BW147)</f>
        <v>635</v>
      </c>
      <c r="BX148" s="198">
        <f t="shared" si="654"/>
        <v>1283</v>
      </c>
      <c r="BY148" s="198">
        <f t="shared" si="655" ref="BY148:BZ148">SUM(BY143:BY147)</f>
        <v>2730</v>
      </c>
      <c r="BZ148" s="198">
        <f t="shared" si="655"/>
        <v>3307</v>
      </c>
      <c r="CA148" s="198">
        <f t="shared" si="656" ref="CA148">SUM(CA143:CA147)</f>
        <v>3489</v>
      </c>
      <c r="CB148" s="198">
        <f t="shared" si="657" ref="CB148:CC148">SUM(CB143:CB147)</f>
        <v>3441</v>
      </c>
      <c r="CC148" s="198">
        <f t="shared" si="657"/>
        <v>2983</v>
      </c>
      <c r="CD148" s="379">
        <f t="shared" si="658" ref="CD148:CE148">SUM(CD143:CD147)</f>
        <v>2607</v>
      </c>
      <c r="CE148" s="198">
        <f t="shared" si="658"/>
        <v>1917</v>
      </c>
      <c r="CF148" s="198">
        <f t="shared" si="659" ref="CF148">SUM(CF143:CF147)</f>
        <v>1681</v>
      </c>
      <c r="CG148" s="198">
        <f t="shared" si="660" ref="CG148">SUM(CG143:CG147)</f>
        <v>1795</v>
      </c>
      <c r="CH148" s="198">
        <f t="shared" si="661" ref="CH148">SUM(CH143:CH147)</f>
        <v>1934</v>
      </c>
      <c r="CI148" s="198">
        <f t="shared" si="662" ref="CI148">SUM(CI143:CI147)</f>
        <v>2070</v>
      </c>
      <c r="CJ148" s="198">
        <f t="shared" si="663" ref="CJ148">SUM(CJ143:CJ147)</f>
        <v>1444</v>
      </c>
      <c r="CK148" s="198">
        <f t="shared" si="664" ref="CK148">SUM(CK143:CK147)</f>
        <v>-182</v>
      </c>
      <c r="CL148" s="198">
        <f t="shared" si="665" ref="CL148">SUM(CL143:CL147)</f>
        <v>-599</v>
      </c>
      <c r="CM148" s="198">
        <f t="shared" si="666" ref="CM148">SUM(CM143:CM147)</f>
        <v>-876</v>
      </c>
      <c r="CN148" s="198">
        <f t="shared" si="667" ref="CN148">SUM(CN143:CN147)</f>
        <v>-910</v>
      </c>
      <c r="CO148" s="198">
        <f t="shared" si="668" ref="CO148">SUM(CO143:CO147)</f>
        <v>-902</v>
      </c>
      <c r="CP148" s="379">
        <f t="shared" si="669" ref="CP148">SUM(CP143:CP147)</f>
        <v>-1034</v>
      </c>
      <c r="CQ148" s="379">
        <f t="shared" si="670" ref="CQ148">SUM(CQ143:CQ147)</f>
        <v>-881</v>
      </c>
      <c r="CR148" s="379">
        <f t="shared" si="671" ref="CR148">SUM(CR143:CR147)</f>
        <v>-680</v>
      </c>
      <c r="CS148" s="379">
        <f t="shared" si="672" ref="CS148">SUM(CS143:CS147)</f>
        <v>-731</v>
      </c>
      <c r="CT148" s="379">
        <f t="shared" si="673" ref="CT148:CU148">SUM(CT143:CT147)</f>
        <v>-794</v>
      </c>
      <c r="CU148" s="379">
        <f t="shared" si="673"/>
        <v>-475</v>
      </c>
      <c r="CV148" s="379">
        <f t="shared" si="674" ref="CV148">SUM(CV143:CV147)</f>
        <v>-231</v>
      </c>
      <c r="CW148" s="379">
        <f t="shared" si="675" ref="CW148">SUM(CW143:CW147)</f>
        <v>-62</v>
      </c>
      <c r="CX148" s="379">
        <f t="shared" si="676" ref="CX148:CY148">SUM(CX143:CX147)</f>
        <v>-53</v>
      </c>
      <c r="CY148" s="379">
        <f t="shared" si="676"/>
        <v>-257</v>
      </c>
      <c r="CZ148" s="379">
        <f t="shared" si="677" ref="CZ148:DA148">SUM(CZ143:CZ147)</f>
        <v>-208</v>
      </c>
      <c r="DA148" s="379">
        <f t="shared" si="677"/>
        <v>-130</v>
      </c>
      <c r="DB148" s="379">
        <f t="shared" si="678" ref="DB148">SUM(DB143:DB147)</f>
        <v>-64</v>
      </c>
      <c r="DC148" s="265"/>
      <c r="DD148" s="108">
        <f>SUM(DD143:DD147)</f>
        <v>2231</v>
      </c>
    </row>
    <row r="149" spans="1:108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25"/>
      <c r="CC149" s="225"/>
      <c r="CD149" s="385"/>
      <c r="CE149" s="347"/>
      <c r="CF149" s="225"/>
      <c r="CG149" s="225"/>
      <c r="CH149" s="225"/>
      <c r="CI149" s="225"/>
      <c r="CJ149" s="225"/>
      <c r="CK149" s="225"/>
      <c r="CL149" s="225"/>
      <c r="CM149" s="225"/>
      <c r="CN149" s="225"/>
      <c r="CO149" s="225"/>
      <c r="CP149" s="385"/>
      <c r="CQ149" s="385"/>
      <c r="CR149" s="385"/>
      <c r="CS149" s="385"/>
      <c r="CT149" s="385"/>
      <c r="CU149" s="385"/>
      <c r="CV149" s="385"/>
      <c r="CW149" s="385"/>
      <c r="CX149" s="385"/>
      <c r="CY149" s="385"/>
      <c r="CZ149" s="385"/>
      <c r="DA149" s="385"/>
      <c r="DB149" s="385"/>
      <c r="DC149" s="264"/>
      <c r="DD149" s="71"/>
    </row>
    <row r="150" spans="1:108" s="52" customFormat="1" ht="15">
      <c r="A150" s="139"/>
      <c r="B150" s="53" t="s">
        <v>139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4386200.0499999998</v>
      </c>
      <c r="H150" s="205">
        <v>3571338.52</v>
      </c>
      <c r="I150" s="204">
        <v>3707648.7999999998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>
        <v>8859414</v>
      </c>
      <c r="BH150" s="221">
        <v>17083958</v>
      </c>
      <c r="BI150" s="213">
        <f t="shared" si="679" ref="BI150:BR154">O150-C150</f>
        <v>-3557028.2200000007</v>
      </c>
      <c r="BJ150" s="214">
        <f t="shared" si="679"/>
        <v>741615.52999999933</v>
      </c>
      <c r="BK150" s="214">
        <f t="shared" si="679"/>
        <v>735434.91999999993</v>
      </c>
      <c r="BL150" s="214">
        <f t="shared" si="679"/>
        <v>-493104.95999999996</v>
      </c>
      <c r="BM150" s="214">
        <f t="shared" si="679"/>
        <v>-1006482.0499999998</v>
      </c>
      <c r="BN150" s="214">
        <f t="shared" si="679"/>
        <v>-341880.52000000002</v>
      </c>
      <c r="BO150" s="214">
        <f t="shared" si="679"/>
        <v>-72692.799999999814</v>
      </c>
      <c r="BP150" s="214">
        <f t="shared" si="679"/>
        <v>-619554.79000000004</v>
      </c>
      <c r="BQ150" s="214">
        <f t="shared" si="679"/>
        <v>19621.669999999925</v>
      </c>
      <c r="BR150" s="399">
        <f t="shared" si="679"/>
        <v>-581818.6400000006</v>
      </c>
      <c r="BS150" s="214">
        <f t="shared" si="680" ref="BS150:CB154">Y150-M150</f>
        <v>1674947.4399999995</v>
      </c>
      <c r="BT150" s="214">
        <f t="shared" si="680"/>
        <v>3855878.3699999992</v>
      </c>
      <c r="BU150" s="214">
        <f t="shared" si="680"/>
        <v>3536626.9800000004</v>
      </c>
      <c r="BV150" s="214">
        <f t="shared" si="680"/>
        <v>-2358517.75</v>
      </c>
      <c r="BW150" s="214">
        <f t="shared" si="680"/>
        <v>-1333818</v>
      </c>
      <c r="BX150" s="239">
        <f t="shared" si="680"/>
        <v>149882</v>
      </c>
      <c r="BY150" s="239">
        <f t="shared" si="680"/>
        <v>109716</v>
      </c>
      <c r="BZ150" s="239">
        <f t="shared" si="680"/>
        <v>380303</v>
      </c>
      <c r="CA150" s="239">
        <f t="shared" si="680"/>
        <v>306954</v>
      </c>
      <c r="CB150" s="239">
        <f t="shared" si="680"/>
        <v>-313691</v>
      </c>
      <c r="CC150" s="239">
        <f t="shared" si="681" ref="CC150:CL154">AI150-W150</f>
        <v>981520</v>
      </c>
      <c r="CD150" s="399">
        <f t="shared" si="681"/>
        <v>3202050</v>
      </c>
      <c r="CE150" s="239">
        <f t="shared" si="681"/>
        <v>3883494</v>
      </c>
      <c r="CF150" s="239">
        <f t="shared" si="681"/>
        <v>2407632</v>
      </c>
      <c r="CG150" s="239">
        <f t="shared" si="681"/>
        <v>3479973</v>
      </c>
      <c r="CH150" s="239">
        <f t="shared" si="681"/>
        <v>3649142</v>
      </c>
      <c r="CI150" s="239">
        <f t="shared" si="681"/>
        <v>3358080</v>
      </c>
      <c r="CJ150" s="239">
        <f t="shared" si="681"/>
        <v>2003447</v>
      </c>
      <c r="CK150" s="239">
        <f t="shared" si="681"/>
        <v>1903838</v>
      </c>
      <c r="CL150" s="239">
        <f t="shared" si="681"/>
        <v>1703053</v>
      </c>
      <c r="CM150" s="239">
        <f t="shared" si="682" ref="CM150:DB154">AS150-AG150</f>
        <v>1808224</v>
      </c>
      <c r="CN150" s="239">
        <f t="shared" si="682"/>
        <v>2545147</v>
      </c>
      <c r="CO150" s="239">
        <f t="shared" si="682"/>
        <v>1276097</v>
      </c>
      <c r="CP150" s="399">
        <f t="shared" si="682"/>
        <v>4346174</v>
      </c>
      <c r="CQ150" s="399">
        <f t="shared" si="682"/>
        <v>2462412</v>
      </c>
      <c r="CR150" s="399">
        <f t="shared" si="682"/>
        <v>-310987</v>
      </c>
      <c r="CS150" s="399">
        <f t="shared" si="682"/>
        <v>-18306268</v>
      </c>
      <c r="CT150" s="399">
        <f t="shared" si="682"/>
        <v>-321328</v>
      </c>
      <c r="CU150" s="399">
        <f t="shared" si="682"/>
        <v>-1441644</v>
      </c>
      <c r="CV150" s="399">
        <f t="shared" si="682"/>
        <v>-761737</v>
      </c>
      <c r="CW150" s="399">
        <f t="shared" si="682"/>
        <v>-1101954</v>
      </c>
      <c r="CX150" s="399">
        <f t="shared" si="682"/>
        <v>-894862</v>
      </c>
      <c r="CY150" s="399">
        <f t="shared" si="682"/>
        <v>-1877836</v>
      </c>
      <c r="CZ150" s="399">
        <f t="shared" si="682"/>
        <v>-1553283</v>
      </c>
      <c r="DA150" s="399">
        <f t="shared" si="682"/>
        <v>590438</v>
      </c>
      <c r="DB150" s="399">
        <f t="shared" si="682"/>
        <v>-2658481</v>
      </c>
      <c r="DC150" s="264"/>
      <c r="DD150" s="57">
        <f>IF(ISERROR(GETPIVOTDATA("VALUE",'CRS WK pvt'!$I$2,"DT_FILE",DD$8,"CD_CO",DD$6,"TRIM_CAT",TRIM(B150),"TRIM_LINE",A149))=TRUE,0,GETPIVOTDATA("VALUE",'CRS WK pvt'!$I$2,"DT_FILE",DD$8,"CD_CO",DD$6,"TRIM_CAT",TRIM(B150),"TRIM_LINE",A149))</f>
        <v>17083958</v>
      </c>
    </row>
    <row r="151" spans="1:108" s="52" customFormat="1" ht="15">
      <c r="A151" s="139"/>
      <c r="B151" s="53" t="s">
        <v>140</v>
      </c>
      <c r="C151" s="203">
        <v>1078358.7</v>
      </c>
      <c r="D151" s="204">
        <v>877535.44999999995</v>
      </c>
      <c r="E151" s="204">
        <v>486027.15999999997</v>
      </c>
      <c r="F151" s="205">
        <v>362719.09999999998</v>
      </c>
      <c r="G151" s="204">
        <v>249897.31</v>
      </c>
      <c r="H151" s="205">
        <v>260376.51999999999</v>
      </c>
      <c r="I151" s="204">
        <v>254593.89000000001</v>
      </c>
      <c r="J151" s="205">
        <v>276814.66999999998</v>
      </c>
      <c r="K151" s="204">
        <v>433603.14000000001</v>
      </c>
      <c r="L151" s="206">
        <v>1028700.9399999999</v>
      </c>
      <c r="M151" s="205">
        <v>955733.56999999995</v>
      </c>
      <c r="N151" s="205">
        <v>955992.44999999995</v>
      </c>
      <c r="O151" s="204">
        <v>788096.06000000006</v>
      </c>
      <c r="P151" s="205">
        <v>713039.58999999997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>
        <v>732305</v>
      </c>
      <c r="BH151" s="221">
        <v>1722086</v>
      </c>
      <c r="BI151" s="213">
        <f t="shared" si="679"/>
        <v>-290262.6399999999</v>
      </c>
      <c r="BJ151" s="214">
        <f t="shared" si="679"/>
        <v>-164495.85999999999</v>
      </c>
      <c r="BK151" s="214">
        <f t="shared" si="679"/>
        <v>-15023.159999999974</v>
      </c>
      <c r="BL151" s="214">
        <f t="shared" si="679"/>
        <v>-68947.099999999977</v>
      </c>
      <c r="BM151" s="214">
        <f t="shared" si="679"/>
        <v>-18635.309999999998</v>
      </c>
      <c r="BN151" s="214">
        <f t="shared" si="679"/>
        <v>-41726.51999999999</v>
      </c>
      <c r="BO151" s="214">
        <f t="shared" si="679"/>
        <v>-40065.890000000014</v>
      </c>
      <c r="BP151" s="214">
        <f t="shared" si="679"/>
        <v>-27677.669999999984</v>
      </c>
      <c r="BQ151" s="214">
        <f t="shared" si="679"/>
        <v>4528.859999999986</v>
      </c>
      <c r="BR151" s="399">
        <f t="shared" si="679"/>
        <v>-122741.93999999994</v>
      </c>
      <c r="BS151" s="214">
        <f t="shared" si="680"/>
        <v>208873.43000000005</v>
      </c>
      <c r="BT151" s="214">
        <f t="shared" si="680"/>
        <v>336721.55000000005</v>
      </c>
      <c r="BU151" s="214">
        <f t="shared" si="680"/>
        <v>359920.93999999994</v>
      </c>
      <c r="BV151" s="214">
        <f t="shared" si="680"/>
        <v>226084.41000000003</v>
      </c>
      <c r="BW151" s="214">
        <f t="shared" si="680"/>
        <v>130300</v>
      </c>
      <c r="BX151" s="239">
        <f t="shared" si="680"/>
        <v>156779</v>
      </c>
      <c r="BY151" s="239">
        <f t="shared" si="680"/>
        <v>44645</v>
      </c>
      <c r="BZ151" s="239">
        <f t="shared" si="680"/>
        <v>47296</v>
      </c>
      <c r="CA151" s="239">
        <f t="shared" si="680"/>
        <v>64311</v>
      </c>
      <c r="CB151" s="239">
        <f t="shared" si="680"/>
        <v>74190</v>
      </c>
      <c r="CC151" s="239">
        <f t="shared" si="681"/>
        <v>32361</v>
      </c>
      <c r="CD151" s="399">
        <f t="shared" si="681"/>
        <v>50288</v>
      </c>
      <c r="CE151" s="239">
        <f t="shared" si="681"/>
        <v>198505</v>
      </c>
      <c r="CF151" s="239">
        <f t="shared" si="681"/>
        <v>259847</v>
      </c>
      <c r="CG151" s="239">
        <f t="shared" si="681"/>
        <v>261000</v>
      </c>
      <c r="CH151" s="239">
        <f t="shared" si="681"/>
        <v>226816</v>
      </c>
      <c r="CI151" s="239">
        <f t="shared" si="681"/>
        <v>149403</v>
      </c>
      <c r="CJ151" s="239">
        <f t="shared" si="681"/>
        <v>76900</v>
      </c>
      <c r="CK151" s="239">
        <f t="shared" si="681"/>
        <v>155642</v>
      </c>
      <c r="CL151" s="239">
        <f t="shared" si="681"/>
        <v>130402</v>
      </c>
      <c r="CM151" s="239">
        <f t="shared" si="682"/>
        <v>105972</v>
      </c>
      <c r="CN151" s="239">
        <f t="shared" si="682"/>
        <v>143736</v>
      </c>
      <c r="CO151" s="239">
        <f t="shared" si="682"/>
        <v>200159</v>
      </c>
      <c r="CP151" s="399">
        <f t="shared" si="682"/>
        <v>857333</v>
      </c>
      <c r="CQ151" s="399">
        <f t="shared" si="682"/>
        <v>863510</v>
      </c>
      <c r="CR151" s="399">
        <f t="shared" si="682"/>
        <v>304630</v>
      </c>
      <c r="CS151" s="399">
        <f t="shared" si="682"/>
        <v>-1409017</v>
      </c>
      <c r="CT151" s="399">
        <f t="shared" si="682"/>
        <v>188585</v>
      </c>
      <c r="CU151" s="399">
        <f t="shared" si="682"/>
        <v>72383</v>
      </c>
      <c r="CV151" s="399">
        <f t="shared" si="682"/>
        <v>21093</v>
      </c>
      <c r="CW151" s="399">
        <f t="shared" si="682"/>
        <v>-32712</v>
      </c>
      <c r="CX151" s="399">
        <f t="shared" si="682"/>
        <v>14629</v>
      </c>
      <c r="CY151" s="399">
        <f t="shared" si="682"/>
        <v>-30599</v>
      </c>
      <c r="CZ151" s="399">
        <f t="shared" si="682"/>
        <v>-23486</v>
      </c>
      <c r="DA151" s="399">
        <f t="shared" si="682"/>
        <v>61653</v>
      </c>
      <c r="DB151" s="399">
        <f t="shared" si="682"/>
        <v>-91494</v>
      </c>
      <c r="DC151" s="264"/>
      <c r="DD151" s="57">
        <f>IF(ISERROR(GETPIVOTDATA("VALUE",'CRS WK pvt'!$I$2,"DT_FILE",DD$8,"CD_CO",DD$6,"TRIM_CAT",TRIM(B151),"TRIM_LINE",A149))=TRUE,0,GETPIVOTDATA("VALUE",'CRS WK pvt'!$I$2,"DT_FILE",DD$8,"CD_CO",DD$6,"TRIM_CAT",TRIM(B151),"TRIM_LINE",A149))</f>
        <v>1722086</v>
      </c>
    </row>
    <row r="152" spans="1:108" s="52" customFormat="1" ht="15">
      <c r="A152" s="139"/>
      <c r="B152" s="53" t="s">
        <v>141</v>
      </c>
      <c r="C152" s="203">
        <v>5043542.8499999996</v>
      </c>
      <c r="D152" s="204">
        <v>3293201.5499999998</v>
      </c>
      <c r="E152" s="204">
        <v>1674029.8</v>
      </c>
      <c r="F152" s="205">
        <v>1179371.9399999999</v>
      </c>
      <c r="G152" s="204">
        <v>904191.48999999999</v>
      </c>
      <c r="H152" s="205">
        <v>810935.18000000005</v>
      </c>
      <c r="I152" s="204">
        <v>790495.12</v>
      </c>
      <c r="J152" s="205">
        <v>945449.85999999999</v>
      </c>
      <c r="K152" s="204">
        <v>1758428.22</v>
      </c>
      <c r="L152" s="206">
        <v>4054819.2599999998</v>
      </c>
      <c r="M152" s="205">
        <v>4227079.5599999996</v>
      </c>
      <c r="N152" s="205">
        <v>4443744.6100000003</v>
      </c>
      <c r="O152" s="204">
        <v>3591303.5699999998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>
        <v>2050298</v>
      </c>
      <c r="BH152" s="221">
        <v>5031955</v>
      </c>
      <c r="BI152" s="213">
        <f t="shared" si="679"/>
        <v>-1452239.2799999998</v>
      </c>
      <c r="BJ152" s="214">
        <f t="shared" si="679"/>
        <v>146364.7200000002</v>
      </c>
      <c r="BK152" s="214">
        <f t="shared" si="679"/>
        <v>280059.19999999995</v>
      </c>
      <c r="BL152" s="214">
        <f t="shared" si="679"/>
        <v>-278600.93999999994</v>
      </c>
      <c r="BM152" s="214">
        <f t="shared" si="679"/>
        <v>-267512.48999999999</v>
      </c>
      <c r="BN152" s="214">
        <f t="shared" si="679"/>
        <v>-190066.18000000005</v>
      </c>
      <c r="BO152" s="214">
        <f t="shared" si="679"/>
        <v>-163443.12</v>
      </c>
      <c r="BP152" s="214">
        <f t="shared" si="679"/>
        <v>-186872.85999999999</v>
      </c>
      <c r="BQ152" s="214">
        <f t="shared" si="679"/>
        <v>-305530.21999999997</v>
      </c>
      <c r="BR152" s="399">
        <f t="shared" si="679"/>
        <v>-786801.25999999978</v>
      </c>
      <c r="BS152" s="214">
        <f t="shared" si="680"/>
        <v>871992.44000000041</v>
      </c>
      <c r="BT152" s="214">
        <f t="shared" si="680"/>
        <v>1226820.3899999997</v>
      </c>
      <c r="BU152" s="214">
        <f t="shared" si="680"/>
        <v>804054.43000000017</v>
      </c>
      <c r="BV152" s="214">
        <f t="shared" si="680"/>
        <v>-866957.27000000002</v>
      </c>
      <c r="BW152" s="214">
        <f t="shared" si="680"/>
        <v>-540073</v>
      </c>
      <c r="BX152" s="239">
        <f t="shared" si="680"/>
        <v>8463</v>
      </c>
      <c r="BY152" s="239">
        <f t="shared" si="680"/>
        <v>130843</v>
      </c>
      <c r="BZ152" s="239">
        <f t="shared" si="680"/>
        <v>50022</v>
      </c>
      <c r="CA152" s="239">
        <f t="shared" si="680"/>
        <v>171197</v>
      </c>
      <c r="CB152" s="239">
        <f t="shared" si="680"/>
        <v>140912</v>
      </c>
      <c r="CC152" s="239">
        <f t="shared" si="681"/>
        <v>214616</v>
      </c>
      <c r="CD152" s="399">
        <f t="shared" si="681"/>
        <v>1183591</v>
      </c>
      <c r="CE152" s="239">
        <f t="shared" si="681"/>
        <v>1263497</v>
      </c>
      <c r="CF152" s="239">
        <f t="shared" si="681"/>
        <v>577575</v>
      </c>
      <c r="CG152" s="239">
        <f t="shared" si="681"/>
        <v>1192854</v>
      </c>
      <c r="CH152" s="239">
        <f t="shared" si="681"/>
        <v>1074567</v>
      </c>
      <c r="CI152" s="239">
        <f t="shared" si="681"/>
        <v>777114</v>
      </c>
      <c r="CJ152" s="239">
        <f t="shared" si="681"/>
        <v>704351</v>
      </c>
      <c r="CK152" s="239">
        <f t="shared" si="681"/>
        <v>599675</v>
      </c>
      <c r="CL152" s="239">
        <f t="shared" si="681"/>
        <v>429226</v>
      </c>
      <c r="CM152" s="239">
        <f t="shared" si="682"/>
        <v>438145</v>
      </c>
      <c r="CN152" s="239">
        <f t="shared" si="682"/>
        <v>674217</v>
      </c>
      <c r="CO152" s="239">
        <f t="shared" si="682"/>
        <v>623180</v>
      </c>
      <c r="CP152" s="399">
        <f t="shared" si="682"/>
        <v>1570399</v>
      </c>
      <c r="CQ152" s="399">
        <f t="shared" si="682"/>
        <v>-351746</v>
      </c>
      <c r="CR152" s="399">
        <f t="shared" si="682"/>
        <v>-538100</v>
      </c>
      <c r="CS152" s="399">
        <f t="shared" si="682"/>
        <v>376976</v>
      </c>
      <c r="CT152" s="399">
        <f t="shared" si="682"/>
        <v>-594707</v>
      </c>
      <c r="CU152" s="399">
        <f t="shared" si="682"/>
        <v>-294863</v>
      </c>
      <c r="CV152" s="399">
        <f t="shared" si="682"/>
        <v>-315914</v>
      </c>
      <c r="CW152" s="399">
        <f t="shared" si="682"/>
        <v>-530420</v>
      </c>
      <c r="CX152" s="399">
        <f t="shared" si="682"/>
        <v>-254300</v>
      </c>
      <c r="CY152" s="399">
        <f t="shared" si="682"/>
        <v>-400045</v>
      </c>
      <c r="CZ152" s="399">
        <f t="shared" si="682"/>
        <v>-699922</v>
      </c>
      <c r="DA152" s="399">
        <f t="shared" si="682"/>
        <v>-240396</v>
      </c>
      <c r="DB152" s="399">
        <f t="shared" si="682"/>
        <v>-990053</v>
      </c>
      <c r="DC152" s="264"/>
      <c r="DD152" s="57">
        <f>IF(ISERROR(GETPIVOTDATA("VALUE",'CRS WK pvt'!$I$2,"DT_FILE",DD$8,"CD_CO",DD$6,"TRIM_CAT",TRIM(B152),"TRIM_LINE",A149))=TRUE,0,GETPIVOTDATA("VALUE",'CRS WK pvt'!$I$2,"DT_FILE",DD$8,"CD_CO",DD$6,"TRIM_CAT",TRIM(B152),"TRIM_LINE",A149))</f>
        <v>5031955</v>
      </c>
    </row>
    <row r="153" spans="1:108" s="52" customFormat="1" ht="15">
      <c r="A153" s="139"/>
      <c r="B153" s="53" t="s">
        <v>142</v>
      </c>
      <c r="C153" s="203">
        <v>2479835.0800000001</v>
      </c>
      <c r="D153" s="204">
        <v>1605798.73</v>
      </c>
      <c r="E153" s="204">
        <v>778628.44999999995</v>
      </c>
      <c r="F153" s="205">
        <v>494929.37</v>
      </c>
      <c r="G153" s="204">
        <v>401515.22999999998</v>
      </c>
      <c r="H153" s="205">
        <v>294931.77000000002</v>
      </c>
      <c r="I153" s="204">
        <v>267948.85999999999</v>
      </c>
      <c r="J153" s="205">
        <v>429768.90000000002</v>
      </c>
      <c r="K153" s="204">
        <v>973412.31000000006</v>
      </c>
      <c r="L153" s="206">
        <v>1854858.6699999999</v>
      </c>
      <c r="M153" s="205">
        <v>1813456.3600000001</v>
      </c>
      <c r="N153" s="205">
        <v>1875597.1000000001</v>
      </c>
      <c r="O153" s="204">
        <v>1575861.76</v>
      </c>
      <c r="P153" s="205">
        <v>1467697.6899999999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>
        <v>1195611</v>
      </c>
      <c r="BH153" s="221">
        <v>2585678</v>
      </c>
      <c r="BI153" s="213">
        <f t="shared" si="679"/>
        <v>-903973.32000000007</v>
      </c>
      <c r="BJ153" s="214">
        <f t="shared" si="679"/>
        <v>-138101.04000000004</v>
      </c>
      <c r="BK153" s="214">
        <f t="shared" si="679"/>
        <v>133439.55000000005</v>
      </c>
      <c r="BL153" s="214">
        <f t="shared" si="679"/>
        <v>-130801.37</v>
      </c>
      <c r="BM153" s="214">
        <f t="shared" si="679"/>
        <v>-191028.22999999998</v>
      </c>
      <c r="BN153" s="214">
        <f t="shared" si="679"/>
        <v>-107328.77000000002</v>
      </c>
      <c r="BO153" s="214">
        <f t="shared" si="679"/>
        <v>-46012.859999999986</v>
      </c>
      <c r="BP153" s="214">
        <f t="shared" si="679"/>
        <v>4009.0999999999767</v>
      </c>
      <c r="BQ153" s="214">
        <f t="shared" si="679"/>
        <v>-241226.31000000006</v>
      </c>
      <c r="BR153" s="399">
        <f t="shared" si="679"/>
        <v>-383887.66999999993</v>
      </c>
      <c r="BS153" s="214">
        <f t="shared" si="680"/>
        <v>214950.6399999999</v>
      </c>
      <c r="BT153" s="214">
        <f t="shared" si="680"/>
        <v>406815.89999999991</v>
      </c>
      <c r="BU153" s="214">
        <f t="shared" si="680"/>
        <v>352292.23999999999</v>
      </c>
      <c r="BV153" s="214">
        <f t="shared" si="680"/>
        <v>-389534.68999999994</v>
      </c>
      <c r="BW153" s="214">
        <f t="shared" si="680"/>
        <v>-251227</v>
      </c>
      <c r="BX153" s="239">
        <f t="shared" si="680"/>
        <v>1429</v>
      </c>
      <c r="BY153" s="239">
        <f t="shared" si="680"/>
        <v>65965</v>
      </c>
      <c r="BZ153" s="239">
        <f t="shared" si="680"/>
        <v>33206</v>
      </c>
      <c r="CA153" s="239">
        <f t="shared" si="680"/>
        <v>40172</v>
      </c>
      <c r="CB153" s="239">
        <f t="shared" si="680"/>
        <v>-77468</v>
      </c>
      <c r="CC153" s="239">
        <f t="shared" si="681"/>
        <v>73871</v>
      </c>
      <c r="CD153" s="399">
        <f t="shared" si="681"/>
        <v>673954</v>
      </c>
      <c r="CE153" s="239">
        <f t="shared" si="681"/>
        <v>773366</v>
      </c>
      <c r="CF153" s="239">
        <f t="shared" si="681"/>
        <v>438115</v>
      </c>
      <c r="CG153" s="239">
        <f t="shared" si="681"/>
        <v>402006</v>
      </c>
      <c r="CH153" s="239">
        <f t="shared" si="681"/>
        <v>639737</v>
      </c>
      <c r="CI153" s="239">
        <f t="shared" si="681"/>
        <v>419371</v>
      </c>
      <c r="CJ153" s="239">
        <f t="shared" si="681"/>
        <v>207408</v>
      </c>
      <c r="CK153" s="239">
        <f t="shared" si="681"/>
        <v>137472</v>
      </c>
      <c r="CL153" s="239">
        <f t="shared" si="681"/>
        <v>155923</v>
      </c>
      <c r="CM153" s="239">
        <f t="shared" si="682"/>
        <v>238871</v>
      </c>
      <c r="CN153" s="239">
        <f t="shared" si="682"/>
        <v>354701</v>
      </c>
      <c r="CO153" s="239">
        <f t="shared" si="682"/>
        <v>377147</v>
      </c>
      <c r="CP153" s="399">
        <f t="shared" si="682"/>
        <v>448536</v>
      </c>
      <c r="CQ153" s="399">
        <f t="shared" si="682"/>
        <v>-398561</v>
      </c>
      <c r="CR153" s="399">
        <f t="shared" si="682"/>
        <v>-427025</v>
      </c>
      <c r="CS153" s="399">
        <f t="shared" si="682"/>
        <v>373382</v>
      </c>
      <c r="CT153" s="399">
        <f t="shared" si="682"/>
        <v>-239655</v>
      </c>
      <c r="CU153" s="399">
        <f t="shared" si="682"/>
        <v>-85625</v>
      </c>
      <c r="CV153" s="399">
        <f t="shared" si="682"/>
        <v>46661</v>
      </c>
      <c r="CW153" s="399">
        <f t="shared" si="682"/>
        <v>-104997</v>
      </c>
      <c r="CX153" s="399">
        <f t="shared" si="682"/>
        <v>-50383</v>
      </c>
      <c r="CY153" s="399">
        <f t="shared" si="682"/>
        <v>-184067</v>
      </c>
      <c r="CZ153" s="399">
        <f t="shared" si="682"/>
        <v>-225664</v>
      </c>
      <c r="DA153" s="399">
        <f t="shared" si="682"/>
        <v>12407</v>
      </c>
      <c r="DB153" s="399">
        <f t="shared" si="682"/>
        <v>-7783</v>
      </c>
      <c r="DC153" s="264"/>
      <c r="DD153" s="57">
        <f>IF(ISERROR(GETPIVOTDATA("VALUE",'CRS WK pvt'!$I$2,"DT_FILE",DD$8,"CD_CO",DD$6,"TRIM_CAT",TRIM(B153),"TRIM_LINE",A149))=TRUE,0,GETPIVOTDATA("VALUE",'CRS WK pvt'!$I$2,"DT_FILE",DD$8,"CD_CO",DD$6,"TRIM_CAT",TRIM(B153),"TRIM_LINE",A149))</f>
        <v>2585678</v>
      </c>
    </row>
    <row r="154" spans="1:108" s="52" customFormat="1" ht="15">
      <c r="A154" s="139"/>
      <c r="B154" s="53" t="s">
        <v>143</v>
      </c>
      <c r="C154" s="203">
        <v>1047926.89</v>
      </c>
      <c r="D154" s="204">
        <v>1175666.8899999999</v>
      </c>
      <c r="E154" s="204">
        <v>522417.19</v>
      </c>
      <c r="F154" s="205">
        <v>636364.76000000001</v>
      </c>
      <c r="G154" s="204">
        <v>467572.42999999999</v>
      </c>
      <c r="H154" s="205">
        <v>402655.95000000001</v>
      </c>
      <c r="I154" s="204">
        <v>391042.59999999998</v>
      </c>
      <c r="J154" s="205">
        <v>586406.43999999994</v>
      </c>
      <c r="K154" s="204">
        <v>582610.56000000006</v>
      </c>
      <c r="L154" s="206">
        <v>1109699.3200000001</v>
      </c>
      <c r="M154" s="205">
        <v>1061131.2</v>
      </c>
      <c r="N154" s="205">
        <v>1004458.65</v>
      </c>
      <c r="O154" s="204">
        <v>1010557.1899999999</v>
      </c>
      <c r="P154" s="205">
        <v>963518.65000000002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>
        <v>698219</v>
      </c>
      <c r="BH154" s="221">
        <v>1048989</v>
      </c>
      <c r="BI154" s="213">
        <f t="shared" si="679"/>
        <v>-37369.70000000007</v>
      </c>
      <c r="BJ154" s="214">
        <f t="shared" si="679"/>
        <v>-212148.23999999987</v>
      </c>
      <c r="BK154" s="214">
        <f t="shared" si="679"/>
        <v>318580.81</v>
      </c>
      <c r="BL154" s="214">
        <f t="shared" si="679"/>
        <v>-194105.76000000001</v>
      </c>
      <c r="BM154" s="214">
        <f t="shared" si="679"/>
        <v>-301217.42999999999</v>
      </c>
      <c r="BN154" s="214">
        <f t="shared" si="679"/>
        <v>-69903.950000000012</v>
      </c>
      <c r="BO154" s="214">
        <f t="shared" si="679"/>
        <v>12667.400000000023</v>
      </c>
      <c r="BP154" s="214">
        <f t="shared" si="679"/>
        <v>-181319.43999999994</v>
      </c>
      <c r="BQ154" s="214">
        <f t="shared" si="679"/>
        <v>130316.43999999994</v>
      </c>
      <c r="BR154" s="399">
        <f t="shared" si="679"/>
        <v>-144780.32000000007</v>
      </c>
      <c r="BS154" s="214">
        <f t="shared" si="680"/>
        <v>14358.800000000047</v>
      </c>
      <c r="BT154" s="214">
        <f t="shared" si="680"/>
        <v>184097.34999999998</v>
      </c>
      <c r="BU154" s="214">
        <f t="shared" si="680"/>
        <v>-74192.189999999944</v>
      </c>
      <c r="BV154" s="214">
        <f t="shared" si="680"/>
        <v>-405311.65000000002</v>
      </c>
      <c r="BW154" s="214">
        <f t="shared" si="680"/>
        <v>-227070</v>
      </c>
      <c r="BX154" s="239">
        <f t="shared" si="680"/>
        <v>98264</v>
      </c>
      <c r="BY154" s="239">
        <f t="shared" si="680"/>
        <v>358345</v>
      </c>
      <c r="BZ154" s="239">
        <f t="shared" si="680"/>
        <v>72457</v>
      </c>
      <c r="CA154" s="239">
        <f t="shared" si="680"/>
        <v>121160</v>
      </c>
      <c r="CB154" s="239">
        <f t="shared" si="680"/>
        <v>109666</v>
      </c>
      <c r="CC154" s="239">
        <f t="shared" si="681"/>
        <v>-32743</v>
      </c>
      <c r="CD154" s="399">
        <f t="shared" si="681"/>
        <v>496693</v>
      </c>
      <c r="CE154" s="239">
        <f t="shared" si="681"/>
        <v>422251</v>
      </c>
      <c r="CF154" s="239">
        <f t="shared" si="681"/>
        <v>188468</v>
      </c>
      <c r="CG154" s="239">
        <f t="shared" si="681"/>
        <v>120981</v>
      </c>
      <c r="CH154" s="239">
        <f t="shared" si="681"/>
        <v>597935</v>
      </c>
      <c r="CI154" s="239">
        <f t="shared" si="681"/>
        <v>187749</v>
      </c>
      <c r="CJ154" s="239">
        <f t="shared" si="681"/>
        <v>465749</v>
      </c>
      <c r="CK154" s="239">
        <f t="shared" si="681"/>
        <v>266511</v>
      </c>
      <c r="CL154" s="239">
        <f t="shared" si="681"/>
        <v>195335</v>
      </c>
      <c r="CM154" s="239">
        <f t="shared" si="682"/>
        <v>490722</v>
      </c>
      <c r="CN154" s="239">
        <f t="shared" si="682"/>
        <v>229307</v>
      </c>
      <c r="CO154" s="239">
        <f t="shared" si="682"/>
        <v>1125430</v>
      </c>
      <c r="CP154" s="399">
        <f t="shared" si="682"/>
        <v>531008</v>
      </c>
      <c r="CQ154" s="399">
        <f t="shared" si="682"/>
        <v>439700</v>
      </c>
      <c r="CR154" s="399">
        <f t="shared" si="682"/>
        <v>637067</v>
      </c>
      <c r="CS154" s="399">
        <f t="shared" si="682"/>
        <v>96748</v>
      </c>
      <c r="CT154" s="399">
        <f t="shared" si="682"/>
        <v>-344582</v>
      </c>
      <c r="CU154" s="399">
        <f t="shared" si="682"/>
        <v>539539</v>
      </c>
      <c r="CV154" s="399">
        <f t="shared" si="682"/>
        <v>-110001</v>
      </c>
      <c r="CW154" s="399">
        <f t="shared" si="682"/>
        <v>43773</v>
      </c>
      <c r="CX154" s="399">
        <f t="shared" si="682"/>
        <v>-200918</v>
      </c>
      <c r="CY154" s="399">
        <f t="shared" si="682"/>
        <v>-745736</v>
      </c>
      <c r="CZ154" s="399">
        <f t="shared" si="682"/>
        <v>-357619</v>
      </c>
      <c r="DA154" s="399">
        <f t="shared" si="682"/>
        <v>-1107395</v>
      </c>
      <c r="DB154" s="399">
        <f t="shared" si="682"/>
        <v>-943631</v>
      </c>
      <c r="DC154" s="264"/>
      <c r="DD154" s="57">
        <f>IF(ISERROR(GETPIVOTDATA("VALUE",'CRS WK pvt'!$I$2,"DT_FILE",DD$8,"CD_CO",DD$6,"TRIM_CAT",TRIM(B154),"TRIM_LINE",A149))=TRUE,0,GETPIVOTDATA("VALUE",'CRS WK pvt'!$I$2,"DT_FILE",DD$8,"CD_CO",DD$6,"TRIM_CAT",TRIM(B154),"TRIM_LINE",A149))</f>
        <v>1048989</v>
      </c>
    </row>
    <row r="155" spans="1:108" s="66" customFormat="1" ht="15">
      <c r="A155" s="140"/>
      <c r="B155" s="53" t="s">
        <v>144</v>
      </c>
      <c r="C155" s="208">
        <f t="shared" si="683" ref="C155:V155">SUM(C150:C154)</f>
        <v>24496359.759999998</v>
      </c>
      <c r="D155" s="209">
        <f t="shared" si="683"/>
        <v>17914230.84</v>
      </c>
      <c r="E155" s="209">
        <f t="shared" si="683"/>
        <v>9714805.6799999997</v>
      </c>
      <c r="F155" s="210">
        <f t="shared" si="683"/>
        <v>7572441.1299999999</v>
      </c>
      <c r="G155" s="209">
        <f t="shared" si="683"/>
        <v>6409376.5099999998</v>
      </c>
      <c r="H155" s="210">
        <f t="shared" si="683"/>
        <v>5340237.9400000004</v>
      </c>
      <c r="I155" s="209">
        <f t="shared" si="683"/>
        <v>5411729.2699999996</v>
      </c>
      <c r="J155" s="210">
        <f t="shared" si="683"/>
        <v>6700416.6600000001</v>
      </c>
      <c r="K155" s="209">
        <f t="shared" si="683"/>
        <v>9739791.5600000005</v>
      </c>
      <c r="L155" s="211">
        <f t="shared" si="683"/>
        <v>20824111.829999998</v>
      </c>
      <c r="M155" s="210">
        <f t="shared" si="683"/>
        <v>21155492.25</v>
      </c>
      <c r="N155" s="210">
        <f t="shared" si="683"/>
        <v>21971456.440000001</v>
      </c>
      <c r="O155" s="210">
        <f t="shared" si="683"/>
        <v>18255486.600000001</v>
      </c>
      <c r="P155" s="210">
        <f t="shared" si="683"/>
        <v>18287465.949999999</v>
      </c>
      <c r="Q155" s="210">
        <f t="shared" si="683"/>
        <v>11167297</v>
      </c>
      <c r="R155" s="210">
        <f t="shared" si="683"/>
        <v>6406881</v>
      </c>
      <c r="S155" s="210">
        <f t="shared" si="683"/>
        <v>4624501</v>
      </c>
      <c r="T155" s="210">
        <f t="shared" si="683"/>
        <v>4589332</v>
      </c>
      <c r="U155" s="210">
        <f t="shared" si="683"/>
        <v>5102182</v>
      </c>
      <c r="V155" s="210">
        <f t="shared" si="683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>
        <v>13535847</v>
      </c>
      <c r="BH155" s="220">
        <v>27472666</v>
      </c>
      <c r="BI155" s="215">
        <f t="shared" si="684" ref="BI155:BM155">SUM(BI150:BI154)</f>
        <v>-6240873.1600000011</v>
      </c>
      <c r="BJ155" s="216">
        <f t="shared" si="684"/>
        <v>373235.10999999964</v>
      </c>
      <c r="BK155" s="216">
        <f t="shared" si="684"/>
        <v>1452491.3200000001</v>
      </c>
      <c r="BL155" s="216">
        <f t="shared" si="684"/>
        <v>-1165560.1299999999</v>
      </c>
      <c r="BM155" s="216">
        <f t="shared" si="684"/>
        <v>-1784875.5099999998</v>
      </c>
      <c r="BN155" s="216">
        <f t="shared" si="685" ref="BN155:BV155">SUM(BN150:BN154)</f>
        <v>-750905.94000000018</v>
      </c>
      <c r="BO155" s="216">
        <f t="shared" si="685"/>
        <v>-309547.26999999979</v>
      </c>
      <c r="BP155" s="216">
        <f t="shared" si="685"/>
        <v>-1011415.6599999999</v>
      </c>
      <c r="BQ155" s="216">
        <f t="shared" si="685"/>
        <v>-392289.56000000017</v>
      </c>
      <c r="BR155" s="400">
        <f t="shared" si="685"/>
        <v>-2020029.8300000003</v>
      </c>
      <c r="BS155" s="216">
        <f t="shared" si="685"/>
        <v>2985122.75</v>
      </c>
      <c r="BT155" s="216">
        <f t="shared" si="685"/>
        <v>6010333.5599999987</v>
      </c>
      <c r="BU155" s="216">
        <f t="shared" si="685"/>
        <v>4978702.4000000004</v>
      </c>
      <c r="BV155" s="216">
        <f t="shared" si="685"/>
        <v>-3794236.9499999997</v>
      </c>
      <c r="BW155" s="216">
        <f t="shared" si="686" ref="BW155:BX155">SUM(BW150:BW154)</f>
        <v>-2221888</v>
      </c>
      <c r="BX155" s="240">
        <f t="shared" si="686"/>
        <v>414817</v>
      </c>
      <c r="BY155" s="240">
        <f t="shared" si="687" ref="BY155:BZ155">SUM(BY150:BY154)</f>
        <v>709514</v>
      </c>
      <c r="BZ155" s="240">
        <f t="shared" si="687"/>
        <v>583284</v>
      </c>
      <c r="CA155" s="240">
        <f t="shared" si="688" ref="CA155">SUM(CA150:CA154)</f>
        <v>703794</v>
      </c>
      <c r="CB155" s="240">
        <f t="shared" si="689" ref="CB155:CC155">SUM(CB150:CB154)</f>
        <v>-66391</v>
      </c>
      <c r="CC155" s="240">
        <f t="shared" si="689"/>
        <v>1269625</v>
      </c>
      <c r="CD155" s="400">
        <f t="shared" si="690" ref="CD155:CE155">SUM(CD150:CD154)</f>
        <v>5606576</v>
      </c>
      <c r="CE155" s="240">
        <f t="shared" si="690"/>
        <v>6541113</v>
      </c>
      <c r="CF155" s="240">
        <f t="shared" si="691" ref="CF155">SUM(CF150:CF154)</f>
        <v>3871637</v>
      </c>
      <c r="CG155" s="240">
        <f t="shared" si="692" ref="CG155">SUM(CG150:CG154)</f>
        <v>5456814</v>
      </c>
      <c r="CH155" s="240">
        <f t="shared" si="693" ref="CH155">SUM(CH150:CH154)</f>
        <v>6188197</v>
      </c>
      <c r="CI155" s="240">
        <f t="shared" si="694" ref="CI155">SUM(CI150:CI154)</f>
        <v>4891717</v>
      </c>
      <c r="CJ155" s="240">
        <f t="shared" si="695" ref="CJ155">SUM(CJ150:CJ154)</f>
        <v>3457855</v>
      </c>
      <c r="CK155" s="240">
        <f t="shared" si="696" ref="CK155">SUM(CK150:CK154)</f>
        <v>3063138</v>
      </c>
      <c r="CL155" s="240">
        <f t="shared" si="697" ref="CL155">SUM(CL150:CL154)</f>
        <v>2613939</v>
      </c>
      <c r="CM155" s="240">
        <f t="shared" si="698" ref="CM155">SUM(CM150:CM154)</f>
        <v>3081934</v>
      </c>
      <c r="CN155" s="240">
        <f t="shared" si="699" ref="CN155">SUM(CN150:CN154)</f>
        <v>3947108</v>
      </c>
      <c r="CO155" s="240">
        <f t="shared" si="700" ref="CO155">SUM(CO150:CO154)</f>
        <v>3602013</v>
      </c>
      <c r="CP155" s="400">
        <f t="shared" si="701" ref="CP155">SUM(CP150:CP154)</f>
        <v>7753450</v>
      </c>
      <c r="CQ155" s="400">
        <f t="shared" si="702" ref="CQ155">SUM(CQ150:CQ154)</f>
        <v>3015315</v>
      </c>
      <c r="CR155" s="400">
        <f t="shared" si="703" ref="CR155">SUM(CR150:CR154)</f>
        <v>-334415</v>
      </c>
      <c r="CS155" s="400">
        <f t="shared" si="704" ref="CS155">SUM(CS150:CS154)</f>
        <v>-18868179</v>
      </c>
      <c r="CT155" s="400">
        <f t="shared" si="705" ref="CT155:CU155">SUM(CT150:CT154)</f>
        <v>-1311687</v>
      </c>
      <c r="CU155" s="400">
        <f t="shared" si="705"/>
        <v>-1210210</v>
      </c>
      <c r="CV155" s="400">
        <f t="shared" si="706" ref="CV155">SUM(CV150:CV154)</f>
        <v>-1119898</v>
      </c>
      <c r="CW155" s="400">
        <f t="shared" si="707" ref="CW155">SUM(CW150:CW154)</f>
        <v>-1726310</v>
      </c>
      <c r="CX155" s="400">
        <f t="shared" si="708" ref="CX155:CY155">SUM(CX150:CX154)</f>
        <v>-1385834</v>
      </c>
      <c r="CY155" s="400">
        <f t="shared" si="708"/>
        <v>-3238283</v>
      </c>
      <c r="CZ155" s="400">
        <f t="shared" si="709" ref="CZ155:DA155">SUM(CZ150:CZ154)</f>
        <v>-2859974</v>
      </c>
      <c r="DA155" s="400">
        <f t="shared" si="709"/>
        <v>-683293</v>
      </c>
      <c r="DB155" s="400">
        <f t="shared" si="710" ref="DB155">SUM(DB150:DB154)</f>
        <v>-4691442</v>
      </c>
      <c r="DC155" s="265"/>
      <c r="DD155" s="78">
        <f>SUM(DD150:DD154)</f>
        <v>27472666</v>
      </c>
    </row>
    <row r="156" spans="1:108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28"/>
      <c r="CC156" s="228"/>
      <c r="CD156" s="388"/>
      <c r="CE156" s="350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388"/>
      <c r="CQ156" s="388"/>
      <c r="CR156" s="388"/>
      <c r="CS156" s="388"/>
      <c r="CT156" s="388"/>
      <c r="CU156" s="388"/>
      <c r="CV156" s="388"/>
      <c r="CW156" s="388"/>
      <c r="CX156" s="388"/>
      <c r="CY156" s="388"/>
      <c r="CZ156" s="388"/>
      <c r="DA156" s="388"/>
      <c r="DB156" s="388"/>
      <c r="DC156" s="264"/>
      <c r="DD156" s="83"/>
    </row>
    <row r="157" spans="1:108" s="52" customFormat="1" ht="15">
      <c r="A157" s="139"/>
      <c r="B157" s="53" t="s">
        <v>139</v>
      </c>
      <c r="C157" s="104"/>
      <c r="D157" s="167">
        <f t="shared" si="711" ref="D157:AB157">(C66+C150+D94-D66-D150)/(C66+C150+D94-D150)</f>
        <v>0.60357559543553274</v>
      </c>
      <c r="E157" s="168">
        <f t="shared" si="711"/>
        <v>0.56188838895537507</v>
      </c>
      <c r="F157" s="168">
        <f t="shared" si="711"/>
        <v>0.42817828045150014</v>
      </c>
      <c r="G157" s="168">
        <f t="shared" si="711"/>
        <v>0.36334852014088931</v>
      </c>
      <c r="H157" s="169">
        <f t="shared" si="711"/>
        <v>0.39914850438071103</v>
      </c>
      <c r="I157" s="168">
        <f t="shared" si="711"/>
        <v>0.37377173038616135</v>
      </c>
      <c r="J157" s="169">
        <f t="shared" si="711"/>
        <v>0.43303613399555324</v>
      </c>
      <c r="K157" s="168">
        <f t="shared" si="711"/>
        <v>0.54910946743988587</v>
      </c>
      <c r="L157" s="170">
        <f t="shared" si="711"/>
        <v>0.68143778821808643</v>
      </c>
      <c r="M157" s="169">
        <f t="shared" si="711"/>
        <v>0.74676491235559073</v>
      </c>
      <c r="N157" s="169">
        <f t="shared" si="711"/>
        <v>0.68477967284155916</v>
      </c>
      <c r="O157" s="169">
        <f t="shared" si="711"/>
        <v>0.65939896446836366</v>
      </c>
      <c r="P157" s="169">
        <f t="shared" si="711"/>
        <v>0.58780681503457832</v>
      </c>
      <c r="Q157" s="169">
        <f t="shared" si="711"/>
        <v>0.56611028854638368</v>
      </c>
      <c r="R157" s="169">
        <f t="shared" si="711"/>
        <v>0.39197145928439486</v>
      </c>
      <c r="S157" s="169">
        <f t="shared" si="711"/>
        <v>0.35313914950685948</v>
      </c>
      <c r="T157" s="169">
        <f t="shared" si="711"/>
        <v>0.27080718276645127</v>
      </c>
      <c r="U157" s="169">
        <f t="shared" si="711"/>
        <v>0.2812655766754722</v>
      </c>
      <c r="V157" s="169">
        <f t="shared" si="711"/>
        <v>0.32014682836870256</v>
      </c>
      <c r="W157" s="169">
        <f t="shared" si="711"/>
        <v>0.41849963048474392</v>
      </c>
      <c r="X157" s="170">
        <f t="shared" si="711"/>
        <v>0.57136626222200737</v>
      </c>
      <c r="Y157" s="169">
        <f t="shared" si="711"/>
        <v>0.68672811631749286</v>
      </c>
      <c r="Z157" s="169">
        <f t="shared" si="711"/>
        <v>0.66531389247680839</v>
      </c>
      <c r="AA157" s="169">
        <f t="shared" si="711"/>
        <v>0.66292776222014882</v>
      </c>
      <c r="AB157" s="169">
        <f t="shared" si="711"/>
        <v>0.59002987320461786</v>
      </c>
      <c r="AC157" s="169">
        <f t="shared" si="712" ref="AC157:BH162">(AB66+AB150+AC94-AC66-AC150)/(AB66+AB150+AC94-AC150)</f>
        <v>0.46482401630173253</v>
      </c>
      <c r="AD157" s="169">
        <f t="shared" si="712"/>
        <v>0.34604323441493995</v>
      </c>
      <c r="AE157" s="169">
        <f t="shared" si="712"/>
        <v>0.37740545518017132</v>
      </c>
      <c r="AF157" s="169">
        <f t="shared" si="712"/>
        <v>0.32362841649044777</v>
      </c>
      <c r="AG157" s="169">
        <f t="shared" si="712"/>
        <v>0.32065379644164699</v>
      </c>
      <c r="AH157" s="169">
        <f t="shared" si="712"/>
        <v>0.37257539900543479</v>
      </c>
      <c r="AI157" s="169">
        <f t="shared" si="712"/>
        <v>0.4726172192609992</v>
      </c>
      <c r="AJ157" s="169">
        <f t="shared" si="712"/>
        <v>0.66829794369375539</v>
      </c>
      <c r="AK157" s="169">
        <f t="shared" si="712"/>
        <v>0.72211113410795447</v>
      </c>
      <c r="AL157" s="169">
        <f t="shared" si="712"/>
        <v>0.72934766405884865</v>
      </c>
      <c r="AM157" s="169">
        <f t="shared" si="712"/>
        <v>0.69662156618310922</v>
      </c>
      <c r="AN157" s="169">
        <f t="shared" si="712"/>
        <v>0.64392370975133384</v>
      </c>
      <c r="AO157" s="169">
        <f t="shared" si="712"/>
        <v>0.55599439246659188</v>
      </c>
      <c r="AP157" s="169">
        <f t="shared" si="712"/>
        <v>0.44795687418084762</v>
      </c>
      <c r="AQ157" s="169">
        <f t="shared" si="712"/>
        <v>0.42851750359346513</v>
      </c>
      <c r="AR157" s="169">
        <f t="shared" si="712"/>
        <v>0.37227926128861166</v>
      </c>
      <c r="AS157" s="169">
        <f t="shared" si="712"/>
        <v>0.36905097089495864</v>
      </c>
      <c r="AT157" s="169">
        <f t="shared" si="712"/>
        <v>0.45202796082262553</v>
      </c>
      <c r="AU157" s="169">
        <f t="shared" si="712"/>
        <v>0.51910417312644652</v>
      </c>
      <c r="AV157" s="169">
        <f t="shared" si="712"/>
        <v>0.63204345346612723</v>
      </c>
      <c r="AW157" s="169">
        <f t="shared" si="712"/>
        <v>0.74239134440955035</v>
      </c>
      <c r="AX157" s="169">
        <f t="shared" si="712"/>
        <v>0.71519833994423609</v>
      </c>
      <c r="AY157" s="169">
        <f t="shared" si="712"/>
        <v>0.76093705998846795</v>
      </c>
      <c r="AZ157" s="169">
        <f t="shared" si="712"/>
        <v>0.40951754684779135</v>
      </c>
      <c r="BA157" s="169">
        <f t="shared" si="712"/>
        <v>0.51546876341866443</v>
      </c>
      <c r="BB157" s="169">
        <f t="shared" si="712"/>
        <v>0.38563077200591556</v>
      </c>
      <c r="BC157" s="169">
        <f t="shared" si="712"/>
        <v>0.36549632006264132</v>
      </c>
      <c r="BD157" s="169">
        <f t="shared" si="712"/>
        <v>0.31669170803580637</v>
      </c>
      <c r="BE157" s="169">
        <f t="shared" si="712"/>
        <v>0.36546849526486758</v>
      </c>
      <c r="BF157" s="169">
        <f t="shared" si="712"/>
        <v>0.34321711880710304</v>
      </c>
      <c r="BG157" s="169">
        <f t="shared" si="712"/>
        <v>0.50077601091208068</v>
      </c>
      <c r="BH157" s="169">
        <f t="shared" si="712"/>
        <v>0.70834664433582195</v>
      </c>
      <c r="BI157" s="102"/>
      <c r="BJ157" s="169">
        <f t="shared" si="713" ref="BJ157:BS162">P157-D157</f>
        <v>-0.015768780400954419</v>
      </c>
      <c r="BK157" s="169">
        <f t="shared" si="713"/>
        <v>0.0042218995910086043</v>
      </c>
      <c r="BL157" s="169">
        <f t="shared" si="713"/>
        <v>-0.036206821167105274</v>
      </c>
      <c r="BM157" s="169">
        <f t="shared" si="713"/>
        <v>-0.010209370634029824</v>
      </c>
      <c r="BN157" s="169">
        <f t="shared" si="713"/>
        <v>-0.12834132161425976</v>
      </c>
      <c r="BO157" s="169">
        <f t="shared" si="713"/>
        <v>-0.092506153710689154</v>
      </c>
      <c r="BP157" s="169">
        <f t="shared" si="713"/>
        <v>-0.11288930562685068</v>
      </c>
      <c r="BQ157" s="169">
        <f t="shared" si="713"/>
        <v>-0.13060983695514194</v>
      </c>
      <c r="BR157" s="401">
        <f t="shared" si="713"/>
        <v>-0.11007152599607906</v>
      </c>
      <c r="BS157" s="169">
        <f t="shared" si="713"/>
        <v>-0.060036796038097862</v>
      </c>
      <c r="BT157" s="169">
        <f t="shared" si="714" ref="BT157:CC162">Z157-N157</f>
        <v>-0.019465780364750773</v>
      </c>
      <c r="BU157" s="169">
        <f t="shared" si="714"/>
        <v>0.0035287977517851621</v>
      </c>
      <c r="BV157" s="169">
        <f t="shared" si="714"/>
        <v>0.002223058170039538</v>
      </c>
      <c r="BW157" s="169">
        <f t="shared" si="714"/>
        <v>-0.10128627224465114</v>
      </c>
      <c r="BX157" s="241">
        <f t="shared" si="714"/>
        <v>-0.045928224869454914</v>
      </c>
      <c r="BY157" s="241">
        <f t="shared" si="714"/>
        <v>0.024266305673311839</v>
      </c>
      <c r="BZ157" s="241">
        <f t="shared" si="714"/>
        <v>0.052821233723996497</v>
      </c>
      <c r="CA157" s="241">
        <f t="shared" si="714"/>
        <v>0.039388219766174792</v>
      </c>
      <c r="CB157" s="241">
        <f t="shared" si="714"/>
        <v>0.05242857063673223</v>
      </c>
      <c r="CC157" s="241">
        <f t="shared" si="714"/>
        <v>0.054117588776255277</v>
      </c>
      <c r="CD157" s="401">
        <f t="shared" si="715" ref="CD157:CM162">AJ157-X157</f>
        <v>0.096931681471748021</v>
      </c>
      <c r="CE157" s="241">
        <f t="shared" si="715"/>
        <v>0.035383017790461602</v>
      </c>
      <c r="CF157" s="241">
        <f t="shared" si="715"/>
        <v>0.064033771582040266</v>
      </c>
      <c r="CG157" s="241">
        <f t="shared" si="715"/>
        <v>0.0336938039629604</v>
      </c>
      <c r="CH157" s="241">
        <f t="shared" si="715"/>
        <v>0.053893836546715979</v>
      </c>
      <c r="CI157" s="241">
        <f t="shared" si="715"/>
        <v>0.091170376164859346</v>
      </c>
      <c r="CJ157" s="241">
        <f t="shared" si="715"/>
        <v>0.10191363976590767</v>
      </c>
      <c r="CK157" s="241">
        <f t="shared" si="715"/>
        <v>0.051112048413293809</v>
      </c>
      <c r="CL157" s="241">
        <f t="shared" si="715"/>
        <v>0.048650844798163895</v>
      </c>
      <c r="CM157" s="241">
        <f t="shared" si="715"/>
        <v>0.048397174453311653</v>
      </c>
      <c r="CN157" s="241">
        <f t="shared" si="716" ref="CN157:DB162">AT157-AH157</f>
        <v>0.079452561817190737</v>
      </c>
      <c r="CO157" s="241">
        <f t="shared" si="716"/>
        <v>0.046486953865447322</v>
      </c>
      <c r="CP157" s="401">
        <f t="shared" si="716"/>
        <v>-0.036254490227628167</v>
      </c>
      <c r="CQ157" s="401">
        <f t="shared" si="716"/>
        <v>0.02028021030159588</v>
      </c>
      <c r="CR157" s="401">
        <f t="shared" si="716"/>
        <v>-0.01414932411461256</v>
      </c>
      <c r="CS157" s="401">
        <f t="shared" si="716"/>
        <v>0.064315493805358726</v>
      </c>
      <c r="CT157" s="401">
        <f t="shared" si="716"/>
        <v>-0.23440616290354249</v>
      </c>
      <c r="CU157" s="401">
        <f t="shared" si="716"/>
        <v>-0.040525629047927447</v>
      </c>
      <c r="CV157" s="401">
        <f t="shared" si="716"/>
        <v>-0.062326102174932063</v>
      </c>
      <c r="CW157" s="401">
        <f t="shared" si="716"/>
        <v>-0.06302118353082381</v>
      </c>
      <c r="CX157" s="401">
        <f t="shared" si="716"/>
        <v>-0.055587553252805288</v>
      </c>
      <c r="CY157" s="401">
        <f t="shared" si="716"/>
        <v>-0.0035824756300910643</v>
      </c>
      <c r="CZ157" s="401">
        <f t="shared" si="716"/>
        <v>-0.10881084201552249</v>
      </c>
      <c r="DA157" s="401">
        <f t="shared" si="716"/>
        <v>-0.01832816221436584</v>
      </c>
      <c r="DB157" s="401">
        <f t="shared" si="716"/>
        <v>0.076303190869694726</v>
      </c>
      <c r="DC157" s="264"/>
      <c r="DD157" s="57">
        <f>IF(ISERROR(GETPIVOTDATA("VALUE",'CRS WK pvt'!$I$2,"DT_FILE",DD$8,"CD_CO",DD$6,"TRIM_CAT",TRIM(B157),"TRIM_LINE",A156))=TRUE,0,GETPIVOTDATA("VALUE",'CRS WK pvt'!$I$2,"DT_FILE",DD$8,"CD_CO",DD$6,"TRIM_CAT",TRIM(B157),"TRIM_LINE",A156))</f>
        <v>0</v>
      </c>
    </row>
    <row r="158" spans="1:108" s="52" customFormat="1" ht="15">
      <c r="A158" s="139"/>
      <c r="B158" s="53" t="s">
        <v>140</v>
      </c>
      <c r="C158" s="104"/>
      <c r="D158" s="168">
        <f t="shared" si="717" ref="D158:AB158">(C67+C151+D95-D67-D151)/(C67+C151+D95-D151)</f>
        <v>0.25198492850648874</v>
      </c>
      <c r="E158" s="168">
        <f t="shared" si="717"/>
        <v>0.1944051622380982</v>
      </c>
      <c r="F158" s="168">
        <f t="shared" si="717"/>
        <v>0.15390071141686648</v>
      </c>
      <c r="G158" s="168">
        <f t="shared" si="717"/>
        <v>0.10486297795100803</v>
      </c>
      <c r="H158" s="169">
        <f t="shared" si="717"/>
        <v>0.10384992281241291</v>
      </c>
      <c r="I158" s="168">
        <f t="shared" si="717"/>
        <v>0.087552374604678102</v>
      </c>
      <c r="J158" s="169">
        <f t="shared" si="717"/>
        <v>0.098079196545133862</v>
      </c>
      <c r="K158" s="168">
        <f t="shared" si="717"/>
        <v>0.12067591630686358</v>
      </c>
      <c r="L158" s="170">
        <f t="shared" si="717"/>
        <v>0.22563800388576619</v>
      </c>
      <c r="M158" s="169">
        <f t="shared" si="717"/>
        <v>0.30612543188945424</v>
      </c>
      <c r="N158" s="169">
        <f t="shared" si="717"/>
        <v>0.25141630039156304</v>
      </c>
      <c r="O158" s="169">
        <f t="shared" si="717"/>
        <v>0.23658224645817741</v>
      </c>
      <c r="P158" s="169">
        <f t="shared" si="717"/>
        <v>0.22283518677338698</v>
      </c>
      <c r="Q158" s="169">
        <f t="shared" si="717"/>
        <v>0.16663192023406853</v>
      </c>
      <c r="R158" s="169">
        <f t="shared" si="717"/>
        <v>0.11487561485546779</v>
      </c>
      <c r="S158" s="169">
        <f t="shared" si="717"/>
        <v>0.045854767520445254</v>
      </c>
      <c r="T158" s="169">
        <f t="shared" si="717"/>
        <v>0.057023044474858245</v>
      </c>
      <c r="U158" s="169">
        <f t="shared" si="717"/>
        <v>0.044432671109306557</v>
      </c>
      <c r="V158" s="169">
        <f t="shared" si="717"/>
        <v>0.068321923351566824</v>
      </c>
      <c r="W158" s="169">
        <f t="shared" si="717"/>
        <v>0.079853838672955743</v>
      </c>
      <c r="X158" s="170">
        <f t="shared" si="717"/>
        <v>0.19628371839891351</v>
      </c>
      <c r="Y158" s="169">
        <f t="shared" si="717"/>
        <v>0.26972036118917192</v>
      </c>
      <c r="Z158" s="169">
        <f t="shared" si="717"/>
        <v>0.25964815596098217</v>
      </c>
      <c r="AA158" s="169">
        <f t="shared" si="717"/>
        <v>0.25702027802786681</v>
      </c>
      <c r="AB158" s="169">
        <f t="shared" si="717"/>
        <v>0.20913195442600166</v>
      </c>
      <c r="AC158" s="169">
        <f t="shared" si="712"/>
        <v>0.14662398683769956</v>
      </c>
      <c r="AD158" s="169">
        <f t="shared" si="712"/>
        <v>0.10453836514134658</v>
      </c>
      <c r="AE158" s="169">
        <f t="shared" si="712"/>
        <v>0.14123565460701379</v>
      </c>
      <c r="AF158" s="169">
        <f t="shared" si="712"/>
        <v>0.094983173751260419</v>
      </c>
      <c r="AG158" s="169">
        <f t="shared" si="712"/>
        <v>0.092711348094361698</v>
      </c>
      <c r="AH158" s="169">
        <f t="shared" si="712"/>
        <v>0.10895438684915114</v>
      </c>
      <c r="AI158" s="169">
        <f t="shared" si="712"/>
        <v>0.17946022746682566</v>
      </c>
      <c r="AJ158" s="169">
        <f t="shared" si="712"/>
        <v>0.25248701334916296</v>
      </c>
      <c r="AK158" s="169">
        <f t="shared" si="712"/>
        <v>0.29217426840533667</v>
      </c>
      <c r="AL158" s="169">
        <f t="shared" si="712"/>
        <v>0.30563864278264319</v>
      </c>
      <c r="AM158" s="169">
        <f t="shared" si="712"/>
        <v>0.2904563096812266</v>
      </c>
      <c r="AN158" s="169">
        <f t="shared" si="712"/>
        <v>0.26095509455863147</v>
      </c>
      <c r="AO158" s="169">
        <f t="shared" si="712"/>
        <v>0.20830766416655019</v>
      </c>
      <c r="AP158" s="169">
        <f t="shared" si="712"/>
        <v>0.15314694893591163</v>
      </c>
      <c r="AQ158" s="169">
        <f t="shared" si="712"/>
        <v>0.15054530791742357</v>
      </c>
      <c r="AR158" s="169">
        <f t="shared" si="712"/>
        <v>0.091923386231222995</v>
      </c>
      <c r="AS158" s="169">
        <f t="shared" si="712"/>
        <v>0.097207390552956949</v>
      </c>
      <c r="AT158" s="169">
        <f t="shared" si="712"/>
        <v>0.14324215029219192</v>
      </c>
      <c r="AU158" s="169">
        <f t="shared" si="712"/>
        <v>0.13781469910086813</v>
      </c>
      <c r="AV158" s="169">
        <f t="shared" si="712"/>
        <v>0.23724074028477538</v>
      </c>
      <c r="AW158" s="169">
        <f t="shared" si="712"/>
        <v>0.30918771340994566</v>
      </c>
      <c r="AX158" s="169">
        <f t="shared" si="712"/>
        <v>0.34005163492756441</v>
      </c>
      <c r="AY158" s="169">
        <f t="shared" si="712"/>
        <v>0.39389560389691664</v>
      </c>
      <c r="AZ158" s="169">
        <f t="shared" si="712"/>
        <v>0.13102503866875054</v>
      </c>
      <c r="BA158" s="169">
        <f t="shared" si="712"/>
        <v>0.19397751154446152</v>
      </c>
      <c r="BB158" s="169">
        <f t="shared" si="712"/>
        <v>0.13265652186590804</v>
      </c>
      <c r="BC158" s="169">
        <f t="shared" si="712"/>
        <v>0.11395289946821981</v>
      </c>
      <c r="BD158" s="169">
        <f t="shared" si="712"/>
        <v>0.10413217344062416</v>
      </c>
      <c r="BE158" s="169">
        <f t="shared" si="712"/>
        <v>0.10240844455219146</v>
      </c>
      <c r="BF158" s="169">
        <f t="shared" si="712"/>
        <v>0.10563487963026454</v>
      </c>
      <c r="BG158" s="169">
        <f t="shared" si="712"/>
        <v>0.16398199050948703</v>
      </c>
      <c r="BH158" s="169">
        <f t="shared" si="712"/>
        <v>0.24121309371444571</v>
      </c>
      <c r="BI158" s="102"/>
      <c r="BJ158" s="169">
        <f t="shared" si="713"/>
        <v>-0.029149741733101753</v>
      </c>
      <c r="BK158" s="169">
        <f t="shared" si="713"/>
        <v>-0.027773242004029669</v>
      </c>
      <c r="BL158" s="169">
        <f t="shared" si="713"/>
        <v>-0.039025096561398687</v>
      </c>
      <c r="BM158" s="169">
        <f t="shared" si="713"/>
        <v>-0.059008210430562778</v>
      </c>
      <c r="BN158" s="169">
        <f t="shared" si="713"/>
        <v>-0.046826878337554667</v>
      </c>
      <c r="BO158" s="169">
        <f t="shared" si="713"/>
        <v>-0.043119703495371545</v>
      </c>
      <c r="BP158" s="169">
        <f t="shared" si="713"/>
        <v>-0.029757273193567038</v>
      </c>
      <c r="BQ158" s="169">
        <f t="shared" si="713"/>
        <v>-0.040822077633907841</v>
      </c>
      <c r="BR158" s="401">
        <f t="shared" si="713"/>
        <v>-0.029354285486852677</v>
      </c>
      <c r="BS158" s="169">
        <f t="shared" si="713"/>
        <v>-0.036405070700282316</v>
      </c>
      <c r="BT158" s="169">
        <f t="shared" si="714"/>
        <v>0.0082318555694191331</v>
      </c>
      <c r="BU158" s="169">
        <f t="shared" si="714"/>
        <v>0.020438031569689402</v>
      </c>
      <c r="BV158" s="169">
        <f t="shared" si="714"/>
        <v>-0.013703232347385325</v>
      </c>
      <c r="BW158" s="169">
        <f t="shared" si="714"/>
        <v>-0.020007933396368971</v>
      </c>
      <c r="BX158" s="241">
        <f t="shared" si="714"/>
        <v>-0.010337249714121213</v>
      </c>
      <c r="BY158" s="241">
        <f t="shared" si="714"/>
        <v>0.095380887086568528</v>
      </c>
      <c r="BZ158" s="241">
        <f t="shared" si="714"/>
        <v>0.037960129276402174</v>
      </c>
      <c r="CA158" s="241">
        <f t="shared" si="714"/>
        <v>0.048278676985055141</v>
      </c>
      <c r="CB158" s="241">
        <f t="shared" si="714"/>
        <v>0.040632463497584315</v>
      </c>
      <c r="CC158" s="241">
        <f t="shared" si="714"/>
        <v>0.099606388793869918</v>
      </c>
      <c r="CD158" s="401">
        <f t="shared" si="715"/>
        <v>0.056203294950249449</v>
      </c>
      <c r="CE158" s="241">
        <f t="shared" si="715"/>
        <v>0.022453907216164748</v>
      </c>
      <c r="CF158" s="241">
        <f t="shared" si="715"/>
        <v>0.045990486821661014</v>
      </c>
      <c r="CG158" s="241">
        <f t="shared" si="715"/>
        <v>0.033436031653359788</v>
      </c>
      <c r="CH158" s="241">
        <f t="shared" si="715"/>
        <v>0.051823140132629814</v>
      </c>
      <c r="CI158" s="241">
        <f t="shared" si="715"/>
        <v>0.061683677328850633</v>
      </c>
      <c r="CJ158" s="241">
        <f t="shared" si="715"/>
        <v>0.04860858379456505</v>
      </c>
      <c r="CK158" s="241">
        <f t="shared" si="715"/>
        <v>0.0093096533104097823</v>
      </c>
      <c r="CL158" s="241">
        <f t="shared" si="715"/>
        <v>-0.0030597875200374242</v>
      </c>
      <c r="CM158" s="241">
        <f t="shared" si="715"/>
        <v>0.0044960424585952508</v>
      </c>
      <c r="CN158" s="241">
        <f t="shared" si="716"/>
        <v>0.034287763443040783</v>
      </c>
      <c r="CO158" s="241">
        <f t="shared" si="716"/>
        <v>-0.041645528365957529</v>
      </c>
      <c r="CP158" s="401">
        <f t="shared" si="716"/>
        <v>-0.015246273064387583</v>
      </c>
      <c r="CQ158" s="401">
        <f t="shared" si="716"/>
        <v>0.017013445004608996</v>
      </c>
      <c r="CR158" s="401">
        <f t="shared" si="716"/>
        <v>0.034412992144921217</v>
      </c>
      <c r="CS158" s="401">
        <f t="shared" si="716"/>
        <v>0.10343929421569004</v>
      </c>
      <c r="CT158" s="401">
        <f t="shared" si="716"/>
        <v>-0.12993005588988094</v>
      </c>
      <c r="CU158" s="401">
        <f t="shared" si="716"/>
        <v>-0.014330152622088671</v>
      </c>
      <c r="CV158" s="401">
        <f t="shared" si="716"/>
        <v>-0.020490427070003592</v>
      </c>
      <c r="CW158" s="401">
        <f t="shared" si="716"/>
        <v>-0.036592408449203764</v>
      </c>
      <c r="CX158" s="401">
        <f t="shared" si="716"/>
        <v>0.012208787209401162</v>
      </c>
      <c r="CY158" s="401">
        <f t="shared" si="716"/>
        <v>0.0052010539992345117</v>
      </c>
      <c r="CZ158" s="401">
        <f t="shared" si="716"/>
        <v>-0.037607270661927386</v>
      </c>
      <c r="DA158" s="401">
        <f t="shared" si="716"/>
        <v>0.026167291408618898</v>
      </c>
      <c r="DB158" s="401">
        <f t="shared" si="716"/>
        <v>0.0039723534296703389</v>
      </c>
      <c r="DC158" s="264"/>
      <c r="DD158" s="57">
        <f>IF(ISERROR(GETPIVOTDATA("VALUE",'CRS WK pvt'!$I$2,"DT_FILE",DD$8,"CD_CO",DD$6,"TRIM_CAT",TRIM(B158),"TRIM_LINE",A156))=TRUE,0,GETPIVOTDATA("VALUE",'CRS WK pvt'!$I$2,"DT_FILE",DD$8,"CD_CO",DD$6,"TRIM_CAT",TRIM(B158),"TRIM_LINE",A156))</f>
        <v>0</v>
      </c>
    </row>
    <row r="159" spans="1:108" s="52" customFormat="1" ht="15">
      <c r="A159" s="139"/>
      <c r="B159" s="53" t="s">
        <v>141</v>
      </c>
      <c r="C159" s="104"/>
      <c r="D159" s="168">
        <f t="shared" si="718" ref="D159:AB159">(C68+C152+D96-D68-D152)/(C68+C152+D96-D152)</f>
        <v>0.78354862185985752</v>
      </c>
      <c r="E159" s="168">
        <f t="shared" si="718"/>
        <v>0.78679169062576493</v>
      </c>
      <c r="F159" s="168">
        <f t="shared" si="718"/>
        <v>0.69702341292933878</v>
      </c>
      <c r="G159" s="168">
        <f t="shared" si="718"/>
        <v>0.70532853711834298</v>
      </c>
      <c r="H159" s="169">
        <f t="shared" si="718"/>
        <v>0.72820805261165367</v>
      </c>
      <c r="I159" s="168">
        <f t="shared" si="718"/>
        <v>0.71720203472723321</v>
      </c>
      <c r="J159" s="169">
        <f t="shared" si="718"/>
        <v>0.7770593539016426</v>
      </c>
      <c r="K159" s="168">
        <f t="shared" si="718"/>
        <v>0.77434177143225802</v>
      </c>
      <c r="L159" s="170">
        <f t="shared" si="718"/>
        <v>0.90822982518094619</v>
      </c>
      <c r="M159" s="169">
        <f t="shared" si="718"/>
        <v>0.88430141428523823</v>
      </c>
      <c r="N159" s="169">
        <f t="shared" si="718"/>
        <v>0.79379184741440467</v>
      </c>
      <c r="O159" s="169">
        <f t="shared" si="718"/>
        <v>0.7935223140706914</v>
      </c>
      <c r="P159" s="169">
        <f t="shared" si="718"/>
        <v>0.63389828515898039</v>
      </c>
      <c r="Q159" s="169">
        <f t="shared" si="718"/>
        <v>0.6965882038746386</v>
      </c>
      <c r="R159" s="169">
        <f t="shared" si="718"/>
        <v>0.57046598523894299</v>
      </c>
      <c r="S159" s="169">
        <f t="shared" si="718"/>
        <v>0.52500001963363585</v>
      </c>
      <c r="T159" s="169">
        <f t="shared" si="718"/>
        <v>0.44930691600868944</v>
      </c>
      <c r="U159" s="169">
        <f t="shared" si="718"/>
        <v>0.47819099485325117</v>
      </c>
      <c r="V159" s="169">
        <f t="shared" si="718"/>
        <v>0.50306558122795286</v>
      </c>
      <c r="W159" s="169">
        <f t="shared" si="718"/>
        <v>0.60904983469286089</v>
      </c>
      <c r="X159" s="170">
        <f t="shared" si="718"/>
        <v>0.72525022495653235</v>
      </c>
      <c r="Y159" s="169">
        <f t="shared" si="718"/>
        <v>0.76952133488132191</v>
      </c>
      <c r="Z159" s="169">
        <f t="shared" si="718"/>
        <v>0.78269878966879036</v>
      </c>
      <c r="AA159" s="169">
        <f t="shared" si="718"/>
        <v>0.83226800112336097</v>
      </c>
      <c r="AB159" s="169">
        <f t="shared" si="718"/>
        <v>0.7709827113123402</v>
      </c>
      <c r="AC159" s="169">
        <f t="shared" si="712"/>
        <v>0.69176585073942809</v>
      </c>
      <c r="AD159" s="169">
        <f t="shared" si="712"/>
        <v>0.5500004379114527</v>
      </c>
      <c r="AE159" s="169">
        <f t="shared" si="712"/>
        <v>0.53385721704655142</v>
      </c>
      <c r="AF159" s="169">
        <f t="shared" si="712"/>
        <v>0.532027381569668</v>
      </c>
      <c r="AG159" s="169">
        <f t="shared" si="712"/>
        <v>0.55065424063417212</v>
      </c>
      <c r="AH159" s="169">
        <f t="shared" si="712"/>
        <v>0.53363049795824669</v>
      </c>
      <c r="AI159" s="169">
        <f t="shared" si="712"/>
        <v>0.63925577203331374</v>
      </c>
      <c r="AJ159" s="169">
        <f t="shared" si="712"/>
        <v>0.75747594308280419</v>
      </c>
      <c r="AK159" s="169">
        <f t="shared" si="712"/>
        <v>0.70795080316213721</v>
      </c>
      <c r="AL159" s="169">
        <f t="shared" si="712"/>
        <v>0.78937041854182721</v>
      </c>
      <c r="AM159" s="169">
        <f t="shared" si="712"/>
        <v>0.760115694808292</v>
      </c>
      <c r="AN159" s="169">
        <f t="shared" si="712"/>
        <v>0.78622642824407973</v>
      </c>
      <c r="AO159" s="169">
        <f t="shared" si="712"/>
        <v>0.68864306353455795</v>
      </c>
      <c r="AP159" s="169">
        <f t="shared" si="712"/>
        <v>0.59869537374835058</v>
      </c>
      <c r="AQ159" s="169">
        <f t="shared" si="712"/>
        <v>0.61890632877968943</v>
      </c>
      <c r="AR159" s="169">
        <f t="shared" si="712"/>
        <v>0.63575166062547073</v>
      </c>
      <c r="AS159" s="169">
        <f t="shared" si="712"/>
        <v>0.57571043980189773</v>
      </c>
      <c r="AT159" s="169">
        <f t="shared" si="712"/>
        <v>0.63911337152210002</v>
      </c>
      <c r="AU159" s="169">
        <f t="shared" si="712"/>
        <v>0.71268807401506917</v>
      </c>
      <c r="AV159" s="169">
        <f t="shared" si="712"/>
        <v>0.71011947705772382</v>
      </c>
      <c r="AW159" s="169">
        <f t="shared" si="712"/>
        <v>0.84431650902156763</v>
      </c>
      <c r="AX159" s="169">
        <f t="shared" si="712"/>
        <v>0.83675934687311648</v>
      </c>
      <c r="AY159" s="169">
        <f t="shared" si="712"/>
        <v>0.77967510666403539</v>
      </c>
      <c r="AZ159" s="169">
        <f t="shared" si="712"/>
        <v>0.7879306772840623</v>
      </c>
      <c r="BA159" s="169">
        <f t="shared" si="712"/>
        <v>0.67683514480555851</v>
      </c>
      <c r="BB159" s="169">
        <f t="shared" si="712"/>
        <v>0.57483356994401569</v>
      </c>
      <c r="BC159" s="169">
        <f t="shared" si="712"/>
        <v>0.56814493214471806</v>
      </c>
      <c r="BD159" s="169">
        <f t="shared" si="712"/>
        <v>0.52521401994891903</v>
      </c>
      <c r="BE159" s="169">
        <f t="shared" si="712"/>
        <v>0.5478436484411271</v>
      </c>
      <c r="BF159" s="169">
        <f t="shared" si="712"/>
        <v>0.56560807900762089</v>
      </c>
      <c r="BG159" s="169">
        <f t="shared" si="712"/>
        <v>0.68267917474894968</v>
      </c>
      <c r="BH159" s="169">
        <f t="shared" si="712"/>
        <v>0.75744121606923343</v>
      </c>
      <c r="BI159" s="102"/>
      <c r="BJ159" s="169">
        <f t="shared" si="713"/>
        <v>-0.14965033670087713</v>
      </c>
      <c r="BK159" s="169">
        <f t="shared" si="713"/>
        <v>-0.090203486751126327</v>
      </c>
      <c r="BL159" s="169">
        <f t="shared" si="713"/>
        <v>-0.1265574276903958</v>
      </c>
      <c r="BM159" s="169">
        <f t="shared" si="713"/>
        <v>-0.18032851748470713</v>
      </c>
      <c r="BN159" s="169">
        <f t="shared" si="713"/>
        <v>-0.27890113660296423</v>
      </c>
      <c r="BO159" s="169">
        <f t="shared" si="713"/>
        <v>-0.23901103987398203</v>
      </c>
      <c r="BP159" s="169">
        <f t="shared" si="713"/>
        <v>-0.27399377267368974</v>
      </c>
      <c r="BQ159" s="169">
        <f t="shared" si="713"/>
        <v>-0.16529193673939713</v>
      </c>
      <c r="BR159" s="401">
        <f t="shared" si="713"/>
        <v>-0.18297960022441384</v>
      </c>
      <c r="BS159" s="169">
        <f t="shared" si="713"/>
        <v>-0.11478007940391632</v>
      </c>
      <c r="BT159" s="169">
        <f t="shared" si="714"/>
        <v>-0.01109305774561431</v>
      </c>
      <c r="BU159" s="169">
        <f t="shared" si="714"/>
        <v>0.038745687052669564</v>
      </c>
      <c r="BV159" s="169">
        <f t="shared" si="714"/>
        <v>0.13708442615335981</v>
      </c>
      <c r="BW159" s="169">
        <f t="shared" si="714"/>
        <v>-0.0048223531352105109</v>
      </c>
      <c r="BX159" s="241">
        <f t="shared" si="714"/>
        <v>-0.020465547327490285</v>
      </c>
      <c r="BY159" s="241">
        <f t="shared" si="714"/>
        <v>0.0088571974129155739</v>
      </c>
      <c r="BZ159" s="241">
        <f t="shared" si="714"/>
        <v>0.082720465560978562</v>
      </c>
      <c r="CA159" s="241">
        <f t="shared" si="714"/>
        <v>0.072463245780920948</v>
      </c>
      <c r="CB159" s="241">
        <f t="shared" si="714"/>
        <v>0.030564916730293823</v>
      </c>
      <c r="CC159" s="241">
        <f t="shared" si="714"/>
        <v>0.030205937340452849</v>
      </c>
      <c r="CD159" s="401">
        <f t="shared" si="715"/>
        <v>0.032225718126271841</v>
      </c>
      <c r="CE159" s="241">
        <f t="shared" si="715"/>
        <v>-0.061570531719184696</v>
      </c>
      <c r="CF159" s="241">
        <f t="shared" si="715"/>
        <v>0.00667162887303685</v>
      </c>
      <c r="CG159" s="241">
        <f t="shared" si="715"/>
        <v>-0.07215230631506897</v>
      </c>
      <c r="CH159" s="241">
        <f t="shared" si="715"/>
        <v>0.015243716931739537</v>
      </c>
      <c r="CI159" s="241">
        <f t="shared" si="715"/>
        <v>-0.0031227872048701366</v>
      </c>
      <c r="CJ159" s="241">
        <f t="shared" si="715"/>
        <v>0.048694935836897879</v>
      </c>
      <c r="CK159" s="241">
        <f t="shared" si="715"/>
        <v>0.085049111733138005</v>
      </c>
      <c r="CL159" s="241">
        <f t="shared" si="715"/>
        <v>0.10372427905580273</v>
      </c>
      <c r="CM159" s="241">
        <f t="shared" si="715"/>
        <v>0.025056199167725612</v>
      </c>
      <c r="CN159" s="241">
        <f t="shared" si="716"/>
        <v>0.10548287356385333</v>
      </c>
      <c r="CO159" s="241">
        <f t="shared" si="716"/>
        <v>0.073432301981755432</v>
      </c>
      <c r="CP159" s="401">
        <f t="shared" si="716"/>
        <v>-0.047356466025080368</v>
      </c>
      <c r="CQ159" s="401">
        <f t="shared" si="716"/>
        <v>0.13636570585943042</v>
      </c>
      <c r="CR159" s="401">
        <f t="shared" si="716"/>
        <v>0.047388928331289271</v>
      </c>
      <c r="CS159" s="401">
        <f t="shared" si="716"/>
        <v>0.019559411855743392</v>
      </c>
      <c r="CT159" s="401">
        <f t="shared" si="716"/>
        <v>0.0017042490399825638</v>
      </c>
      <c r="CU159" s="401">
        <f t="shared" si="716"/>
        <v>-0.011807918728999445</v>
      </c>
      <c r="CV159" s="401">
        <f t="shared" si="716"/>
        <v>-0.023861803804334891</v>
      </c>
      <c r="CW159" s="401">
        <f t="shared" si="716"/>
        <v>-0.050761396634971367</v>
      </c>
      <c r="CX159" s="401">
        <f t="shared" si="716"/>
        <v>-0.1105376406765517</v>
      </c>
      <c r="CY159" s="401">
        <f t="shared" si="716"/>
        <v>-0.027866791360770637</v>
      </c>
      <c r="CZ159" s="401">
        <f t="shared" si="716"/>
        <v>-0.073505292514479126</v>
      </c>
      <c r="DA159" s="401">
        <f t="shared" si="716"/>
        <v>-0.030008899266119493</v>
      </c>
      <c r="DB159" s="401">
        <f t="shared" si="716"/>
        <v>0.0473217390115096</v>
      </c>
      <c r="DC159" s="264"/>
      <c r="DD159" s="57">
        <f>IF(ISERROR(GETPIVOTDATA("VALUE",'CRS WK pvt'!$I$2,"DT_FILE",DD$8,"CD_CO",DD$6,"TRIM_CAT",TRIM(B159),"TRIM_LINE",A156))=TRUE,0,GETPIVOTDATA("VALUE",'CRS WK pvt'!$I$2,"DT_FILE",DD$8,"CD_CO",DD$6,"TRIM_CAT",TRIM(B159),"TRIM_LINE",A156))</f>
        <v>0</v>
      </c>
    </row>
    <row r="160" spans="1:108" s="52" customFormat="1" ht="15">
      <c r="A160" s="139"/>
      <c r="B160" s="53" t="s">
        <v>142</v>
      </c>
      <c r="C160" s="104"/>
      <c r="D160" s="168">
        <f t="shared" si="719" ref="D160:AB160">(C69+C153+D97-D69-D153)/(C69+C153+D97-D153)</f>
        <v>0.75237096487029054</v>
      </c>
      <c r="E160" s="168">
        <f t="shared" si="719"/>
        <v>0.74632014816657055</v>
      </c>
      <c r="F160" s="168">
        <f t="shared" si="719"/>
        <v>0.69988562374264462</v>
      </c>
      <c r="G160" s="168">
        <f t="shared" si="719"/>
        <v>0.57956635703909232</v>
      </c>
      <c r="H160" s="169">
        <f t="shared" si="719"/>
        <v>0.48552635815650064</v>
      </c>
      <c r="I160" s="168">
        <f t="shared" si="719"/>
        <v>0.46634907135580689</v>
      </c>
      <c r="J160" s="169">
        <f t="shared" si="719"/>
        <v>0.5715065030498151</v>
      </c>
      <c r="K160" s="168">
        <f t="shared" si="719"/>
        <v>0.58870355233164928</v>
      </c>
      <c r="L160" s="170">
        <f t="shared" si="719"/>
        <v>0.64472015262855553</v>
      </c>
      <c r="M160" s="169">
        <f t="shared" si="719"/>
        <v>0.82221237366662947</v>
      </c>
      <c r="N160" s="169">
        <f t="shared" si="719"/>
        <v>0.76770886876332867</v>
      </c>
      <c r="O160" s="169">
        <f t="shared" si="719"/>
        <v>0.76101883519500668</v>
      </c>
      <c r="P160" s="169">
        <f t="shared" si="719"/>
        <v>0.64868608718043874</v>
      </c>
      <c r="Q160" s="169">
        <f t="shared" si="719"/>
        <v>0.6799815026601026</v>
      </c>
      <c r="R160" s="169">
        <f t="shared" si="719"/>
        <v>0.59199050565569022</v>
      </c>
      <c r="S160" s="169">
        <f t="shared" si="719"/>
        <v>0.58354116869700579</v>
      </c>
      <c r="T160" s="169">
        <f t="shared" si="719"/>
        <v>0.45964409853090188</v>
      </c>
      <c r="U160" s="169">
        <f t="shared" si="719"/>
        <v>0.48957106497341107</v>
      </c>
      <c r="V160" s="169">
        <f t="shared" si="719"/>
        <v>0.68972888966873047</v>
      </c>
      <c r="W160" s="169">
        <f t="shared" si="719"/>
        <v>0.58470893243845379</v>
      </c>
      <c r="X160" s="170">
        <f t="shared" si="719"/>
        <v>0.72971456246119737</v>
      </c>
      <c r="Y160" s="169">
        <f t="shared" si="719"/>
        <v>0.75152488410502771</v>
      </c>
      <c r="Z160" s="169">
        <f t="shared" si="719"/>
        <v>0.74862410283132719</v>
      </c>
      <c r="AA160" s="169">
        <f t="shared" si="719"/>
        <v>0.82110199855221599</v>
      </c>
      <c r="AB160" s="169">
        <f t="shared" si="719"/>
        <v>0.82484562796461802</v>
      </c>
      <c r="AC160" s="169">
        <f t="shared" si="712"/>
        <v>0.7201924517065611</v>
      </c>
      <c r="AD160" s="169">
        <f t="shared" si="712"/>
        <v>0.51523131136382527</v>
      </c>
      <c r="AE160" s="169">
        <f t="shared" si="712"/>
        <v>0.61264215811463341</v>
      </c>
      <c r="AF160" s="169">
        <f t="shared" si="712"/>
        <v>0.56634996927480408</v>
      </c>
      <c r="AG160" s="169">
        <f t="shared" si="712"/>
        <v>0.50542281750495077</v>
      </c>
      <c r="AH160" s="169">
        <f t="shared" si="712"/>
        <v>0.57953686067109822</v>
      </c>
      <c r="AI160" s="169">
        <f t="shared" si="712"/>
        <v>0.64012020745480103</v>
      </c>
      <c r="AJ160" s="169">
        <f t="shared" si="712"/>
        <v>0.65094807205347605</v>
      </c>
      <c r="AK160" s="169">
        <f t="shared" si="712"/>
        <v>0.66252442985879045</v>
      </c>
      <c r="AL160" s="169">
        <f t="shared" si="712"/>
        <v>0.7531542948037081</v>
      </c>
      <c r="AM160" s="169">
        <f t="shared" si="712"/>
        <v>0.7722505125241601</v>
      </c>
      <c r="AN160" s="169">
        <f t="shared" si="712"/>
        <v>0.80105678854610363</v>
      </c>
      <c r="AO160" s="169">
        <f t="shared" si="712"/>
        <v>0.71136373365643191</v>
      </c>
      <c r="AP160" s="169">
        <f t="shared" si="712"/>
        <v>0.68630379547039944</v>
      </c>
      <c r="AQ160" s="169">
        <f t="shared" si="712"/>
        <v>0.72648084572882843</v>
      </c>
      <c r="AR160" s="169">
        <f t="shared" si="712"/>
        <v>0.59277040569040729</v>
      </c>
      <c r="AS160" s="169">
        <f t="shared" si="712"/>
        <v>0.54624873791751016</v>
      </c>
      <c r="AT160" s="169">
        <f t="shared" si="712"/>
        <v>0.63375762642119549</v>
      </c>
      <c r="AU160" s="169">
        <f t="shared" si="712"/>
        <v>0.66746755701146532</v>
      </c>
      <c r="AV160" s="169">
        <f t="shared" si="712"/>
        <v>0.70341672192367943</v>
      </c>
      <c r="AW160" s="169">
        <f t="shared" si="712"/>
        <v>0.81880073279123133</v>
      </c>
      <c r="AX160" s="169">
        <f t="shared" si="712"/>
        <v>0.8480343974336404</v>
      </c>
      <c r="AY160" s="169">
        <f t="shared" si="712"/>
        <v>0.77089881787197101</v>
      </c>
      <c r="AZ160" s="169">
        <f t="shared" si="712"/>
        <v>0.80408479150516432</v>
      </c>
      <c r="BA160" s="169">
        <f t="shared" si="712"/>
        <v>0.71643317703134946</v>
      </c>
      <c r="BB160" s="169">
        <f t="shared" si="712"/>
        <v>0.63416151144321553</v>
      </c>
      <c r="BC160" s="169">
        <f t="shared" si="712"/>
        <v>0.63293207522086081</v>
      </c>
      <c r="BD160" s="169">
        <f t="shared" si="712"/>
        <v>0.49518023820824009</v>
      </c>
      <c r="BE160" s="169">
        <f t="shared" si="712"/>
        <v>0.50518182308408732</v>
      </c>
      <c r="BF160" s="169">
        <f t="shared" si="712"/>
        <v>0.51122735991776491</v>
      </c>
      <c r="BG160" s="169">
        <f t="shared" si="712"/>
        <v>0.56754677450623603</v>
      </c>
      <c r="BH160" s="169">
        <f t="shared" si="712"/>
        <v>0.6378599258838038</v>
      </c>
      <c r="BI160" s="102"/>
      <c r="BJ160" s="169">
        <f t="shared" si="713"/>
        <v>-0.1036848776898518</v>
      </c>
      <c r="BK160" s="169">
        <f t="shared" si="713"/>
        <v>-0.066338645506467953</v>
      </c>
      <c r="BL160" s="169">
        <f t="shared" si="713"/>
        <v>-0.1078951180869544</v>
      </c>
      <c r="BM160" s="169">
        <f t="shared" si="713"/>
        <v>0.0039748116579134685</v>
      </c>
      <c r="BN160" s="169">
        <f t="shared" si="713"/>
        <v>-0.025882259625598758</v>
      </c>
      <c r="BO160" s="169">
        <f t="shared" si="713"/>
        <v>0.023221993617604186</v>
      </c>
      <c r="BP160" s="169">
        <f t="shared" si="713"/>
        <v>0.11822238661891538</v>
      </c>
      <c r="BQ160" s="169">
        <f t="shared" si="713"/>
        <v>-0.0039946198931954946</v>
      </c>
      <c r="BR160" s="401">
        <f t="shared" si="713"/>
        <v>0.084994409832641837</v>
      </c>
      <c r="BS160" s="169">
        <f t="shared" si="713"/>
        <v>-0.070687489561601757</v>
      </c>
      <c r="BT160" s="169">
        <f t="shared" si="714"/>
        <v>-0.01908476593200148</v>
      </c>
      <c r="BU160" s="169">
        <f t="shared" si="714"/>
        <v>0.060083163357209313</v>
      </c>
      <c r="BV160" s="169">
        <f t="shared" si="714"/>
        <v>0.17615954078417928</v>
      </c>
      <c r="BW160" s="169">
        <f t="shared" si="714"/>
        <v>0.0402109490464585</v>
      </c>
      <c r="BX160" s="241">
        <f t="shared" si="714"/>
        <v>-0.076759194291864952</v>
      </c>
      <c r="BY160" s="241">
        <f t="shared" si="714"/>
        <v>0.029100989417627621</v>
      </c>
      <c r="BZ160" s="241">
        <f t="shared" si="714"/>
        <v>0.1067058707439022</v>
      </c>
      <c r="CA160" s="241">
        <f t="shared" si="714"/>
        <v>0.015851752531539698</v>
      </c>
      <c r="CB160" s="241">
        <f t="shared" si="714"/>
        <v>-0.11019202899763225</v>
      </c>
      <c r="CC160" s="241">
        <f t="shared" si="714"/>
        <v>0.055411275016347239</v>
      </c>
      <c r="CD160" s="401">
        <f t="shared" si="715"/>
        <v>-0.078766490407721323</v>
      </c>
      <c r="CE160" s="241">
        <f t="shared" si="715"/>
        <v>-0.089000454246237259</v>
      </c>
      <c r="CF160" s="241">
        <f t="shared" si="715"/>
        <v>0.0045301919723809148</v>
      </c>
      <c r="CG160" s="241">
        <f t="shared" si="715"/>
        <v>-0.04885148602805589</v>
      </c>
      <c r="CH160" s="241">
        <f t="shared" si="715"/>
        <v>-0.023788839418514396</v>
      </c>
      <c r="CI160" s="241">
        <f t="shared" si="715"/>
        <v>-0.0088287180501291918</v>
      </c>
      <c r="CJ160" s="241">
        <f t="shared" si="715"/>
        <v>0.17107248410657416</v>
      </c>
      <c r="CK160" s="241">
        <f t="shared" si="715"/>
        <v>0.11383868761419502</v>
      </c>
      <c r="CL160" s="241">
        <f t="shared" si="715"/>
        <v>0.02642043641560321</v>
      </c>
      <c r="CM160" s="241">
        <f t="shared" si="715"/>
        <v>0.040825920412559391</v>
      </c>
      <c r="CN160" s="241">
        <f t="shared" si="716"/>
        <v>0.054220765750097266</v>
      </c>
      <c r="CO160" s="241">
        <f t="shared" si="716"/>
        <v>0.027347349556664291</v>
      </c>
      <c r="CP160" s="401">
        <f t="shared" si="716"/>
        <v>0.052468649870203388</v>
      </c>
      <c r="CQ160" s="401">
        <f t="shared" si="716"/>
        <v>0.15627630293244088</v>
      </c>
      <c r="CR160" s="401">
        <f t="shared" si="716"/>
        <v>0.094880102629932295</v>
      </c>
      <c r="CS160" s="401">
        <f t="shared" si="716"/>
        <v>-0.0013516946521890949</v>
      </c>
      <c r="CT160" s="401">
        <f t="shared" si="716"/>
        <v>0.0030280029590606938</v>
      </c>
      <c r="CU160" s="401">
        <f t="shared" si="716"/>
        <v>0.0050694433749175483</v>
      </c>
      <c r="CV160" s="401">
        <f t="shared" si="716"/>
        <v>-0.052142284027183905</v>
      </c>
      <c r="CW160" s="401">
        <f t="shared" si="716"/>
        <v>-0.093548770507967616</v>
      </c>
      <c r="CX160" s="401">
        <f t="shared" si="716"/>
        <v>-0.0975901674821672</v>
      </c>
      <c r="CY160" s="401">
        <f t="shared" si="716"/>
        <v>-0.041066914833422841</v>
      </c>
      <c r="CZ160" s="401">
        <f t="shared" si="716"/>
        <v>-0.12253026650343057</v>
      </c>
      <c r="DA160" s="401">
        <f t="shared" si="716"/>
        <v>-0.099920782505229289</v>
      </c>
      <c r="DB160" s="401">
        <f t="shared" si="716"/>
        <v>-0.065556796039875631</v>
      </c>
      <c r="DC160" s="264"/>
      <c r="DD160" s="57">
        <f>IF(ISERROR(GETPIVOTDATA("VALUE",'CRS WK pvt'!$I$2,"DT_FILE",DD$8,"CD_CO",DD$6,"TRIM_CAT",TRIM(B160),"TRIM_LINE",A156))=TRUE,0,GETPIVOTDATA("VALUE",'CRS WK pvt'!$I$2,"DT_FILE",DD$8,"CD_CO",DD$6,"TRIM_CAT",TRIM(B160),"TRIM_LINE",A156))</f>
        <v>0</v>
      </c>
    </row>
    <row r="161" spans="1:108" s="52" customFormat="1" ht="15">
      <c r="A161" s="139"/>
      <c r="B161" s="53" t="s">
        <v>143</v>
      </c>
      <c r="C161" s="104"/>
      <c r="D161" s="168">
        <f t="shared" si="720" ref="D161:AB161">(C70+C154+D98-D70-D154)/(C70+C154+D98-D154)</f>
        <v>0.83693711794431502</v>
      </c>
      <c r="E161" s="168">
        <f t="shared" si="720"/>
        <v>0.78625377546100617</v>
      </c>
      <c r="F161" s="168">
        <f t="shared" si="720"/>
        <v>0.84728575660174998</v>
      </c>
      <c r="G161" s="168">
        <f t="shared" si="720"/>
        <v>0.76473608986946517</v>
      </c>
      <c r="H161" s="169">
        <f t="shared" si="720"/>
        <v>0.90992749052651289</v>
      </c>
      <c r="I161" s="168">
        <f t="shared" si="720"/>
        <v>0.89662824368739535</v>
      </c>
      <c r="J161" s="169">
        <f t="shared" si="720"/>
        <v>0.93304175188887162</v>
      </c>
      <c r="K161" s="168">
        <f t="shared" si="720"/>
        <v>0.8412005518120268</v>
      </c>
      <c r="L161" s="170">
        <f t="shared" si="720"/>
        <v>0.87346688178956444</v>
      </c>
      <c r="M161" s="169">
        <f t="shared" si="720"/>
        <v>0.931175263017196</v>
      </c>
      <c r="N161" s="169">
        <f t="shared" si="720"/>
        <v>0.88363987228937202</v>
      </c>
      <c r="O161" s="169">
        <f t="shared" si="720"/>
        <v>0.80526017830413477</v>
      </c>
      <c r="P161" s="169">
        <f t="shared" si="720"/>
        <v>0.77990162277396791</v>
      </c>
      <c r="Q161" s="169">
        <f t="shared" si="720"/>
        <v>0.8574533420807231</v>
      </c>
      <c r="R161" s="169">
        <f t="shared" si="720"/>
        <v>0.84465175166703355</v>
      </c>
      <c r="S161" s="169">
        <f t="shared" si="720"/>
        <v>0.80420675453910007</v>
      </c>
      <c r="T161" s="169">
        <f t="shared" si="720"/>
        <v>0.57868226252761645</v>
      </c>
      <c r="U161" s="169">
        <f t="shared" si="720"/>
        <v>0.74055072876245698</v>
      </c>
      <c r="V161" s="169">
        <f t="shared" si="720"/>
        <v>0.69155652493905151</v>
      </c>
      <c r="W161" s="169">
        <f t="shared" si="720"/>
        <v>0.7113363842250342</v>
      </c>
      <c r="X161" s="170">
        <f t="shared" si="720"/>
        <v>0.77880200538253219</v>
      </c>
      <c r="Y161" s="169">
        <f t="shared" si="720"/>
        <v>0.8224965748032651</v>
      </c>
      <c r="Z161" s="169">
        <f t="shared" si="720"/>
        <v>0.77368752917364547</v>
      </c>
      <c r="AA161" s="169">
        <f t="shared" si="720"/>
        <v>0.8247748233467197</v>
      </c>
      <c r="AB161" s="169">
        <f t="shared" si="720"/>
        <v>0.82137204478035353</v>
      </c>
      <c r="AC161" s="169">
        <f t="shared" si="712"/>
        <v>0.68433614348663951</v>
      </c>
      <c r="AD161" s="169">
        <f t="shared" si="712"/>
        <v>0.57571649358070986</v>
      </c>
      <c r="AE161" s="169">
        <f t="shared" si="712"/>
        <v>0.59335798663309081</v>
      </c>
      <c r="AF161" s="169">
        <f t="shared" si="712"/>
        <v>0.60661334702423453</v>
      </c>
      <c r="AG161" s="169">
        <f t="shared" si="712"/>
        <v>0.53870718680601437</v>
      </c>
      <c r="AH161" s="169">
        <f t="shared" si="712"/>
        <v>0.57951615402066081</v>
      </c>
      <c r="AI161" s="169">
        <f t="shared" si="712"/>
        <v>0.6576401257256077</v>
      </c>
      <c r="AJ161" s="169">
        <f t="shared" si="712"/>
        <v>0.63492255574679302</v>
      </c>
      <c r="AK161" s="169">
        <f t="shared" si="712"/>
        <v>0.68384299272033444</v>
      </c>
      <c r="AL161" s="169">
        <f t="shared" si="712"/>
        <v>0.78015414239800318</v>
      </c>
      <c r="AM161" s="169">
        <f t="shared" si="712"/>
        <v>0.65803163142116494</v>
      </c>
      <c r="AN161" s="169">
        <f t="shared" si="712"/>
        <v>0.76514508614992305</v>
      </c>
      <c r="AO161" s="169">
        <f t="shared" si="712"/>
        <v>0.708167240160264</v>
      </c>
      <c r="AP161" s="169">
        <f t="shared" si="712"/>
        <v>0.50926985817329362</v>
      </c>
      <c r="AQ161" s="169">
        <f t="shared" si="712"/>
        <v>0.72322993364344956</v>
      </c>
      <c r="AR161" s="169">
        <f t="shared" si="712"/>
        <v>0.76094847777256192</v>
      </c>
      <c r="AS161" s="169">
        <f t="shared" si="712"/>
        <v>0.70484591915008965</v>
      </c>
      <c r="AT161" s="169">
        <f t="shared" si="712"/>
        <v>0.88707757041800772</v>
      </c>
      <c r="AU161" s="169">
        <f t="shared" si="712"/>
        <v>0.49551547305714633</v>
      </c>
      <c r="AV161" s="169">
        <f t="shared" si="712"/>
        <v>0.66168998163176806</v>
      </c>
      <c r="AW161" s="169">
        <f t="shared" si="712"/>
        <v>0.83317562755255392</v>
      </c>
      <c r="AX161" s="169">
        <f t="shared" si="712"/>
        <v>0.85422133621374341</v>
      </c>
      <c r="AY161" s="169">
        <f t="shared" si="712"/>
        <v>0.8938933424208888</v>
      </c>
      <c r="AZ161" s="169">
        <f t="shared" si="712"/>
        <v>0.88873246411956353</v>
      </c>
      <c r="BA161" s="169">
        <f t="shared" si="712"/>
        <v>0.86933639908766314</v>
      </c>
      <c r="BB161" s="169">
        <f t="shared" si="712"/>
        <v>0.92813015177193703</v>
      </c>
      <c r="BC161" s="169">
        <f t="shared" si="712"/>
        <v>0.84576237956531486</v>
      </c>
      <c r="BD161" s="169">
        <f t="shared" si="712"/>
        <v>0.75882508065487686</v>
      </c>
      <c r="BE161" s="169">
        <f t="shared" si="712"/>
        <v>0.97964895237930028</v>
      </c>
      <c r="BF161" s="169">
        <f t="shared" si="712"/>
        <v>0.93741609871953735</v>
      </c>
      <c r="BG161" s="169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102"/>
      <c r="BJ161" s="169">
        <f t="shared" si="713"/>
        <v>-0.057035495170347117</v>
      </c>
      <c r="BK161" s="169">
        <f t="shared" si="713"/>
        <v>0.071199566619716936</v>
      </c>
      <c r="BL161" s="169">
        <f t="shared" si="713"/>
        <v>-0.0026340049347164385</v>
      </c>
      <c r="BM161" s="169">
        <f t="shared" si="713"/>
        <v>0.039470664669634892</v>
      </c>
      <c r="BN161" s="169">
        <f t="shared" si="713"/>
        <v>-0.33124522799889644</v>
      </c>
      <c r="BO161" s="169">
        <f t="shared" si="713"/>
        <v>-0.15607751492493838</v>
      </c>
      <c r="BP161" s="169">
        <f t="shared" si="713"/>
        <v>-0.24148522694982011</v>
      </c>
      <c r="BQ161" s="169">
        <f t="shared" si="713"/>
        <v>-0.1298641675869926</v>
      </c>
      <c r="BR161" s="401">
        <f t="shared" si="713"/>
        <v>-0.09466487640703225</v>
      </c>
      <c r="BS161" s="169">
        <f t="shared" si="713"/>
        <v>-0.1086786882139309</v>
      </c>
      <c r="BT161" s="169">
        <f t="shared" si="714"/>
        <v>-0.10995234311572655</v>
      </c>
      <c r="BU161" s="169">
        <f t="shared" si="714"/>
        <v>0.019514645042584933</v>
      </c>
      <c r="BV161" s="169">
        <f t="shared" si="714"/>
        <v>0.041470422006385621</v>
      </c>
      <c r="BW161" s="169">
        <f t="shared" si="714"/>
        <v>-0.17311719859408359</v>
      </c>
      <c r="BX161" s="241">
        <f t="shared" si="714"/>
        <v>-0.26893525808632368</v>
      </c>
      <c r="BY161" s="241">
        <f t="shared" si="714"/>
        <v>-0.21084876790600926</v>
      </c>
      <c r="BZ161" s="241">
        <f t="shared" si="714"/>
        <v>0.027931084496618075</v>
      </c>
      <c r="CA161" s="241">
        <f t="shared" si="714"/>
        <v>-0.20184354195644261</v>
      </c>
      <c r="CB161" s="241">
        <f t="shared" si="714"/>
        <v>-0.1120403709183907</v>
      </c>
      <c r="CC161" s="241">
        <f t="shared" si="714"/>
        <v>-0.053696258499426497</v>
      </c>
      <c r="CD161" s="401">
        <f t="shared" si="715"/>
        <v>-0.14387944963573918</v>
      </c>
      <c r="CE161" s="241">
        <f t="shared" si="715"/>
        <v>-0.13865358208293066</v>
      </c>
      <c r="CF161" s="241">
        <f t="shared" si="715"/>
        <v>0.006466613224357709</v>
      </c>
      <c r="CG161" s="241">
        <f t="shared" si="715"/>
        <v>-0.16674319192555476</v>
      </c>
      <c r="CH161" s="241">
        <f t="shared" si="715"/>
        <v>-0.056226958630430479</v>
      </c>
      <c r="CI161" s="241">
        <f t="shared" si="715"/>
        <v>0.023831096673624486</v>
      </c>
      <c r="CJ161" s="241">
        <f t="shared" si="715"/>
        <v>-0.066446635407416244</v>
      </c>
      <c r="CK161" s="241">
        <f t="shared" si="715"/>
        <v>0.12987194701035876</v>
      </c>
      <c r="CL161" s="241">
        <f t="shared" si="715"/>
        <v>0.15433513074832739</v>
      </c>
      <c r="CM161" s="241">
        <f t="shared" si="715"/>
        <v>0.16613873234407528</v>
      </c>
      <c r="CN161" s="241">
        <f t="shared" si="716"/>
        <v>0.30756141639734691</v>
      </c>
      <c r="CO161" s="241">
        <f t="shared" si="716"/>
        <v>-0.16212465266846138</v>
      </c>
      <c r="CP161" s="401">
        <f t="shared" si="716"/>
        <v>0.026767425884975049</v>
      </c>
      <c r="CQ161" s="401">
        <f t="shared" si="716"/>
        <v>0.14933263483221948</v>
      </c>
      <c r="CR161" s="401">
        <f t="shared" si="716"/>
        <v>0.074067193815740229</v>
      </c>
      <c r="CS161" s="401">
        <f t="shared" si="716"/>
        <v>0.23586171099972386</v>
      </c>
      <c r="CT161" s="401">
        <f t="shared" si="716"/>
        <v>0.12358737796964048</v>
      </c>
      <c r="CU161" s="401">
        <f t="shared" si="716"/>
        <v>0.16116915892739914</v>
      </c>
      <c r="CV161" s="401">
        <f t="shared" si="716"/>
        <v>0.41886029359864341</v>
      </c>
      <c r="CW161" s="401">
        <f t="shared" si="716"/>
        <v>0.1225324459218653</v>
      </c>
      <c r="CX161" s="401">
        <f t="shared" si="716"/>
        <v>-0.0021233971176850552</v>
      </c>
      <c r="CY161" s="401">
        <f t="shared" si="716"/>
        <v>0.27480303322921062</v>
      </c>
      <c r="CZ161" s="401">
        <f t="shared" si="716"/>
        <v>0.050338528301529628</v>
      </c>
      <c r="DA161" s="401">
        <f t="shared" si="716"/>
        <v>0.46990348741584725</v>
      </c>
      <c r="DB161" s="401">
        <f t="shared" si="716"/>
        <v>0.30134358545969264</v>
      </c>
      <c r="DC161" s="264"/>
      <c r="DD161" s="57">
        <f>IF(ISERROR(GETPIVOTDATA("VALUE",'CRS WK pvt'!$I$2,"DT_FILE",DD$8,"CD_CO",DD$6,"TRIM_CAT",TRIM(B161),"TRIM_LINE",A156))=TRUE,0,GETPIVOTDATA("VALUE",'CRS WK pvt'!$I$2,"DT_FILE",DD$8,"CD_CO",DD$6,"TRIM_CAT",TRIM(B161),"TRIM_LINE",A156))</f>
        <v>0</v>
      </c>
    </row>
    <row r="162" spans="1:108" s="66" customFormat="1" ht="15.75" thickBot="1">
      <c r="A162" s="140"/>
      <c r="B162" s="105" t="s">
        <v>144</v>
      </c>
      <c r="C162" s="106"/>
      <c r="D162" s="171">
        <f t="shared" si="721" ref="D162:AB162">(C71+C155+D99-D71-D155)/(C71+C155+D99-D155)</f>
        <v>0.60490017993053757</v>
      </c>
      <c r="E162" s="171">
        <f t="shared" si="721"/>
        <v>0.56465523032221965</v>
      </c>
      <c r="F162" s="171">
        <f t="shared" si="721"/>
        <v>0.44476043113614078</v>
      </c>
      <c r="G162" s="171">
        <f t="shared" si="721"/>
        <v>0.37261640417226799</v>
      </c>
      <c r="H162" s="172">
        <f t="shared" si="721"/>
        <v>0.39634825275027019</v>
      </c>
      <c r="I162" s="171">
        <f t="shared" si="721"/>
        <v>0.36518514923469492</v>
      </c>
      <c r="J162" s="172">
        <f t="shared" si="721"/>
        <v>0.41946773675488486</v>
      </c>
      <c r="K162" s="171">
        <f t="shared" si="721"/>
        <v>0.5040581570764171</v>
      </c>
      <c r="L162" s="173">
        <f t="shared" si="721"/>
        <v>0.6670018844886576</v>
      </c>
      <c r="M162" s="172">
        <f t="shared" si="721"/>
        <v>0.72713110652429291</v>
      </c>
      <c r="N162" s="172">
        <f t="shared" si="721"/>
        <v>0.66005111530406846</v>
      </c>
      <c r="O162" s="172">
        <f t="shared" si="721"/>
        <v>0.63942570911029617</v>
      </c>
      <c r="P162" s="172">
        <f t="shared" si="721"/>
        <v>0.55533844038506652</v>
      </c>
      <c r="Q162" s="172">
        <f t="shared" si="721"/>
        <v>0.54925738965891635</v>
      </c>
      <c r="R162" s="172">
        <f t="shared" si="721"/>
        <v>0.39595731815837931</v>
      </c>
      <c r="S162" s="172">
        <f t="shared" si="721"/>
        <v>0.34171599114318757</v>
      </c>
      <c r="T162" s="172">
        <f t="shared" si="721"/>
        <v>0.25614609323496551</v>
      </c>
      <c r="U162" s="172">
        <f t="shared" si="721"/>
        <v>0.27181379811486567</v>
      </c>
      <c r="V162" s="172">
        <f t="shared" si="721"/>
        <v>0.30763262375853517</v>
      </c>
      <c r="W162" s="172">
        <f t="shared" si="721"/>
        <v>0.38476722328311846</v>
      </c>
      <c r="X162" s="173">
        <f t="shared" si="721"/>
        <v>0.53925406408711007</v>
      </c>
      <c r="Y162" s="172">
        <f t="shared" si="721"/>
        <v>0.65066411673763347</v>
      </c>
      <c r="Z162" s="172">
        <f t="shared" si="721"/>
        <v>0.63796241664153508</v>
      </c>
      <c r="AA162" s="172">
        <f t="shared" si="721"/>
        <v>0.65421303593088387</v>
      </c>
      <c r="AB162" s="172">
        <f t="shared" si="721"/>
        <v>0.58196952355471632</v>
      </c>
      <c r="AC162" s="172">
        <f t="shared" si="712"/>
        <v>0.45619449061165263</v>
      </c>
      <c r="AD162" s="172">
        <f t="shared" si="712"/>
        <v>0.33194395906370117</v>
      </c>
      <c r="AE162" s="172">
        <f t="shared" si="712"/>
        <v>0.35699965645134829</v>
      </c>
      <c r="AF162" s="172">
        <f t="shared" si="712"/>
        <v>0.31073648278528287</v>
      </c>
      <c r="AG162" s="172">
        <f t="shared" si="712"/>
        <v>0.30143679800551976</v>
      </c>
      <c r="AH162" s="172">
        <f t="shared" si="712"/>
        <v>0.3425398288453772</v>
      </c>
      <c r="AI162" s="172">
        <f t="shared" si="712"/>
        <v>0.44182238222644249</v>
      </c>
      <c r="AJ162" s="172">
        <f t="shared" si="712"/>
        <v>0.61321693946022926</v>
      </c>
      <c r="AK162" s="172">
        <f t="shared" si="712"/>
        <v>0.66513011807761602</v>
      </c>
      <c r="AL162" s="172">
        <f t="shared" si="712"/>
        <v>0.69555882532849178</v>
      </c>
      <c r="AM162" s="172">
        <f t="shared" si="712"/>
        <v>0.66216013988784783</v>
      </c>
      <c r="AN162" s="172">
        <f t="shared" si="712"/>
        <v>0.62958865718539325</v>
      </c>
      <c r="AO162" s="172">
        <f t="shared" si="712"/>
        <v>0.53300674293562078</v>
      </c>
      <c r="AP162" s="172">
        <f t="shared" si="712"/>
        <v>0.42414209372808642</v>
      </c>
      <c r="AQ162" s="172">
        <f t="shared" si="712"/>
        <v>0.42271213312197486</v>
      </c>
      <c r="AR162" s="172">
        <f t="shared" si="712"/>
        <v>0.37745300239991292</v>
      </c>
      <c r="AS162" s="172">
        <f t="shared" si="712"/>
        <v>0.35086745498287392</v>
      </c>
      <c r="AT162" s="172">
        <f t="shared" si="712"/>
        <v>0.43528580919388971</v>
      </c>
      <c r="AU162" s="172">
        <f t="shared" si="712"/>
        <v>0.47020635525602766</v>
      </c>
      <c r="AV162" s="172">
        <f t="shared" si="712"/>
        <v>0.58078383215756146</v>
      </c>
      <c r="AW162" s="172">
        <f t="shared" si="712"/>
        <v>0.71252760595924591</v>
      </c>
      <c r="AX162" s="172">
        <f t="shared" si="712"/>
        <v>0.69588198874437024</v>
      </c>
      <c r="AY162" s="172">
        <f t="shared" si="712"/>
        <v>0.72252565695716831</v>
      </c>
      <c r="AZ162" s="172">
        <f t="shared" si="712"/>
        <v>0.48358874048595291</v>
      </c>
      <c r="BA162" s="172">
        <f t="shared" si="712"/>
        <v>0.49880032203191654</v>
      </c>
      <c r="BB162" s="172">
        <f t="shared" si="712"/>
        <v>0.38699551547181515</v>
      </c>
      <c r="BC162" s="172">
        <f t="shared" si="712"/>
        <v>0.35714205341601363</v>
      </c>
      <c r="BD162" s="172">
        <f t="shared" si="712"/>
        <v>0.31273820519746737</v>
      </c>
      <c r="BE162" s="172">
        <f t="shared" si="712"/>
        <v>0.35014393202676947</v>
      </c>
      <c r="BF162" s="172">
        <f t="shared" si="712"/>
        <v>0.32474445763455312</v>
      </c>
      <c r="BG162" s="172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108"/>
      <c r="BJ162" s="172">
        <f t="shared" si="713"/>
        <v>-0.049561739545471051</v>
      </c>
      <c r="BK162" s="172">
        <f t="shared" si="713"/>
        <v>-0.015397840663303297</v>
      </c>
      <c r="BL162" s="172">
        <f t="shared" si="713"/>
        <v>-0.048803112977761465</v>
      </c>
      <c r="BM162" s="172">
        <f t="shared" si="713"/>
        <v>-0.03090041302908042</v>
      </c>
      <c r="BN162" s="172">
        <f t="shared" si="713"/>
        <v>-0.14020215951530468</v>
      </c>
      <c r="BO162" s="172">
        <f t="shared" si="713"/>
        <v>-0.093371351119829249</v>
      </c>
      <c r="BP162" s="172">
        <f t="shared" si="713"/>
        <v>-0.11183511299634968</v>
      </c>
      <c r="BQ162" s="172">
        <f t="shared" si="713"/>
        <v>-0.11929093379329864</v>
      </c>
      <c r="BR162" s="402">
        <f t="shared" si="713"/>
        <v>-0.12774782040154753</v>
      </c>
      <c r="BS162" s="172">
        <f t="shared" si="713"/>
        <v>-0.076466989786659445</v>
      </c>
      <c r="BT162" s="172">
        <f t="shared" si="714"/>
        <v>-0.022088698662533379</v>
      </c>
      <c r="BU162" s="172">
        <f t="shared" si="714"/>
        <v>0.014787326820587698</v>
      </c>
      <c r="BV162" s="172">
        <f t="shared" si="714"/>
        <v>0.026631083169649794</v>
      </c>
      <c r="BW162" s="172">
        <f t="shared" si="714"/>
        <v>-0.093062899047263725</v>
      </c>
      <c r="BX162" s="242">
        <f t="shared" si="714"/>
        <v>-0.064013359094678146</v>
      </c>
      <c r="BY162" s="242">
        <f t="shared" si="714"/>
        <v>0.015283665308160721</v>
      </c>
      <c r="BZ162" s="242">
        <f t="shared" si="714"/>
        <v>0.054590389550317364</v>
      </c>
      <c r="CA162" s="242">
        <f t="shared" si="714"/>
        <v>0.029622999890654089</v>
      </c>
      <c r="CB162" s="242">
        <f t="shared" si="714"/>
        <v>0.03490720508684203</v>
      </c>
      <c r="CC162" s="242">
        <f t="shared" si="714"/>
        <v>0.057055158943324025</v>
      </c>
      <c r="CD162" s="402">
        <f t="shared" si="715"/>
        <v>0.073962875373119186</v>
      </c>
      <c r="CE162" s="242">
        <f t="shared" si="715"/>
        <v>0.014466001339982548</v>
      </c>
      <c r="CF162" s="242">
        <f t="shared" si="715"/>
        <v>0.057596408686956702</v>
      </c>
      <c r="CG162" s="242">
        <f t="shared" si="715"/>
        <v>0.0079471039569639634</v>
      </c>
      <c r="CH162" s="242">
        <f t="shared" si="715"/>
        <v>0.047619133630676935</v>
      </c>
      <c r="CI162" s="242">
        <f t="shared" si="715"/>
        <v>0.076812252323968155</v>
      </c>
      <c r="CJ162" s="242">
        <f t="shared" si="715"/>
        <v>0.092198134664385256</v>
      </c>
      <c r="CK162" s="242">
        <f t="shared" si="715"/>
        <v>0.065712476670626574</v>
      </c>
      <c r="CL162" s="242">
        <f t="shared" si="715"/>
        <v>0.066716519614630043</v>
      </c>
      <c r="CM162" s="242">
        <f t="shared" si="715"/>
        <v>0.049430656977354159</v>
      </c>
      <c r="CN162" s="242">
        <f t="shared" si="716"/>
        <v>0.092745980348512502</v>
      </c>
      <c r="CO162" s="242">
        <f t="shared" si="716"/>
        <v>0.028383973029585174</v>
      </c>
      <c r="CP162" s="402">
        <f t="shared" si="716"/>
        <v>-0.032433107302667796</v>
      </c>
      <c r="CQ162" s="402">
        <f t="shared" si="716"/>
        <v>0.047397487881629896</v>
      </c>
      <c r="CR162" s="402">
        <f t="shared" si="716"/>
        <v>0.00032316341587845798</v>
      </c>
      <c r="CS162" s="402">
        <f t="shared" si="716"/>
        <v>0.060365517069320473</v>
      </c>
      <c r="CT162" s="402">
        <f t="shared" si="716"/>
        <v>-0.14599991669944035</v>
      </c>
      <c r="CU162" s="402">
        <f t="shared" si="716"/>
        <v>-0.034206420903704238</v>
      </c>
      <c r="CV162" s="402">
        <f t="shared" si="716"/>
        <v>-0.037146578256271268</v>
      </c>
      <c r="CW162" s="402">
        <f t="shared" si="716"/>
        <v>-0.065570079705961237</v>
      </c>
      <c r="CX162" s="402">
        <f t="shared" si="716"/>
        <v>-0.064714797202445551</v>
      </c>
      <c r="CY162" s="402">
        <f t="shared" si="716"/>
        <v>-0.00072352295610444983</v>
      </c>
      <c r="CZ162" s="402">
        <f t="shared" si="716"/>
        <v>-0.11054135155933659</v>
      </c>
      <c r="DA162" s="402">
        <f t="shared" si="716"/>
        <v>-0.010446809265567403</v>
      </c>
      <c r="DB162" s="402">
        <f t="shared" si="716"/>
        <v>0.065476069504359247</v>
      </c>
      <c r="DC162" s="265"/>
      <c r="DD162" s="108">
        <f t="shared" si="722" ref="DD162">SUM(DD157:DD161)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354"/>
  <sheetViews>
    <sheetView zoomScale="75" zoomScaleNormal="75" workbookViewId="0" topLeftCell="J1">
      <selection pane="topLeft" activeCell="X7" sqref="X7:X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15.7142857142857" bestFit="1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5" customWidth="1"/>
    <col min="20" max="20" width="25.5714285714286" customWidth="1"/>
    <col min="21" max="21" width="2.71428571428571" style="145" customWidth="1"/>
    <col min="22" max="22" width="23.1428571428571" bestFit="1" customWidth="1"/>
    <col min="23" max="23" width="17.4285714285714" bestFit="1" customWidth="1"/>
    <col min="24" max="24" width="8.28571428571429" bestFit="1" customWidth="1"/>
    <col min="25" max="25" width="10.2857142857143" bestFit="1" customWidth="1"/>
    <col min="26" max="26" width="8.42857142857143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3" t="s">
        <v>229</v>
      </c>
      <c r="W1" t="s">
        <v>240</v>
      </c>
      <c r="Z1" s="152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3" t="s">
        <v>226</v>
      </c>
      <c r="W2" s="2">
        <v>2023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3" t="s">
        <v>227</v>
      </c>
      <c r="W3" s="2">
        <v>12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3" t="s">
        <v>261</v>
      </c>
      <c r="W5" s="143" t="s">
        <v>197</v>
      </c>
    </row>
    <row r="6" spans="1:24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3" t="s">
        <v>199</v>
      </c>
      <c r="W6">
        <v>5</v>
      </c>
      <c r="X6">
        <v>4</v>
      </c>
    </row>
    <row r="7" spans="1:24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575121945</v>
      </c>
      <c r="X7">
        <v>9133801</v>
      </c>
    </row>
    <row r="8" spans="1:24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92283026</v>
      </c>
      <c r="X8">
        <v>143120</v>
      </c>
    </row>
    <row r="9" spans="1:24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165818203</v>
      </c>
      <c r="X9">
        <v>1857902</v>
      </c>
    </row>
    <row r="10" spans="1:24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203990867</v>
      </c>
      <c r="X10">
        <v>1410898</v>
      </c>
    </row>
    <row r="11" spans="1:24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485894482</v>
      </c>
      <c r="X11">
        <v>1192393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312</v>
      </c>
      <c r="T22" t="s">
        <v>220</v>
      </c>
    </row>
    <row r="23" spans="1:17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6">
        <v>5</v>
      </c>
      <c r="B2005" s="146" t="s">
        <v>241</v>
      </c>
      <c r="C2005">
        <v>2020</v>
      </c>
      <c r="D2005" s="146">
        <v>1</v>
      </c>
      <c r="E2005" s="146" t="s">
        <v>242</v>
      </c>
      <c r="F2005" s="147">
        <v>10</v>
      </c>
      <c r="G2005" s="146" t="s">
        <v>250</v>
      </c>
      <c r="H2005" s="146">
        <v>616</v>
      </c>
      <c r="I2005" s="146" t="s">
        <v>311</v>
      </c>
      <c r="J2005" s="146" t="s">
        <v>305</v>
      </c>
      <c r="K2005" s="146" t="s">
        <v>307</v>
      </c>
      <c r="L2005" s="146">
        <v>4513</v>
      </c>
      <c r="M2005" s="146" t="s">
        <v>338</v>
      </c>
      <c r="N2005" s="146">
        <v>3</v>
      </c>
      <c r="O2005" s="146">
        <v>89.680000000000007</v>
      </c>
      <c r="P2005" s="146">
        <v>485</v>
      </c>
      <c r="Q2005" t="str">
        <f t="shared" si="31"/>
        <v>Street</v>
      </c>
      <c r="R2005" s="148"/>
      <c r="U2005" s="148"/>
    </row>
    <row r="2006" spans="1:21" ht="15">
      <c r="A2006" s="146">
        <v>5</v>
      </c>
      <c r="B2006" s="146" t="s">
        <v>241</v>
      </c>
      <c r="C2006">
        <v>2020</v>
      </c>
      <c r="D2006" s="146">
        <v>1</v>
      </c>
      <c r="E2006" s="146" t="s">
        <v>242</v>
      </c>
      <c r="F2006" s="147">
        <v>1</v>
      </c>
      <c r="G2006" s="146" t="s">
        <v>243</v>
      </c>
      <c r="H2006" s="146">
        <v>603</v>
      </c>
      <c r="I2006" s="146" t="s">
        <v>306</v>
      </c>
      <c r="J2006" s="146" t="s">
        <v>305</v>
      </c>
      <c r="K2006" s="146" t="s">
        <v>307</v>
      </c>
      <c r="L2006" s="146">
        <v>200</v>
      </c>
      <c r="M2006" s="146" t="s">
        <v>259</v>
      </c>
      <c r="N2006" s="146">
        <v>762</v>
      </c>
      <c r="O2006" s="146">
        <v>28237.459999999999</v>
      </c>
      <c r="P2006" s="146">
        <v>71956</v>
      </c>
      <c r="Q2006" t="str">
        <f t="shared" si="31"/>
        <v>Street</v>
      </c>
      <c r="R2006" s="148"/>
      <c r="U2006" s="148"/>
    </row>
    <row r="2007" spans="1:21" ht="15">
      <c r="A2007" s="146">
        <v>5</v>
      </c>
      <c r="B2007" s="146" t="s">
        <v>241</v>
      </c>
      <c r="C2007">
        <v>2020</v>
      </c>
      <c r="D2007" s="146">
        <v>1</v>
      </c>
      <c r="E2007" s="146" t="s">
        <v>242</v>
      </c>
      <c r="F2007" s="147">
        <v>3</v>
      </c>
      <c r="G2007" s="146" t="s">
        <v>262</v>
      </c>
      <c r="H2007" s="146">
        <v>954</v>
      </c>
      <c r="I2007" s="146" t="s">
        <v>356</v>
      </c>
      <c r="J2007" s="146" t="s">
        <v>268</v>
      </c>
      <c r="K2007" s="146" t="s">
        <v>281</v>
      </c>
      <c r="L2007" s="146">
        <v>4532</v>
      </c>
      <c r="M2007" s="146" t="s">
        <v>265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ht="15">
      <c r="A2008" s="146">
        <v>4</v>
      </c>
      <c r="B2008" s="146" t="s">
        <v>249</v>
      </c>
      <c r="C2008">
        <v>2020</v>
      </c>
      <c r="D2008" s="146">
        <v>1</v>
      </c>
      <c r="E2008" s="146" t="s">
        <v>242</v>
      </c>
      <c r="F2008" s="147">
        <v>1</v>
      </c>
      <c r="G2008" s="146" t="s">
        <v>243</v>
      </c>
      <c r="H2008" s="146">
        <v>5</v>
      </c>
      <c r="I2008" s="146" t="s">
        <v>289</v>
      </c>
      <c r="J2008" s="146" t="s">
        <v>248</v>
      </c>
      <c r="K2008" s="146" t="s">
        <v>270</v>
      </c>
      <c r="L2008" s="146">
        <v>200</v>
      </c>
      <c r="M2008" s="146" t="s">
        <v>259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ht="15">
      <c r="A2009" s="146">
        <v>5</v>
      </c>
      <c r="B2009" s="146" t="s">
        <v>241</v>
      </c>
      <c r="C2009">
        <v>2020</v>
      </c>
      <c r="D2009" s="146">
        <v>1</v>
      </c>
      <c r="E2009" s="146" t="s">
        <v>242</v>
      </c>
      <c r="F2009" s="147">
        <v>1</v>
      </c>
      <c r="G2009" s="146" t="s">
        <v>243</v>
      </c>
      <c r="H2009" s="146">
        <v>11</v>
      </c>
      <c r="I2009" s="146" t="s">
        <v>335</v>
      </c>
      <c r="J2009" s="146" t="s">
        <v>248</v>
      </c>
      <c r="K2009" s="146" t="s">
        <v>270</v>
      </c>
      <c r="L2009" s="146">
        <v>200</v>
      </c>
      <c r="M2009" s="146" t="s">
        <v>259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ht="15">
      <c r="A2010" s="146">
        <v>5</v>
      </c>
      <c r="B2010" s="146" t="s">
        <v>241</v>
      </c>
      <c r="C2010">
        <v>2020</v>
      </c>
      <c r="D2010" s="146">
        <v>1</v>
      </c>
      <c r="E2010" s="146" t="s">
        <v>242</v>
      </c>
      <c r="F2010" s="147">
        <v>10</v>
      </c>
      <c r="G2010" s="146" t="s">
        <v>250</v>
      </c>
      <c r="H2010" s="146">
        <v>5</v>
      </c>
      <c r="I2010" s="146" t="s">
        <v>289</v>
      </c>
      <c r="J2010" s="146" t="s">
        <v>248</v>
      </c>
      <c r="K2010" s="146" t="s">
        <v>270</v>
      </c>
      <c r="L2010" s="146">
        <v>207</v>
      </c>
      <c r="M2010" s="146" t="s">
        <v>252</v>
      </c>
      <c r="N2010" s="146">
        <v>13</v>
      </c>
      <c r="O2010" s="146">
        <v>3704.3000000000002</v>
      </c>
      <c r="P2010" s="146">
        <v>16842</v>
      </c>
      <c r="Q2010" t="str">
        <f t="shared" si="31"/>
        <v>3-Small C&amp;I</v>
      </c>
      <c r="R2010" s="148"/>
      <c r="U2010" s="148"/>
    </row>
    <row r="2011" spans="1:21" ht="15">
      <c r="A2011" s="146">
        <v>5</v>
      </c>
      <c r="B2011" s="146" t="s">
        <v>241</v>
      </c>
      <c r="C2011">
        <v>2020</v>
      </c>
      <c r="D2011" s="146">
        <v>1</v>
      </c>
      <c r="E2011" s="146" t="s">
        <v>242</v>
      </c>
      <c r="F2011" s="147">
        <v>5</v>
      </c>
      <c r="G2011" s="146" t="s">
        <v>283</v>
      </c>
      <c r="H2011" s="146">
        <v>950</v>
      </c>
      <c r="I2011" s="146" t="s">
        <v>269</v>
      </c>
      <c r="J2011" s="146" t="s">
        <v>248</v>
      </c>
      <c r="K2011" s="146" t="s">
        <v>270</v>
      </c>
      <c r="L2011" s="146">
        <v>4552</v>
      </c>
      <c r="M2011" s="146" t="s">
        <v>313</v>
      </c>
      <c r="N2011" s="146">
        <v>1294</v>
      </c>
      <c r="O2011" s="146">
        <v>366608.09000000003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ht="15">
      <c r="A2012" s="146">
        <v>5</v>
      </c>
      <c r="B2012" s="146" t="s">
        <v>241</v>
      </c>
      <c r="C2012">
        <v>2020</v>
      </c>
      <c r="D2012" s="146">
        <v>1</v>
      </c>
      <c r="E2012" s="146" t="s">
        <v>242</v>
      </c>
      <c r="F2012" s="147">
        <v>3</v>
      </c>
      <c r="G2012" s="146" t="s">
        <v>262</v>
      </c>
      <c r="H2012" s="146">
        <v>950</v>
      </c>
      <c r="I2012" s="146" t="s">
        <v>269</v>
      </c>
      <c r="J2012" s="146" t="s">
        <v>248</v>
      </c>
      <c r="K2012" s="146" t="s">
        <v>270</v>
      </c>
      <c r="L2012" s="146">
        <v>4532</v>
      </c>
      <c r="M2012" s="146" t="s">
        <v>265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ht="15">
      <c r="A2013" s="146">
        <v>4</v>
      </c>
      <c r="B2013" s="146" t="s">
        <v>249</v>
      </c>
      <c r="C2013">
        <v>2020</v>
      </c>
      <c r="D2013" s="146">
        <v>1</v>
      </c>
      <c r="E2013" s="146" t="s">
        <v>242</v>
      </c>
      <c r="F2013" s="147">
        <v>1</v>
      </c>
      <c r="G2013" s="146" t="s">
        <v>243</v>
      </c>
      <c r="H2013" s="146">
        <v>953</v>
      </c>
      <c r="I2013" s="146" t="s">
        <v>278</v>
      </c>
      <c r="J2013" s="146" t="s">
        <v>266</v>
      </c>
      <c r="K2013" s="146" t="s">
        <v>276</v>
      </c>
      <c r="L2013" s="146">
        <v>4512</v>
      </c>
      <c r="M2013" s="146" t="s">
        <v>247</v>
      </c>
      <c r="N2013" s="146">
        <v>1</v>
      </c>
      <c r="O2013" s="146">
        <v>55.030000000000001</v>
      </c>
      <c r="P2013" s="146">
        <v>455</v>
      </c>
      <c r="Q2013" t="str">
        <f t="shared" si="31"/>
        <v>3-Small C&amp;I</v>
      </c>
      <c r="R2013" s="148"/>
      <c r="U2013" s="148"/>
    </row>
    <row r="2014" spans="1:21" ht="15">
      <c r="A2014" s="146">
        <v>4</v>
      </c>
      <c r="B2014" s="146" t="s">
        <v>249</v>
      </c>
      <c r="C2014">
        <v>2020</v>
      </c>
      <c r="D2014" s="146">
        <v>1</v>
      </c>
      <c r="E2014" s="146" t="s">
        <v>242</v>
      </c>
      <c r="F2014" s="147">
        <v>1</v>
      </c>
      <c r="G2014" s="146" t="s">
        <v>243</v>
      </c>
      <c r="H2014" s="146">
        <v>950</v>
      </c>
      <c r="I2014" s="146" t="s">
        <v>269</v>
      </c>
      <c r="J2014" s="146" t="s">
        <v>248</v>
      </c>
      <c r="K2014" s="146" t="s">
        <v>270</v>
      </c>
      <c r="L2014" s="146">
        <v>4512</v>
      </c>
      <c r="M2014" s="146" t="s">
        <v>247</v>
      </c>
      <c r="N2014" s="146">
        <v>28</v>
      </c>
      <c r="O2014" s="146">
        <v>1801.5999999999999</v>
      </c>
      <c r="P2014" s="146">
        <v>15208</v>
      </c>
      <c r="Q2014" t="str">
        <f t="shared" si="31"/>
        <v>3-Small C&amp;I</v>
      </c>
      <c r="R2014" s="148"/>
      <c r="U2014" s="148"/>
    </row>
    <row r="2015" spans="1:21" ht="15">
      <c r="A2015" s="146">
        <v>5</v>
      </c>
      <c r="B2015" s="146" t="s">
        <v>241</v>
      </c>
      <c r="C2015">
        <v>2020</v>
      </c>
      <c r="D2015" s="146">
        <v>1</v>
      </c>
      <c r="E2015" s="146" t="s">
        <v>242</v>
      </c>
      <c r="F2015" s="147">
        <v>10</v>
      </c>
      <c r="G2015" s="146" t="s">
        <v>250</v>
      </c>
      <c r="H2015" s="146">
        <v>950</v>
      </c>
      <c r="I2015" s="146" t="s">
        <v>269</v>
      </c>
      <c r="J2015" s="146" t="s">
        <v>248</v>
      </c>
      <c r="K2015" s="146" t="s">
        <v>270</v>
      </c>
      <c r="L2015" s="146">
        <v>4513</v>
      </c>
      <c r="M2015" s="146" t="s">
        <v>338</v>
      </c>
      <c r="N2015" s="146">
        <v>17</v>
      </c>
      <c r="O2015" s="146">
        <v>2891.0999999999999</v>
      </c>
      <c r="P2015" s="146">
        <v>30330</v>
      </c>
      <c r="Q2015" t="str">
        <f t="shared" si="31"/>
        <v>3-Small C&amp;I</v>
      </c>
      <c r="R2015" s="148"/>
      <c r="U2015" s="148"/>
    </row>
    <row r="2016" spans="1:21" ht="15">
      <c r="A2016" s="146">
        <v>5</v>
      </c>
      <c r="B2016" s="146" t="s">
        <v>241</v>
      </c>
      <c r="C2016">
        <v>2020</v>
      </c>
      <c r="D2016" s="146">
        <v>1</v>
      </c>
      <c r="E2016" s="146" t="s">
        <v>242</v>
      </c>
      <c r="F2016" s="147">
        <v>6</v>
      </c>
      <c r="G2016" s="146" t="s">
        <v>293</v>
      </c>
      <c r="H2016" s="146">
        <v>626</v>
      </c>
      <c r="I2016" s="146" t="s">
        <v>355</v>
      </c>
      <c r="J2016" s="146" t="s">
        <v>310</v>
      </c>
      <c r="K2016" s="146" t="s">
        <v>154</v>
      </c>
      <c r="L2016" s="146">
        <v>700</v>
      </c>
      <c r="M2016" s="146" t="s">
        <v>296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ht="15">
      <c r="A2017" s="146">
        <v>4</v>
      </c>
      <c r="B2017" s="146" t="s">
        <v>249</v>
      </c>
      <c r="C2017">
        <v>2020</v>
      </c>
      <c r="D2017" s="146">
        <v>1</v>
      </c>
      <c r="E2017" s="146" t="s">
        <v>242</v>
      </c>
      <c r="F2017" s="147">
        <v>3</v>
      </c>
      <c r="G2017" s="146" t="s">
        <v>262</v>
      </c>
      <c r="H2017" s="146">
        <v>951</v>
      </c>
      <c r="I2017" s="146" t="s">
        <v>263</v>
      </c>
      <c r="J2017" s="146" t="s">
        <v>255</v>
      </c>
      <c r="K2017" s="146" t="s">
        <v>264</v>
      </c>
      <c r="L2017" s="146">
        <v>4532</v>
      </c>
      <c r="M2017" s="146" t="s">
        <v>265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ht="15">
      <c r="A2018" s="146">
        <v>4</v>
      </c>
      <c r="B2018" s="146" t="s">
        <v>249</v>
      </c>
      <c r="C2018">
        <v>2020</v>
      </c>
      <c r="D2018" s="146">
        <v>1</v>
      </c>
      <c r="E2018" s="146" t="s">
        <v>242</v>
      </c>
      <c r="F2018" s="147">
        <v>3</v>
      </c>
      <c r="G2018" s="146" t="s">
        <v>262</v>
      </c>
      <c r="H2018" s="146">
        <v>955</v>
      </c>
      <c r="I2018" s="146" t="s">
        <v>328</v>
      </c>
      <c r="J2018" s="146" t="s">
        <v>271</v>
      </c>
      <c r="K2018" s="146" t="s">
        <v>327</v>
      </c>
      <c r="L2018" s="146">
        <v>4532</v>
      </c>
      <c r="M2018" s="146" t="s">
        <v>265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ht="15">
      <c r="A2019" s="146">
        <v>5</v>
      </c>
      <c r="B2019" s="146" t="s">
        <v>241</v>
      </c>
      <c r="C2019">
        <v>2020</v>
      </c>
      <c r="D2019" s="146">
        <v>1</v>
      </c>
      <c r="E2019" s="146" t="s">
        <v>242</v>
      </c>
      <c r="F2019" s="147">
        <v>6</v>
      </c>
      <c r="G2019" s="146" t="s">
        <v>293</v>
      </c>
      <c r="H2019" s="146">
        <v>612</v>
      </c>
      <c r="I2019" s="146" t="s">
        <v>363</v>
      </c>
      <c r="J2019" s="146" t="s">
        <v>253</v>
      </c>
      <c r="K2019" s="146" t="s">
        <v>295</v>
      </c>
      <c r="L2019" s="146">
        <v>700</v>
      </c>
      <c r="M2019" s="146" t="s">
        <v>296</v>
      </c>
      <c r="N2019" s="146">
        <v>3</v>
      </c>
      <c r="O2019" s="146">
        <v>97.730000000000004</v>
      </c>
      <c r="P2019" s="146">
        <v>355</v>
      </c>
      <c r="Q2019" t="str">
        <f t="shared" si="31"/>
        <v>3-Small C&amp;I</v>
      </c>
      <c r="R2019" s="148"/>
      <c r="U2019" s="148"/>
    </row>
    <row r="2020" spans="1:21" ht="15">
      <c r="A2020" s="146">
        <v>4</v>
      </c>
      <c r="B2020" s="146" t="s">
        <v>249</v>
      </c>
      <c r="C2020">
        <v>2020</v>
      </c>
      <c r="D2020" s="146">
        <v>1</v>
      </c>
      <c r="E2020" s="146" t="s">
        <v>242</v>
      </c>
      <c r="F2020" s="147">
        <v>3</v>
      </c>
      <c r="G2020" s="146" t="s">
        <v>262</v>
      </c>
      <c r="H2020" s="146">
        <v>621</v>
      </c>
      <c r="I2020" s="146" t="s">
        <v>323</v>
      </c>
      <c r="J2020" s="146" t="s">
        <v>253</v>
      </c>
      <c r="K2020" s="146" t="s">
        <v>295</v>
      </c>
      <c r="L2020" s="146">
        <v>4532</v>
      </c>
      <c r="M2020" s="146" t="s">
        <v>265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ht="15">
      <c r="A2021" s="146">
        <v>5</v>
      </c>
      <c r="B2021" s="146" t="s">
        <v>241</v>
      </c>
      <c r="C2021">
        <v>2020</v>
      </c>
      <c r="D2021" s="146">
        <v>1</v>
      </c>
      <c r="E2021" s="146" t="s">
        <v>242</v>
      </c>
      <c r="F2021" s="147">
        <v>6</v>
      </c>
      <c r="G2021" s="146" t="s">
        <v>293</v>
      </c>
      <c r="H2021" s="146">
        <v>607</v>
      </c>
      <c r="I2021" s="146" t="s">
        <v>353</v>
      </c>
      <c r="J2021" s="146" t="s">
        <v>297</v>
      </c>
      <c r="K2021" s="146" t="s">
        <v>352</v>
      </c>
      <c r="L2021" s="146">
        <v>700</v>
      </c>
      <c r="M2021" s="146" t="s">
        <v>296</v>
      </c>
      <c r="N2021" s="146">
        <v>3</v>
      </c>
      <c r="O2021" s="146">
        <v>22061.220000000001</v>
      </c>
      <c r="P2021" s="146">
        <v>57613</v>
      </c>
      <c r="Q2021" t="str">
        <f t="shared" si="31"/>
        <v>Street</v>
      </c>
      <c r="R2021" s="148"/>
      <c r="U2021" s="148"/>
    </row>
    <row r="2022" spans="1:21" ht="15">
      <c r="A2022" s="146">
        <v>4</v>
      </c>
      <c r="B2022" s="146" t="s">
        <v>249</v>
      </c>
      <c r="C2022">
        <v>2020</v>
      </c>
      <c r="D2022" s="146">
        <v>1</v>
      </c>
      <c r="E2022" s="146" t="s">
        <v>242</v>
      </c>
      <c r="F2022" s="147">
        <v>60</v>
      </c>
      <c r="G2022" s="146" t="s">
        <v>154</v>
      </c>
      <c r="H2022" s="146">
        <v>624</v>
      </c>
      <c r="I2022" s="146" t="s">
        <v>325</v>
      </c>
      <c r="J2022" s="146" t="s">
        <v>301</v>
      </c>
      <c r="K2022" s="146" t="s">
        <v>303</v>
      </c>
      <c r="L2022" s="146">
        <v>4563</v>
      </c>
      <c r="M2022" s="146" t="s">
        <v>324</v>
      </c>
      <c r="N2022" s="146">
        <v>2</v>
      </c>
      <c r="O2022" s="146">
        <v>28.780000000000001</v>
      </c>
      <c r="P2022" s="146">
        <v>174</v>
      </c>
      <c r="Q2022" t="str">
        <f t="shared" si="31"/>
        <v>Street</v>
      </c>
      <c r="R2022" s="148"/>
      <c r="U2022" s="148"/>
    </row>
    <row r="2023" spans="1:21" ht="15">
      <c r="A2023" s="146">
        <v>4</v>
      </c>
      <c r="B2023" s="146" t="s">
        <v>249</v>
      </c>
      <c r="C2023">
        <v>2020</v>
      </c>
      <c r="D2023" s="146">
        <v>1</v>
      </c>
      <c r="E2023" s="146" t="s">
        <v>242</v>
      </c>
      <c r="F2023" s="147">
        <v>1</v>
      </c>
      <c r="G2023" s="146" t="s">
        <v>243</v>
      </c>
      <c r="H2023" s="146">
        <v>905</v>
      </c>
      <c r="I2023" s="146" t="s">
        <v>358</v>
      </c>
      <c r="J2023" s="146" t="s">
        <v>257</v>
      </c>
      <c r="K2023" s="146" t="s">
        <v>258</v>
      </c>
      <c r="L2023" s="146">
        <v>4512</v>
      </c>
      <c r="M2023" s="146" t="s">
        <v>247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ht="15">
      <c r="A2024" s="146">
        <v>5</v>
      </c>
      <c r="B2024" s="146" t="s">
        <v>241</v>
      </c>
      <c r="C2024">
        <v>2020</v>
      </c>
      <c r="D2024" s="146">
        <v>1</v>
      </c>
      <c r="E2024" s="146" t="s">
        <v>242</v>
      </c>
      <c r="F2024" s="147">
        <v>5</v>
      </c>
      <c r="G2024" s="146" t="s">
        <v>283</v>
      </c>
      <c r="H2024" s="146">
        <v>616</v>
      </c>
      <c r="I2024" s="146" t="s">
        <v>311</v>
      </c>
      <c r="J2024" s="146" t="s">
        <v>305</v>
      </c>
      <c r="K2024" s="146" t="s">
        <v>307</v>
      </c>
      <c r="L2024" s="146">
        <v>4552</v>
      </c>
      <c r="M2024" s="146" t="s">
        <v>313</v>
      </c>
      <c r="N2024" s="146">
        <v>103</v>
      </c>
      <c r="O2024" s="146">
        <v>14957.209999999999</v>
      </c>
      <c r="P2024" s="146">
        <v>77818</v>
      </c>
      <c r="Q2024" t="str">
        <f t="shared" si="31"/>
        <v>Street</v>
      </c>
      <c r="R2024" s="148"/>
      <c r="U2024" s="148"/>
    </row>
    <row r="2025" spans="1:21" ht="15">
      <c r="A2025" s="146">
        <v>5</v>
      </c>
      <c r="B2025" s="146" t="s">
        <v>241</v>
      </c>
      <c r="C2025">
        <v>2020</v>
      </c>
      <c r="D2025" s="146">
        <v>1</v>
      </c>
      <c r="E2025" s="146" t="s">
        <v>242</v>
      </c>
      <c r="F2025" s="147">
        <v>1</v>
      </c>
      <c r="G2025" s="146" t="s">
        <v>243</v>
      </c>
      <c r="H2025" s="146">
        <v>1</v>
      </c>
      <c r="I2025" s="146" t="s">
        <v>251</v>
      </c>
      <c r="J2025" s="146" t="s">
        <v>245</v>
      </c>
      <c r="K2025" s="146" t="s">
        <v>246</v>
      </c>
      <c r="L2025" s="146">
        <v>200</v>
      </c>
      <c r="M2025" s="146" t="s">
        <v>259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ht="15">
      <c r="A2026" s="146">
        <v>5</v>
      </c>
      <c r="B2026" s="146" t="s">
        <v>241</v>
      </c>
      <c r="C2026">
        <v>2020</v>
      </c>
      <c r="D2026" s="146">
        <v>1</v>
      </c>
      <c r="E2026" s="146" t="s">
        <v>242</v>
      </c>
      <c r="F2026" s="147">
        <v>3</v>
      </c>
      <c r="G2026" s="146" t="s">
        <v>262</v>
      </c>
      <c r="H2026" s="146">
        <v>11</v>
      </c>
      <c r="I2026" s="146" t="s">
        <v>335</v>
      </c>
      <c r="J2026" s="146" t="s">
        <v>248</v>
      </c>
      <c r="K2026" s="146" t="s">
        <v>270</v>
      </c>
      <c r="L2026" s="146">
        <v>300</v>
      </c>
      <c r="M2026" s="146" t="s">
        <v>282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ht="15">
      <c r="A2027" s="146">
        <v>5</v>
      </c>
      <c r="B2027" s="146" t="s">
        <v>241</v>
      </c>
      <c r="C2027">
        <v>2020</v>
      </c>
      <c r="D2027" s="146">
        <v>1</v>
      </c>
      <c r="E2027" s="146" t="s">
        <v>242</v>
      </c>
      <c r="F2027" s="147">
        <v>3</v>
      </c>
      <c r="G2027" s="146" t="s">
        <v>262</v>
      </c>
      <c r="H2027" s="146">
        <v>5</v>
      </c>
      <c r="I2027" s="146" t="s">
        <v>289</v>
      </c>
      <c r="J2027" s="146" t="s">
        <v>248</v>
      </c>
      <c r="K2027" s="146" t="s">
        <v>270</v>
      </c>
      <c r="L2027" s="146">
        <v>300</v>
      </c>
      <c r="M2027" s="146" t="s">
        <v>282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ht="15">
      <c r="A2028" s="146">
        <v>4</v>
      </c>
      <c r="B2028" s="146" t="s">
        <v>249</v>
      </c>
      <c r="C2028">
        <v>2020</v>
      </c>
      <c r="D2028" s="146">
        <v>1</v>
      </c>
      <c r="E2028" s="146" t="s">
        <v>242</v>
      </c>
      <c r="F2028" s="147">
        <v>3</v>
      </c>
      <c r="G2028" s="146" t="s">
        <v>262</v>
      </c>
      <c r="H2028" s="146">
        <v>10</v>
      </c>
      <c r="I2028" s="146" t="s">
        <v>347</v>
      </c>
      <c r="J2028" s="146" t="s">
        <v>266</v>
      </c>
      <c r="K2028" s="146" t="s">
        <v>276</v>
      </c>
      <c r="L2028" s="146">
        <v>300</v>
      </c>
      <c r="M2028" s="146" t="s">
        <v>282</v>
      </c>
      <c r="N2028" s="146">
        <v>13</v>
      </c>
      <c r="O2028" s="146">
        <v>1539.1199999999999</v>
      </c>
      <c r="P2028" s="146">
        <v>6380</v>
      </c>
      <c r="Q2028" t="str">
        <f t="shared" si="31"/>
        <v>3-Small C&amp;I</v>
      </c>
      <c r="R2028" s="148"/>
      <c r="U2028" s="148"/>
    </row>
    <row r="2029" spans="1:21" ht="15">
      <c r="A2029" s="146">
        <v>5</v>
      </c>
      <c r="B2029" s="146" t="s">
        <v>241</v>
      </c>
      <c r="C2029">
        <v>2020</v>
      </c>
      <c r="D2029" s="146">
        <v>1</v>
      </c>
      <c r="E2029" s="146" t="s">
        <v>242</v>
      </c>
      <c r="F2029" s="147">
        <v>75</v>
      </c>
      <c r="G2029" s="146" t="s">
        <v>154</v>
      </c>
      <c r="H2029" s="146">
        <v>950</v>
      </c>
      <c r="I2029" s="146" t="s">
        <v>269</v>
      </c>
      <c r="J2029" s="146" t="s">
        <v>248</v>
      </c>
      <c r="K2029" s="146" t="s">
        <v>270</v>
      </c>
      <c r="L2029" s="146">
        <v>4575</v>
      </c>
      <c r="M2029" s="146" t="s">
        <v>154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ht="15">
      <c r="A2030" s="146">
        <v>5</v>
      </c>
      <c r="B2030" s="146" t="s">
        <v>241</v>
      </c>
      <c r="C2030">
        <v>2020</v>
      </c>
      <c r="D2030" s="146">
        <v>1</v>
      </c>
      <c r="E2030" s="146" t="s">
        <v>242</v>
      </c>
      <c r="F2030" s="147">
        <v>3</v>
      </c>
      <c r="G2030" s="146" t="s">
        <v>262</v>
      </c>
      <c r="H2030" s="146">
        <v>8</v>
      </c>
      <c r="I2030" s="146" t="s">
        <v>333</v>
      </c>
      <c r="J2030" s="146" t="s">
        <v>255</v>
      </c>
      <c r="K2030" s="146" t="s">
        <v>264</v>
      </c>
      <c r="L2030" s="146">
        <v>300</v>
      </c>
      <c r="M2030" s="146" t="s">
        <v>282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ht="15">
      <c r="A2031" s="146">
        <v>5</v>
      </c>
      <c r="B2031" s="146" t="s">
        <v>241</v>
      </c>
      <c r="C2031">
        <v>2020</v>
      </c>
      <c r="D2031" s="146">
        <v>1</v>
      </c>
      <c r="E2031" s="146" t="s">
        <v>242</v>
      </c>
      <c r="F2031" s="147">
        <v>1</v>
      </c>
      <c r="G2031" s="146" t="s">
        <v>243</v>
      </c>
      <c r="H2031" s="146">
        <v>903</v>
      </c>
      <c r="I2031" s="146" t="s">
        <v>244</v>
      </c>
      <c r="J2031" s="146" t="s">
        <v>245</v>
      </c>
      <c r="K2031" s="146" t="s">
        <v>246</v>
      </c>
      <c r="L2031" s="146">
        <v>4512</v>
      </c>
      <c r="M2031" s="146" t="s">
        <v>247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ht="15">
      <c r="A2032" s="146">
        <v>5</v>
      </c>
      <c r="B2032" s="146" t="s">
        <v>241</v>
      </c>
      <c r="C2032">
        <v>2020</v>
      </c>
      <c r="D2032" s="146">
        <v>1</v>
      </c>
      <c r="E2032" s="146" t="s">
        <v>242</v>
      </c>
      <c r="F2032" s="147">
        <v>1</v>
      </c>
      <c r="G2032" s="146" t="s">
        <v>243</v>
      </c>
      <c r="H2032" s="146">
        <v>950</v>
      </c>
      <c r="I2032" s="146" t="s">
        <v>269</v>
      </c>
      <c r="J2032" s="146" t="s">
        <v>248</v>
      </c>
      <c r="K2032" s="146" t="s">
        <v>270</v>
      </c>
      <c r="L2032" s="146">
        <v>4512</v>
      </c>
      <c r="M2032" s="146" t="s">
        <v>247</v>
      </c>
      <c r="N2032" s="146">
        <v>675</v>
      </c>
      <c r="O2032" s="146">
        <v>45441.050000000003</v>
      </c>
      <c r="P2032" s="146">
        <v>428936</v>
      </c>
      <c r="Q2032" t="str">
        <f t="shared" si="31"/>
        <v>3-Small C&amp;I</v>
      </c>
      <c r="R2032" s="148"/>
      <c r="U2032" s="148"/>
    </row>
    <row r="2033" spans="1:21" ht="15">
      <c r="A2033" s="146">
        <v>5</v>
      </c>
      <c r="B2033" s="146" t="s">
        <v>241</v>
      </c>
      <c r="C2033">
        <v>2020</v>
      </c>
      <c r="D2033" s="146">
        <v>1</v>
      </c>
      <c r="E2033" s="146" t="s">
        <v>242</v>
      </c>
      <c r="F2033" s="147">
        <v>75</v>
      </c>
      <c r="G2033" s="146" t="s">
        <v>154</v>
      </c>
      <c r="H2033" s="146">
        <v>5</v>
      </c>
      <c r="I2033" s="146" t="s">
        <v>289</v>
      </c>
      <c r="J2033" s="146" t="s">
        <v>248</v>
      </c>
      <c r="K2033" s="146" t="s">
        <v>270</v>
      </c>
      <c r="L2033" s="146">
        <v>1575</v>
      </c>
      <c r="M2033" s="146" t="s">
        <v>320</v>
      </c>
      <c r="N2033" s="146">
        <v>5</v>
      </c>
      <c r="O2033" s="146">
        <v>2833.9000000000001</v>
      </c>
      <c r="P2033" s="146">
        <v>13090</v>
      </c>
      <c r="Q2033" t="str">
        <f t="shared" si="31"/>
        <v>3-Small C&amp;I</v>
      </c>
      <c r="R2033" s="148"/>
      <c r="U2033" s="148"/>
    </row>
    <row r="2034" spans="1:21" ht="15">
      <c r="A2034" s="146">
        <v>5</v>
      </c>
      <c r="B2034" s="146" t="s">
        <v>241</v>
      </c>
      <c r="C2034">
        <v>2020</v>
      </c>
      <c r="D2034" s="146">
        <v>1</v>
      </c>
      <c r="E2034" s="146" t="s">
        <v>242</v>
      </c>
      <c r="F2034" s="147">
        <v>6</v>
      </c>
      <c r="G2034" s="146" t="s">
        <v>293</v>
      </c>
      <c r="H2034" s="146">
        <v>602</v>
      </c>
      <c r="I2034" s="146" t="s">
        <v>309</v>
      </c>
      <c r="J2034" s="146" t="s">
        <v>305</v>
      </c>
      <c r="K2034" s="146" t="s">
        <v>307</v>
      </c>
      <c r="L2034" s="146">
        <v>700</v>
      </c>
      <c r="M2034" s="146" t="s">
        <v>296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ht="15">
      <c r="A2035" s="146">
        <v>4</v>
      </c>
      <c r="B2035" s="146" t="s">
        <v>249</v>
      </c>
      <c r="C2035">
        <v>2020</v>
      </c>
      <c r="D2035" s="146">
        <v>1</v>
      </c>
      <c r="E2035" s="146" t="s">
        <v>242</v>
      </c>
      <c r="F2035" s="147">
        <v>3</v>
      </c>
      <c r="G2035" s="146" t="s">
        <v>262</v>
      </c>
      <c r="H2035" s="146">
        <v>710</v>
      </c>
      <c r="I2035" s="146" t="s">
        <v>332</v>
      </c>
      <c r="J2035" s="146" t="s">
        <v>277</v>
      </c>
      <c r="K2035" s="146" t="s">
        <v>317</v>
      </c>
      <c r="L2035" s="146">
        <v>4532</v>
      </c>
      <c r="M2035" s="146" t="s">
        <v>265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ht="15">
      <c r="A2036" s="146">
        <v>5</v>
      </c>
      <c r="B2036" s="146" t="s">
        <v>241</v>
      </c>
      <c r="C2036">
        <v>2020</v>
      </c>
      <c r="D2036" s="146">
        <v>1</v>
      </c>
      <c r="E2036" s="146" t="s">
        <v>242</v>
      </c>
      <c r="F2036" s="147">
        <v>3</v>
      </c>
      <c r="G2036" s="146" t="s">
        <v>262</v>
      </c>
      <c r="H2036" s="146">
        <v>17</v>
      </c>
      <c r="I2036" s="146" t="s">
        <v>314</v>
      </c>
      <c r="J2036" s="146" t="s">
        <v>274</v>
      </c>
      <c r="K2036" s="146" t="s">
        <v>315</v>
      </c>
      <c r="L2036" s="146">
        <v>300</v>
      </c>
      <c r="M2036" s="146" t="s">
        <v>282</v>
      </c>
      <c r="N2036" s="146">
        <v>2</v>
      </c>
      <c r="O2036" s="146">
        <v>2824.0300000000002</v>
      </c>
      <c r="P2036" s="146">
        <v>13600</v>
      </c>
      <c r="Q2036" t="str">
        <f t="shared" si="31"/>
        <v>4-Medium C&amp;I</v>
      </c>
      <c r="R2036" s="148"/>
      <c r="U2036" s="148"/>
    </row>
    <row r="2037" spans="1:21" ht="15">
      <c r="A2037" s="146">
        <v>5</v>
      </c>
      <c r="B2037" s="146" t="s">
        <v>241</v>
      </c>
      <c r="C2037">
        <v>2020</v>
      </c>
      <c r="D2037" s="146">
        <v>1</v>
      </c>
      <c r="E2037" s="146" t="s">
        <v>242</v>
      </c>
      <c r="F2037" s="147">
        <v>3</v>
      </c>
      <c r="G2037" s="146" t="s">
        <v>262</v>
      </c>
      <c r="H2037" s="146">
        <v>602</v>
      </c>
      <c r="I2037" s="146" t="s">
        <v>309</v>
      </c>
      <c r="J2037" s="146" t="s">
        <v>305</v>
      </c>
      <c r="K2037" s="146" t="s">
        <v>307</v>
      </c>
      <c r="L2037" s="146">
        <v>300</v>
      </c>
      <c r="M2037" s="146" t="s">
        <v>282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ht="15">
      <c r="A2038" s="146">
        <v>5</v>
      </c>
      <c r="B2038" s="146" t="s">
        <v>241</v>
      </c>
      <c r="C2038">
        <v>2020</v>
      </c>
      <c r="D2038" s="146">
        <v>1</v>
      </c>
      <c r="E2038" s="146" t="s">
        <v>242</v>
      </c>
      <c r="F2038" s="147">
        <v>3</v>
      </c>
      <c r="G2038" s="146" t="s">
        <v>262</v>
      </c>
      <c r="H2038" s="146">
        <v>603</v>
      </c>
      <c r="I2038" s="146" t="s">
        <v>306</v>
      </c>
      <c r="J2038" s="146" t="s">
        <v>305</v>
      </c>
      <c r="K2038" s="146" t="s">
        <v>307</v>
      </c>
      <c r="L2038" s="146">
        <v>300</v>
      </c>
      <c r="M2038" s="146" t="s">
        <v>282</v>
      </c>
      <c r="N2038" s="146">
        <v>2004</v>
      </c>
      <c r="O2038" s="146">
        <v>237739.60000000001</v>
      </c>
      <c r="P2038" s="146">
        <v>713741</v>
      </c>
      <c r="Q2038" t="str">
        <f t="shared" si="31"/>
        <v>Street</v>
      </c>
      <c r="R2038" s="148"/>
      <c r="U2038" s="148"/>
    </row>
    <row r="2039" spans="1:21" ht="15">
      <c r="A2039" s="146">
        <v>5</v>
      </c>
      <c r="B2039" s="146" t="s">
        <v>241</v>
      </c>
      <c r="C2039">
        <v>2020</v>
      </c>
      <c r="D2039" s="146">
        <v>1</v>
      </c>
      <c r="E2039" s="146" t="s">
        <v>242</v>
      </c>
      <c r="F2039" s="147">
        <v>60</v>
      </c>
      <c r="G2039" s="146" t="s">
        <v>154</v>
      </c>
      <c r="H2039" s="146">
        <v>624</v>
      </c>
      <c r="I2039" s="146" t="s">
        <v>325</v>
      </c>
      <c r="J2039" s="146" t="s">
        <v>301</v>
      </c>
      <c r="K2039" s="146" t="s">
        <v>303</v>
      </c>
      <c r="L2039" s="146">
        <v>4563</v>
      </c>
      <c r="M2039" s="146" t="s">
        <v>324</v>
      </c>
      <c r="N2039" s="146">
        <v>2</v>
      </c>
      <c r="O2039" s="146">
        <v>42.170000000000002</v>
      </c>
      <c r="P2039" s="146">
        <v>335</v>
      </c>
      <c r="Q2039" t="str">
        <f t="shared" si="31"/>
        <v>Street</v>
      </c>
      <c r="R2039" s="148"/>
      <c r="U2039" s="148"/>
    </row>
    <row r="2040" spans="1:21" ht="15">
      <c r="A2040" s="146">
        <v>5</v>
      </c>
      <c r="B2040" s="146" t="s">
        <v>241</v>
      </c>
      <c r="C2040">
        <v>2020</v>
      </c>
      <c r="D2040" s="146">
        <v>1</v>
      </c>
      <c r="E2040" s="146" t="s">
        <v>242</v>
      </c>
      <c r="F2040" s="147">
        <v>1</v>
      </c>
      <c r="G2040" s="146" t="s">
        <v>243</v>
      </c>
      <c r="H2040" s="146">
        <v>7</v>
      </c>
      <c r="I2040" s="146" t="s">
        <v>345</v>
      </c>
      <c r="J2040" s="146" t="s">
        <v>257</v>
      </c>
      <c r="K2040" s="146" t="s">
        <v>258</v>
      </c>
      <c r="L2040" s="146">
        <v>200</v>
      </c>
      <c r="M2040" s="146" t="s">
        <v>259</v>
      </c>
      <c r="N2040" s="146">
        <v>69</v>
      </c>
      <c r="O2040" s="146">
        <v>8750.7600000000002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ht="15">
      <c r="A2041" s="146">
        <v>5</v>
      </c>
      <c r="B2041" s="146" t="s">
        <v>241</v>
      </c>
      <c r="C2041" s="146">
        <v>2020</v>
      </c>
      <c r="D2041" s="146">
        <v>1</v>
      </c>
      <c r="E2041" s="146" t="s">
        <v>242</v>
      </c>
      <c r="F2041" s="147">
        <v>1</v>
      </c>
      <c r="G2041" s="146" t="s">
        <v>243</v>
      </c>
      <c r="H2041" s="146">
        <v>616</v>
      </c>
      <c r="I2041" s="146" t="s">
        <v>311</v>
      </c>
      <c r="J2041" s="146" t="s">
        <v>305</v>
      </c>
      <c r="K2041" s="146" t="s">
        <v>307</v>
      </c>
      <c r="L2041" s="146">
        <v>4512</v>
      </c>
      <c r="M2041" s="146" t="s">
        <v>247</v>
      </c>
      <c r="N2041" s="146">
        <v>589</v>
      </c>
      <c r="O2041" s="146">
        <v>21604.189999999999</v>
      </c>
      <c r="P2041" s="146">
        <v>86332</v>
      </c>
      <c r="Q2041" t="str">
        <f t="shared" si="31"/>
        <v>Street</v>
      </c>
      <c r="R2041" s="148"/>
      <c r="U2041" s="148"/>
    </row>
    <row r="2042" spans="1:21" ht="15">
      <c r="A2042" s="146">
        <v>4</v>
      </c>
      <c r="B2042" s="146" t="s">
        <v>249</v>
      </c>
      <c r="C2042" s="146">
        <v>2020</v>
      </c>
      <c r="D2042" s="146">
        <v>1</v>
      </c>
      <c r="E2042" s="146" t="s">
        <v>242</v>
      </c>
      <c r="F2042" s="147">
        <v>1</v>
      </c>
      <c r="G2042" s="146" t="s">
        <v>243</v>
      </c>
      <c r="H2042" s="146">
        <v>1</v>
      </c>
      <c r="I2042" s="146" t="s">
        <v>251</v>
      </c>
      <c r="J2042" s="146" t="s">
        <v>245</v>
      </c>
      <c r="K2042" s="146" t="s">
        <v>246</v>
      </c>
      <c r="L2042" s="146">
        <v>200</v>
      </c>
      <c r="M2042" s="146" t="s">
        <v>259</v>
      </c>
      <c r="N2042" s="146">
        <v>1400</v>
      </c>
      <c r="O2042" s="146">
        <v>325295.20000000001</v>
      </c>
      <c r="P2042" s="146">
        <v>1218902</v>
      </c>
      <c r="Q2042" t="str">
        <f t="shared" si="31"/>
        <v>1-Residential</v>
      </c>
      <c r="R2042" s="148"/>
      <c r="U2042" s="148"/>
    </row>
    <row r="2043" spans="1:21" ht="15">
      <c r="A2043" s="146">
        <v>4</v>
      </c>
      <c r="B2043" s="146" t="s">
        <v>249</v>
      </c>
      <c r="C2043" s="146">
        <v>2020</v>
      </c>
      <c r="D2043" s="146">
        <v>1</v>
      </c>
      <c r="E2043" s="146" t="s">
        <v>242</v>
      </c>
      <c r="F2043" s="147">
        <v>5</v>
      </c>
      <c r="G2043" s="146" t="s">
        <v>283</v>
      </c>
      <c r="H2043" s="146">
        <v>950</v>
      </c>
      <c r="I2043" s="146" t="s">
        <v>269</v>
      </c>
      <c r="J2043" s="146" t="s">
        <v>248</v>
      </c>
      <c r="K2043" s="146" t="s">
        <v>270</v>
      </c>
      <c r="L2043" s="146">
        <v>4552</v>
      </c>
      <c r="M2043" s="146" t="s">
        <v>313</v>
      </c>
      <c r="N2043" s="146">
        <v>2</v>
      </c>
      <c r="O2043" s="146">
        <v>30.039999999999999</v>
      </c>
      <c r="P2043" s="146">
        <v>106</v>
      </c>
      <c r="Q2043" t="str">
        <f t="shared" si="31"/>
        <v>3-Small C&amp;I</v>
      </c>
      <c r="R2043" s="148"/>
      <c r="U2043" s="148"/>
    </row>
    <row r="2044" spans="1:21" ht="15">
      <c r="A2044" s="146">
        <v>5</v>
      </c>
      <c r="B2044" s="146" t="s">
        <v>241</v>
      </c>
      <c r="C2044" s="146">
        <v>2020</v>
      </c>
      <c r="D2044" s="146">
        <v>1</v>
      </c>
      <c r="E2044" s="146" t="s">
        <v>242</v>
      </c>
      <c r="F2044" s="147">
        <v>77</v>
      </c>
      <c r="G2044" s="146" t="s">
        <v>154</v>
      </c>
      <c r="H2044" s="146">
        <v>950</v>
      </c>
      <c r="I2044" s="146" t="s">
        <v>269</v>
      </c>
      <c r="J2044" s="146" t="s">
        <v>248</v>
      </c>
      <c r="K2044" s="146" t="s">
        <v>270</v>
      </c>
      <c r="L2044" s="146">
        <v>4577</v>
      </c>
      <c r="M2044" s="146" t="s">
        <v>154</v>
      </c>
      <c r="N2044" s="146">
        <v>1</v>
      </c>
      <c r="O2044" s="146">
        <v>258.06999999999999</v>
      </c>
      <c r="P2044" s="146">
        <v>2782</v>
      </c>
      <c r="Q2044" t="str">
        <f t="shared" si="31"/>
        <v>3-Small C&amp;I</v>
      </c>
      <c r="R2044" s="148"/>
      <c r="U2044" s="148"/>
    </row>
    <row r="2045" spans="1:21" ht="15">
      <c r="A2045" s="146">
        <v>5</v>
      </c>
      <c r="B2045" s="146" t="s">
        <v>241</v>
      </c>
      <c r="C2045" s="146">
        <v>2020</v>
      </c>
      <c r="D2045" s="146">
        <v>1</v>
      </c>
      <c r="E2045" s="146" t="s">
        <v>242</v>
      </c>
      <c r="F2045" s="147">
        <v>72</v>
      </c>
      <c r="G2045" s="146" t="s">
        <v>154</v>
      </c>
      <c r="H2045" s="146">
        <v>1</v>
      </c>
      <c r="I2045" s="146" t="s">
        <v>251</v>
      </c>
      <c r="J2045" s="146" t="s">
        <v>245</v>
      </c>
      <c r="K2045" s="146" t="s">
        <v>246</v>
      </c>
      <c r="L2045" s="146">
        <v>1572</v>
      </c>
      <c r="M2045" s="146" t="s">
        <v>319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ht="15">
      <c r="A2046" s="146">
        <v>5</v>
      </c>
      <c r="B2046" s="146" t="s">
        <v>241</v>
      </c>
      <c r="C2046" s="146">
        <v>2020</v>
      </c>
      <c r="D2046" s="146">
        <v>1</v>
      </c>
      <c r="E2046" s="146" t="s">
        <v>242</v>
      </c>
      <c r="F2046" s="147">
        <v>3</v>
      </c>
      <c r="G2046" s="146" t="s">
        <v>262</v>
      </c>
      <c r="H2046" s="146">
        <v>18</v>
      </c>
      <c r="I2046" s="146" t="s">
        <v>284</v>
      </c>
      <c r="J2046" s="146" t="s">
        <v>268</v>
      </c>
      <c r="K2046" s="146" t="s">
        <v>281</v>
      </c>
      <c r="L2046" s="146">
        <v>300</v>
      </c>
      <c r="M2046" s="146" t="s">
        <v>282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ht="15">
      <c r="A2047" s="146">
        <v>5</v>
      </c>
      <c r="B2047" s="146" t="s">
        <v>241</v>
      </c>
      <c r="C2047" s="146">
        <v>2020</v>
      </c>
      <c r="D2047" s="146">
        <v>1</v>
      </c>
      <c r="E2047" s="146" t="s">
        <v>242</v>
      </c>
      <c r="F2047" s="147">
        <v>3</v>
      </c>
      <c r="G2047" s="146" t="s">
        <v>262</v>
      </c>
      <c r="H2047" s="146">
        <v>953</v>
      </c>
      <c r="I2047" s="146" t="s">
        <v>278</v>
      </c>
      <c r="J2047" s="146" t="s">
        <v>266</v>
      </c>
      <c r="K2047" s="146" t="s">
        <v>276</v>
      </c>
      <c r="L2047" s="146">
        <v>4532</v>
      </c>
      <c r="M2047" s="146" t="s">
        <v>265</v>
      </c>
      <c r="N2047" s="146">
        <v>15225</v>
      </c>
      <c r="O2047" s="146">
        <v>760753.66000000003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ht="15">
      <c r="A2048" s="146">
        <v>5</v>
      </c>
      <c r="B2048" s="146" t="s">
        <v>241</v>
      </c>
      <c r="C2048" s="146">
        <v>2020</v>
      </c>
      <c r="D2048" s="146">
        <v>1</v>
      </c>
      <c r="E2048" s="146" t="s">
        <v>242</v>
      </c>
      <c r="F2048" s="147">
        <v>3</v>
      </c>
      <c r="G2048" s="146" t="s">
        <v>262</v>
      </c>
      <c r="H2048" s="146">
        <v>956</v>
      </c>
      <c r="I2048" s="146" t="s">
        <v>367</v>
      </c>
      <c r="J2048" s="146" t="s">
        <v>268</v>
      </c>
      <c r="K2048" s="146" t="s">
        <v>281</v>
      </c>
      <c r="L2048" s="146">
        <v>4532</v>
      </c>
      <c r="M2048" s="146" t="s">
        <v>265</v>
      </c>
      <c r="N2048" s="146">
        <v>224</v>
      </c>
      <c r="O2048" s="146">
        <v>359030.40999999997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ht="15">
      <c r="A2049" s="146">
        <v>5</v>
      </c>
      <c r="B2049" s="146" t="s">
        <v>241</v>
      </c>
      <c r="C2049" s="146">
        <v>2020</v>
      </c>
      <c r="D2049" s="146">
        <v>1</v>
      </c>
      <c r="E2049" s="146" t="s">
        <v>242</v>
      </c>
      <c r="F2049" s="147">
        <v>77</v>
      </c>
      <c r="G2049" s="146" t="s">
        <v>154</v>
      </c>
      <c r="H2049" s="146">
        <v>5</v>
      </c>
      <c r="I2049" s="146" t="s">
        <v>289</v>
      </c>
      <c r="J2049" s="146" t="s">
        <v>248</v>
      </c>
      <c r="K2049" s="146" t="s">
        <v>270</v>
      </c>
      <c r="L2049" s="146">
        <v>1577</v>
      </c>
      <c r="M2049" s="146" t="s">
        <v>336</v>
      </c>
      <c r="N2049" s="146">
        <v>2</v>
      </c>
      <c r="O2049" s="146">
        <v>1654.3199999999999</v>
      </c>
      <c r="P2049" s="146">
        <v>7754</v>
      </c>
      <c r="Q2049" t="str">
        <f t="shared" si="31"/>
        <v>3-Small C&amp;I</v>
      </c>
      <c r="R2049" s="148"/>
      <c r="U2049" s="148"/>
    </row>
    <row r="2050" spans="1:21" ht="15">
      <c r="A2050" s="146">
        <v>5</v>
      </c>
      <c r="B2050" s="146" t="s">
        <v>241</v>
      </c>
      <c r="C2050" s="146">
        <v>2020</v>
      </c>
      <c r="D2050" s="146">
        <v>1</v>
      </c>
      <c r="E2050" s="146" t="s">
        <v>242</v>
      </c>
      <c r="F2050" s="147">
        <v>10</v>
      </c>
      <c r="G2050" s="146" t="s">
        <v>250</v>
      </c>
      <c r="H2050" s="146">
        <v>903</v>
      </c>
      <c r="I2050" s="146" t="s">
        <v>244</v>
      </c>
      <c r="J2050" s="146" t="s">
        <v>245</v>
      </c>
      <c r="K2050" s="146" t="s">
        <v>246</v>
      </c>
      <c r="L2050" s="146">
        <v>4513</v>
      </c>
      <c r="M2050" s="146" t="s">
        <v>338</v>
      </c>
      <c r="N2050" s="146">
        <v>30572</v>
      </c>
      <c r="O2050" s="146">
        <v>4934740.7999999998</v>
      </c>
      <c r="P2050" s="146">
        <v>39925534</v>
      </c>
      <c r="Q2050" t="str">
        <f t="shared" si="32" ref="Q2050:Q2113">VLOOKUP(J2050,S:T,2,FALSE)</f>
        <v>1-Residential</v>
      </c>
      <c r="R2050" s="148"/>
      <c r="U2050" s="148"/>
    </row>
    <row r="2051" spans="1:21" ht="15">
      <c r="A2051" s="146">
        <v>5</v>
      </c>
      <c r="B2051" s="146" t="s">
        <v>241</v>
      </c>
      <c r="C2051" s="146">
        <v>2020</v>
      </c>
      <c r="D2051" s="146">
        <v>1</v>
      </c>
      <c r="E2051" s="146" t="s">
        <v>242</v>
      </c>
      <c r="F2051" s="147">
        <v>3</v>
      </c>
      <c r="G2051" s="146" t="s">
        <v>262</v>
      </c>
      <c r="H2051" s="146">
        <v>16</v>
      </c>
      <c r="I2051" s="146" t="s">
        <v>326</v>
      </c>
      <c r="J2051" s="146" t="s">
        <v>271</v>
      </c>
      <c r="K2051" s="146" t="s">
        <v>327</v>
      </c>
      <c r="L2051" s="146">
        <v>300</v>
      </c>
      <c r="M2051" s="146" t="s">
        <v>282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ht="15">
      <c r="A2052" s="146">
        <v>5</v>
      </c>
      <c r="B2052" s="146" t="s">
        <v>241</v>
      </c>
      <c r="C2052" s="146">
        <v>2020</v>
      </c>
      <c r="D2052" s="146">
        <v>1</v>
      </c>
      <c r="E2052" s="146" t="s">
        <v>242</v>
      </c>
      <c r="F2052" s="147">
        <v>75</v>
      </c>
      <c r="G2052" s="146" t="s">
        <v>154</v>
      </c>
      <c r="H2052" s="146">
        <v>701</v>
      </c>
      <c r="I2052" s="146" t="s">
        <v>316</v>
      </c>
      <c r="J2052" s="146" t="s">
        <v>277</v>
      </c>
      <c r="K2052" s="146" t="s">
        <v>317</v>
      </c>
      <c r="L2052" s="146">
        <v>1575</v>
      </c>
      <c r="M2052" s="146" t="s">
        <v>320</v>
      </c>
      <c r="N2052" s="146">
        <v>1</v>
      </c>
      <c r="O2052" s="146">
        <v>38806.440000000002</v>
      </c>
      <c r="P2052" s="146">
        <v>210000</v>
      </c>
      <c r="Q2052" t="str">
        <f t="shared" si="32"/>
        <v>5-Large C&amp;I</v>
      </c>
      <c r="R2052" s="148"/>
      <c r="U2052" s="148"/>
    </row>
    <row r="2053" spans="1:21" ht="15">
      <c r="A2053" s="146">
        <v>5</v>
      </c>
      <c r="B2053" s="146" t="s">
        <v>241</v>
      </c>
      <c r="C2053" s="146">
        <v>2020</v>
      </c>
      <c r="D2053" s="146">
        <v>1</v>
      </c>
      <c r="E2053" s="146" t="s">
        <v>242</v>
      </c>
      <c r="F2053" s="147">
        <v>5</v>
      </c>
      <c r="G2053" s="146" t="s">
        <v>283</v>
      </c>
      <c r="H2053" s="146">
        <v>602</v>
      </c>
      <c r="I2053" s="146" t="s">
        <v>309</v>
      </c>
      <c r="J2053" s="146" t="s">
        <v>305</v>
      </c>
      <c r="K2053" s="146" t="s">
        <v>307</v>
      </c>
      <c r="L2053" s="146">
        <v>460</v>
      </c>
      <c r="M2053" s="146" t="s">
        <v>285</v>
      </c>
      <c r="N2053" s="146">
        <v>30</v>
      </c>
      <c r="O2053" s="146">
        <v>5161.1999999999998</v>
      </c>
      <c r="P2053" s="146">
        <v>16616</v>
      </c>
      <c r="Q2053" t="str">
        <f t="shared" si="32"/>
        <v>Street</v>
      </c>
      <c r="R2053" s="148"/>
      <c r="U2053" s="148"/>
    </row>
    <row r="2054" spans="1:21" ht="15">
      <c r="A2054" s="146">
        <v>5</v>
      </c>
      <c r="B2054" s="146" t="s">
        <v>241</v>
      </c>
      <c r="C2054" s="146">
        <v>2020</v>
      </c>
      <c r="D2054" s="146">
        <v>1</v>
      </c>
      <c r="E2054" s="146" t="s">
        <v>242</v>
      </c>
      <c r="F2054" s="147">
        <v>6</v>
      </c>
      <c r="G2054" s="146" t="s">
        <v>293</v>
      </c>
      <c r="H2054" s="146">
        <v>600</v>
      </c>
      <c r="I2054" s="146" t="s">
        <v>364</v>
      </c>
      <c r="J2054" s="146" t="s">
        <v>290</v>
      </c>
      <c r="K2054" s="146" t="s">
        <v>299</v>
      </c>
      <c r="L2054" s="146">
        <v>700</v>
      </c>
      <c r="M2054" s="146" t="s">
        <v>296</v>
      </c>
      <c r="N2054" s="146">
        <v>77</v>
      </c>
      <c r="O2054" s="146">
        <v>50907.480000000003</v>
      </c>
      <c r="P2054" s="146">
        <v>84134</v>
      </c>
      <c r="Q2054" t="str">
        <f t="shared" si="32"/>
        <v>Street</v>
      </c>
      <c r="R2054" s="148"/>
      <c r="U2054" s="148"/>
    </row>
    <row r="2055" spans="1:21" ht="15">
      <c r="A2055" s="146">
        <v>5</v>
      </c>
      <c r="B2055" s="146" t="s">
        <v>241</v>
      </c>
      <c r="C2055" s="146">
        <v>2020</v>
      </c>
      <c r="D2055" s="146">
        <v>1</v>
      </c>
      <c r="E2055" s="146" t="s">
        <v>242</v>
      </c>
      <c r="F2055" s="147">
        <v>6</v>
      </c>
      <c r="G2055" s="146" t="s">
        <v>293</v>
      </c>
      <c r="H2055" s="146">
        <v>617</v>
      </c>
      <c r="I2055" s="146" t="s">
        <v>349</v>
      </c>
      <c r="J2055" s="146" t="s">
        <v>292</v>
      </c>
      <c r="K2055" s="146" t="s">
        <v>350</v>
      </c>
      <c r="L2055" s="146">
        <v>4562</v>
      </c>
      <c r="M2055" s="146" t="s">
        <v>300</v>
      </c>
      <c r="N2055" s="146">
        <v>11</v>
      </c>
      <c r="O2055" s="146">
        <v>17315.869999999999</v>
      </c>
      <c r="P2055" s="146">
        <v>105125</v>
      </c>
      <c r="Q2055" t="str">
        <f t="shared" si="32"/>
        <v>Street</v>
      </c>
      <c r="R2055" s="148"/>
      <c r="U2055" s="148"/>
    </row>
    <row r="2056" spans="1:21" ht="15">
      <c r="A2056" s="146">
        <v>4</v>
      </c>
      <c r="B2056" s="146" t="s">
        <v>249</v>
      </c>
      <c r="C2056" s="146">
        <v>2020</v>
      </c>
      <c r="D2056" s="146">
        <v>1</v>
      </c>
      <c r="E2056" s="146" t="s">
        <v>242</v>
      </c>
      <c r="F2056" s="147">
        <v>6</v>
      </c>
      <c r="G2056" s="146" t="s">
        <v>293</v>
      </c>
      <c r="H2056" s="146">
        <v>624</v>
      </c>
      <c r="I2056" s="146" t="s">
        <v>325</v>
      </c>
      <c r="J2056" s="146" t="s">
        <v>301</v>
      </c>
      <c r="K2056" s="146" t="s">
        <v>303</v>
      </c>
      <c r="L2056" s="146">
        <v>4562</v>
      </c>
      <c r="M2056" s="146" t="s">
        <v>300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ht="15">
      <c r="A2057" s="146">
        <v>5</v>
      </c>
      <c r="B2057" s="146" t="s">
        <v>241</v>
      </c>
      <c r="C2057" s="146">
        <v>2020</v>
      </c>
      <c r="D2057" s="146">
        <v>1</v>
      </c>
      <c r="E2057" s="146" t="s">
        <v>242</v>
      </c>
      <c r="F2057" s="147">
        <v>3</v>
      </c>
      <c r="G2057" s="146" t="s">
        <v>262</v>
      </c>
      <c r="H2057" s="146">
        <v>616</v>
      </c>
      <c r="I2057" s="146" t="s">
        <v>311</v>
      </c>
      <c r="J2057" s="146" t="s">
        <v>305</v>
      </c>
      <c r="K2057" s="146" t="s">
        <v>307</v>
      </c>
      <c r="L2057" s="146">
        <v>4532</v>
      </c>
      <c r="M2057" s="146" t="s">
        <v>265</v>
      </c>
      <c r="N2057" s="146">
        <v>3196</v>
      </c>
      <c r="O2057" s="146">
        <v>277678.66999999998</v>
      </c>
      <c r="P2057" s="146">
        <v>1398830</v>
      </c>
      <c r="Q2057" t="str">
        <f t="shared" si="32"/>
        <v>Street</v>
      </c>
      <c r="R2057" s="148"/>
      <c r="U2057" s="148"/>
    </row>
    <row r="2058" spans="1:21" ht="15">
      <c r="A2058" s="146">
        <v>4</v>
      </c>
      <c r="B2058" s="146" t="s">
        <v>249</v>
      </c>
      <c r="C2058" s="146">
        <v>2020</v>
      </c>
      <c r="D2058" s="146">
        <v>1</v>
      </c>
      <c r="E2058" s="146" t="s">
        <v>242</v>
      </c>
      <c r="F2058" s="147">
        <v>3</v>
      </c>
      <c r="G2058" s="146" t="s">
        <v>262</v>
      </c>
      <c r="H2058" s="146">
        <v>616</v>
      </c>
      <c r="I2058" s="146" t="s">
        <v>311</v>
      </c>
      <c r="J2058" s="146" t="s">
        <v>305</v>
      </c>
      <c r="K2058" s="146" t="s">
        <v>307</v>
      </c>
      <c r="L2058" s="146">
        <v>4532</v>
      </c>
      <c r="M2058" s="146" t="s">
        <v>265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ht="15">
      <c r="A2059" s="146">
        <v>5</v>
      </c>
      <c r="B2059" s="146" t="s">
        <v>241</v>
      </c>
      <c r="C2059" s="146">
        <v>2020</v>
      </c>
      <c r="D2059" s="146">
        <v>1</v>
      </c>
      <c r="E2059" s="146" t="s">
        <v>242</v>
      </c>
      <c r="F2059" s="147">
        <v>75</v>
      </c>
      <c r="G2059" s="146" t="s">
        <v>154</v>
      </c>
      <c r="H2059" s="146">
        <v>13</v>
      </c>
      <c r="I2059" s="146" t="s">
        <v>337</v>
      </c>
      <c r="J2059" s="146" t="s">
        <v>268</v>
      </c>
      <c r="K2059" s="146" t="s">
        <v>281</v>
      </c>
      <c r="L2059" s="146">
        <v>1575</v>
      </c>
      <c r="M2059" s="146" t="s">
        <v>320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ht="15">
      <c r="A2060" s="146">
        <v>5</v>
      </c>
      <c r="B2060" s="146" t="s">
        <v>241</v>
      </c>
      <c r="C2060" s="146">
        <v>2020</v>
      </c>
      <c r="D2060" s="146">
        <v>1</v>
      </c>
      <c r="E2060" s="146" t="s">
        <v>242</v>
      </c>
      <c r="F2060" s="147">
        <v>10</v>
      </c>
      <c r="G2060" s="146" t="s">
        <v>250</v>
      </c>
      <c r="H2060" s="146">
        <v>2</v>
      </c>
      <c r="I2060" s="146" t="s">
        <v>330</v>
      </c>
      <c r="J2060" s="146" t="s">
        <v>245</v>
      </c>
      <c r="K2060" s="146" t="s">
        <v>246</v>
      </c>
      <c r="L2060" s="146">
        <v>207</v>
      </c>
      <c r="M2060" s="146" t="s">
        <v>252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ht="15">
      <c r="A2061" s="146">
        <v>5</v>
      </c>
      <c r="B2061" s="146" t="s">
        <v>241</v>
      </c>
      <c r="C2061" s="146">
        <v>2020</v>
      </c>
      <c r="D2061" s="146">
        <v>1</v>
      </c>
      <c r="E2061" s="146" t="s">
        <v>242</v>
      </c>
      <c r="F2061" s="147">
        <v>79</v>
      </c>
      <c r="G2061" s="146" t="s">
        <v>154</v>
      </c>
      <c r="H2061" s="146">
        <v>153</v>
      </c>
      <c r="I2061" s="146" t="s">
        <v>342</v>
      </c>
      <c r="J2061" s="146" t="s">
        <v>279</v>
      </c>
      <c r="K2061" s="146" t="s">
        <v>279</v>
      </c>
      <c r="L2061" s="146">
        <v>1579</v>
      </c>
      <c r="M2061" s="146" t="s">
        <v>343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ht="15">
      <c r="A2062" s="146">
        <v>4</v>
      </c>
      <c r="B2062" s="146" t="s">
        <v>249</v>
      </c>
      <c r="C2062" s="146">
        <v>2020</v>
      </c>
      <c r="D2062" s="146">
        <v>1</v>
      </c>
      <c r="E2062" s="146" t="s">
        <v>242</v>
      </c>
      <c r="F2062" s="147">
        <v>3</v>
      </c>
      <c r="G2062" s="146" t="s">
        <v>262</v>
      </c>
      <c r="H2062" s="146">
        <v>952</v>
      </c>
      <c r="I2062" s="146" t="s">
        <v>272</v>
      </c>
      <c r="J2062" s="146" t="s">
        <v>260</v>
      </c>
      <c r="K2062" s="146" t="s">
        <v>273</v>
      </c>
      <c r="L2062" s="146">
        <v>4532</v>
      </c>
      <c r="M2062" s="146" t="s">
        <v>265</v>
      </c>
      <c r="N2062" s="146">
        <v>12</v>
      </c>
      <c r="O2062" s="146">
        <v>662.96000000000004</v>
      </c>
      <c r="P2062" s="146">
        <v>5194</v>
      </c>
      <c r="Q2062" t="str">
        <f t="shared" si="32"/>
        <v>3-Small C&amp;I</v>
      </c>
      <c r="R2062" s="148"/>
      <c r="U2062" s="148"/>
    </row>
    <row r="2063" spans="1:21" ht="15">
      <c r="A2063" s="146">
        <v>5</v>
      </c>
      <c r="B2063" s="146" t="s">
        <v>241</v>
      </c>
      <c r="C2063" s="146">
        <v>2020</v>
      </c>
      <c r="D2063" s="146">
        <v>1</v>
      </c>
      <c r="E2063" s="146" t="s">
        <v>242</v>
      </c>
      <c r="F2063" s="147">
        <v>3</v>
      </c>
      <c r="G2063" s="146" t="s">
        <v>262</v>
      </c>
      <c r="H2063" s="146">
        <v>15</v>
      </c>
      <c r="I2063" s="146" t="s">
        <v>318</v>
      </c>
      <c r="J2063" s="146" t="s">
        <v>266</v>
      </c>
      <c r="K2063" s="146" t="s">
        <v>276</v>
      </c>
      <c r="L2063" s="146">
        <v>300</v>
      </c>
      <c r="M2063" s="146" t="s">
        <v>282</v>
      </c>
      <c r="N2063" s="146">
        <v>105</v>
      </c>
      <c r="O2063" s="146">
        <v>7496.3400000000001</v>
      </c>
      <c r="P2063" s="146">
        <v>30452</v>
      </c>
      <c r="Q2063" t="str">
        <f t="shared" si="32"/>
        <v>3-Small C&amp;I</v>
      </c>
      <c r="R2063" s="148"/>
      <c r="U2063" s="148"/>
    </row>
    <row r="2064" spans="1:21" ht="15">
      <c r="A2064" s="146">
        <v>4</v>
      </c>
      <c r="B2064" s="146" t="s">
        <v>249</v>
      </c>
      <c r="C2064" s="146">
        <v>2020</v>
      </c>
      <c r="D2064" s="146">
        <v>1</v>
      </c>
      <c r="E2064" s="146" t="s">
        <v>242</v>
      </c>
      <c r="F2064" s="147">
        <v>3</v>
      </c>
      <c r="G2064" s="146" t="s">
        <v>262</v>
      </c>
      <c r="H2064" s="146">
        <v>15</v>
      </c>
      <c r="I2064" s="146" t="s">
        <v>318</v>
      </c>
      <c r="J2064" s="146" t="s">
        <v>266</v>
      </c>
      <c r="K2064" s="146" t="s">
        <v>276</v>
      </c>
      <c r="L2064" s="146">
        <v>300</v>
      </c>
      <c r="M2064" s="146" t="s">
        <v>282</v>
      </c>
      <c r="N2064" s="146">
        <v>1</v>
      </c>
      <c r="O2064" s="146">
        <v>12.359999999999999</v>
      </c>
      <c r="P2064" s="146">
        <v>10</v>
      </c>
      <c r="Q2064" t="str">
        <f t="shared" si="32"/>
        <v>3-Small C&amp;I</v>
      </c>
      <c r="R2064" s="148"/>
      <c r="U2064" s="148"/>
    </row>
    <row r="2065" spans="1:21" ht="15">
      <c r="A2065" s="146">
        <v>5</v>
      </c>
      <c r="B2065" s="146" t="s">
        <v>241</v>
      </c>
      <c r="C2065" s="146">
        <v>2020</v>
      </c>
      <c r="D2065" s="146">
        <v>1</v>
      </c>
      <c r="E2065" s="146" t="s">
        <v>242</v>
      </c>
      <c r="F2065" s="147">
        <v>1</v>
      </c>
      <c r="G2065" s="146" t="s">
        <v>243</v>
      </c>
      <c r="H2065" s="146">
        <v>953</v>
      </c>
      <c r="I2065" s="146" t="s">
        <v>278</v>
      </c>
      <c r="J2065" s="146" t="s">
        <v>266</v>
      </c>
      <c r="K2065" s="146" t="s">
        <v>276</v>
      </c>
      <c r="L2065" s="146">
        <v>4512</v>
      </c>
      <c r="M2065" s="146" t="s">
        <v>247</v>
      </c>
      <c r="N2065" s="146">
        <v>609</v>
      </c>
      <c r="O2065" s="146">
        <v>29945.290000000001</v>
      </c>
      <c r="P2065" s="146">
        <v>265132</v>
      </c>
      <c r="Q2065" t="str">
        <f t="shared" si="32"/>
        <v>3-Small C&amp;I</v>
      </c>
      <c r="R2065" s="148"/>
      <c r="U2065" s="148"/>
    </row>
    <row r="2066" spans="1:21" ht="15">
      <c r="A2066" s="146">
        <v>5</v>
      </c>
      <c r="B2066" s="146" t="s">
        <v>241</v>
      </c>
      <c r="C2066" s="146">
        <v>2020</v>
      </c>
      <c r="D2066" s="146">
        <v>1</v>
      </c>
      <c r="E2066" s="146" t="s">
        <v>242</v>
      </c>
      <c r="F2066" s="147">
        <v>79</v>
      </c>
      <c r="G2066" s="146" t="s">
        <v>154</v>
      </c>
      <c r="H2066" s="146">
        <v>950</v>
      </c>
      <c r="I2066" s="146" t="s">
        <v>269</v>
      </c>
      <c r="J2066" s="146" t="s">
        <v>248</v>
      </c>
      <c r="K2066" s="146" t="s">
        <v>270</v>
      </c>
      <c r="L2066" s="146">
        <v>4579</v>
      </c>
      <c r="M2066" s="146" t="s">
        <v>267</v>
      </c>
      <c r="N2066" s="146">
        <v>84</v>
      </c>
      <c r="O2066" s="146">
        <v>17600.279999999999</v>
      </c>
      <c r="P2066" s="146">
        <v>186607</v>
      </c>
      <c r="Q2066" t="str">
        <f t="shared" si="32"/>
        <v>3-Small C&amp;I</v>
      </c>
      <c r="R2066" s="148"/>
      <c r="U2066" s="148"/>
    </row>
    <row r="2067" spans="1:21" ht="15">
      <c r="A2067" s="146">
        <v>5</v>
      </c>
      <c r="B2067" s="146" t="s">
        <v>241</v>
      </c>
      <c r="C2067" s="146">
        <v>2020</v>
      </c>
      <c r="D2067" s="146">
        <v>1</v>
      </c>
      <c r="E2067" s="146" t="s">
        <v>242</v>
      </c>
      <c r="F2067" s="147">
        <v>5</v>
      </c>
      <c r="G2067" s="146" t="s">
        <v>283</v>
      </c>
      <c r="H2067" s="146">
        <v>8</v>
      </c>
      <c r="I2067" s="146" t="s">
        <v>333</v>
      </c>
      <c r="J2067" s="146" t="s">
        <v>255</v>
      </c>
      <c r="K2067" s="146" t="s">
        <v>264</v>
      </c>
      <c r="L2067" s="146">
        <v>460</v>
      </c>
      <c r="M2067" s="146" t="s">
        <v>285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ht="15">
      <c r="A2068" s="146">
        <v>5</v>
      </c>
      <c r="B2068" s="146" t="s">
        <v>241</v>
      </c>
      <c r="C2068" s="146">
        <v>2020</v>
      </c>
      <c r="D2068" s="146">
        <v>1</v>
      </c>
      <c r="E2068" s="146" t="s">
        <v>242</v>
      </c>
      <c r="F2068" s="147">
        <v>5</v>
      </c>
      <c r="G2068" s="146" t="s">
        <v>283</v>
      </c>
      <c r="H2068" s="146">
        <v>954</v>
      </c>
      <c r="I2068" s="146" t="s">
        <v>356</v>
      </c>
      <c r="J2068" s="146" t="s">
        <v>268</v>
      </c>
      <c r="K2068" s="146" t="s">
        <v>281</v>
      </c>
      <c r="L2068" s="146">
        <v>4552</v>
      </c>
      <c r="M2068" s="146" t="s">
        <v>313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ht="15">
      <c r="A2069" s="146">
        <v>5</v>
      </c>
      <c r="B2069" s="146" t="s">
        <v>241</v>
      </c>
      <c r="C2069" s="146">
        <v>2020</v>
      </c>
      <c r="D2069" s="146">
        <v>1</v>
      </c>
      <c r="E2069" s="146" t="s">
        <v>242</v>
      </c>
      <c r="F2069" s="147">
        <v>6</v>
      </c>
      <c r="G2069" s="146" t="s">
        <v>293</v>
      </c>
      <c r="H2069" s="146">
        <v>608</v>
      </c>
      <c r="I2069" s="146" t="s">
        <v>339</v>
      </c>
      <c r="J2069" s="146" t="s">
        <v>308</v>
      </c>
      <c r="K2069" s="146" t="s">
        <v>154</v>
      </c>
      <c r="L2069" s="146">
        <v>700</v>
      </c>
      <c r="M2069" s="146" t="s">
        <v>296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ht="15">
      <c r="A2070" s="146">
        <v>5</v>
      </c>
      <c r="B2070" s="146" t="s">
        <v>241</v>
      </c>
      <c r="C2070" s="146">
        <v>2020</v>
      </c>
      <c r="D2070" s="146">
        <v>1</v>
      </c>
      <c r="E2070" s="146" t="s">
        <v>242</v>
      </c>
      <c r="F2070" s="147">
        <v>6</v>
      </c>
      <c r="G2070" s="146" t="s">
        <v>293</v>
      </c>
      <c r="H2070" s="146">
        <v>625</v>
      </c>
      <c r="I2070" s="146" t="s">
        <v>354</v>
      </c>
      <c r="J2070" s="146" t="s">
        <v>310</v>
      </c>
      <c r="K2070" s="146" t="s">
        <v>154</v>
      </c>
      <c r="L2070" s="146">
        <v>700</v>
      </c>
      <c r="M2070" s="146" t="s">
        <v>296</v>
      </c>
      <c r="N2070" s="146">
        <v>1</v>
      </c>
      <c r="O2070" s="146">
        <v>21.329999999999998</v>
      </c>
      <c r="P2070" s="146">
        <v>28</v>
      </c>
      <c r="Q2070" t="str">
        <f t="shared" si="32"/>
        <v>Street</v>
      </c>
      <c r="R2070" s="148"/>
      <c r="U2070" s="148"/>
    </row>
    <row r="2071" spans="1:21" ht="15">
      <c r="A2071" s="146">
        <v>5</v>
      </c>
      <c r="B2071" s="146" t="s">
        <v>241</v>
      </c>
      <c r="C2071" s="146">
        <v>2020</v>
      </c>
      <c r="D2071" s="146">
        <v>1</v>
      </c>
      <c r="E2071" s="146" t="s">
        <v>242</v>
      </c>
      <c r="F2071" s="147">
        <v>3</v>
      </c>
      <c r="G2071" s="146" t="s">
        <v>262</v>
      </c>
      <c r="H2071" s="146">
        <v>700</v>
      </c>
      <c r="I2071" s="146" t="s">
        <v>329</v>
      </c>
      <c r="J2071" s="146" t="s">
        <v>277</v>
      </c>
      <c r="K2071" s="146" t="s">
        <v>317</v>
      </c>
      <c r="L2071" s="146">
        <v>300</v>
      </c>
      <c r="M2071" s="146" t="s">
        <v>282</v>
      </c>
      <c r="N2071" s="146">
        <v>4</v>
      </c>
      <c r="O2071" s="146">
        <v>29542.869999999999</v>
      </c>
      <c r="P2071" s="146">
        <v>156960</v>
      </c>
      <c r="Q2071" t="str">
        <f t="shared" si="32"/>
        <v>5-Large C&amp;I</v>
      </c>
      <c r="R2071" s="148"/>
      <c r="U2071" s="148"/>
    </row>
    <row r="2072" spans="1:21" ht="15">
      <c r="A2072" s="146">
        <v>5</v>
      </c>
      <c r="B2072" s="146" t="s">
        <v>241</v>
      </c>
      <c r="C2072" s="146">
        <v>2020</v>
      </c>
      <c r="D2072" s="146">
        <v>1</v>
      </c>
      <c r="E2072" s="146" t="s">
        <v>242</v>
      </c>
      <c r="F2072" s="147">
        <v>60</v>
      </c>
      <c r="G2072" s="146" t="s">
        <v>154</v>
      </c>
      <c r="H2072" s="146">
        <v>612</v>
      </c>
      <c r="I2072" s="146" t="s">
        <v>363</v>
      </c>
      <c r="J2072" s="146" t="s">
        <v>253</v>
      </c>
      <c r="K2072" s="146" t="s">
        <v>295</v>
      </c>
      <c r="L2072" s="146">
        <v>360</v>
      </c>
      <c r="M2072" s="146" t="s">
        <v>304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ht="15">
      <c r="A2073" s="146">
        <v>4</v>
      </c>
      <c r="B2073" s="146" t="s">
        <v>249</v>
      </c>
      <c r="C2073" s="146">
        <v>2020</v>
      </c>
      <c r="D2073" s="146">
        <v>1</v>
      </c>
      <c r="E2073" s="146" t="s">
        <v>242</v>
      </c>
      <c r="F2073" s="147">
        <v>3</v>
      </c>
      <c r="G2073" s="146" t="s">
        <v>262</v>
      </c>
      <c r="H2073" s="146">
        <v>953</v>
      </c>
      <c r="I2073" s="146" t="s">
        <v>278</v>
      </c>
      <c r="J2073" s="146" t="s">
        <v>266</v>
      </c>
      <c r="K2073" s="146" t="s">
        <v>276</v>
      </c>
      <c r="L2073" s="146">
        <v>4532</v>
      </c>
      <c r="M2073" s="146" t="s">
        <v>265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ht="15">
      <c r="A2074" s="146">
        <v>5</v>
      </c>
      <c r="B2074" s="146" t="s">
        <v>241</v>
      </c>
      <c r="C2074" s="146">
        <v>2020</v>
      </c>
      <c r="D2074" s="146">
        <v>1</v>
      </c>
      <c r="E2074" s="146" t="s">
        <v>242</v>
      </c>
      <c r="F2074" s="147">
        <v>60</v>
      </c>
      <c r="G2074" s="146" t="s">
        <v>154</v>
      </c>
      <c r="H2074" s="146">
        <v>601</v>
      </c>
      <c r="I2074" s="146" t="s">
        <v>359</v>
      </c>
      <c r="J2074" s="146" t="s">
        <v>290</v>
      </c>
      <c r="K2074" s="146" t="s">
        <v>299</v>
      </c>
      <c r="L2074" s="146">
        <v>360</v>
      </c>
      <c r="M2074" s="146" t="s">
        <v>304</v>
      </c>
      <c r="N2074" s="146">
        <v>49</v>
      </c>
      <c r="O2074" s="146">
        <v>1812.5599999999999</v>
      </c>
      <c r="P2074" s="146">
        <v>3440</v>
      </c>
      <c r="Q2074" t="str">
        <f t="shared" si="32"/>
        <v>Street</v>
      </c>
      <c r="R2074" s="148"/>
      <c r="U2074" s="148"/>
    </row>
    <row r="2075" spans="1:21" ht="15">
      <c r="A2075" s="146">
        <v>4</v>
      </c>
      <c r="B2075" s="146" t="s">
        <v>249</v>
      </c>
      <c r="C2075" s="146">
        <v>2020</v>
      </c>
      <c r="D2075" s="146">
        <v>1</v>
      </c>
      <c r="E2075" s="146" t="s">
        <v>242</v>
      </c>
      <c r="F2075" s="147">
        <v>6</v>
      </c>
      <c r="G2075" s="146" t="s">
        <v>293</v>
      </c>
      <c r="H2075" s="146">
        <v>615</v>
      </c>
      <c r="I2075" s="146" t="s">
        <v>298</v>
      </c>
      <c r="J2075" s="146" t="s">
        <v>290</v>
      </c>
      <c r="K2075" s="146" t="s">
        <v>299</v>
      </c>
      <c r="L2075" s="146">
        <v>4562</v>
      </c>
      <c r="M2075" s="146" t="s">
        <v>300</v>
      </c>
      <c r="N2075" s="146">
        <v>1</v>
      </c>
      <c r="O2075" s="146">
        <v>6136.5799999999999</v>
      </c>
      <c r="P2075" s="146">
        <v>20279</v>
      </c>
      <c r="Q2075" t="str">
        <f t="shared" si="32"/>
        <v>Street</v>
      </c>
      <c r="R2075" s="148"/>
      <c r="U2075" s="148"/>
    </row>
    <row r="2076" spans="1:21" ht="15">
      <c r="A2076" s="146">
        <v>5</v>
      </c>
      <c r="B2076" s="146" t="s">
        <v>241</v>
      </c>
      <c r="C2076" s="146">
        <v>2020</v>
      </c>
      <c r="D2076" s="146">
        <v>1</v>
      </c>
      <c r="E2076" s="146" t="s">
        <v>242</v>
      </c>
      <c r="F2076" s="147">
        <v>6</v>
      </c>
      <c r="G2076" s="146" t="s">
        <v>293</v>
      </c>
      <c r="H2076" s="146">
        <v>624</v>
      </c>
      <c r="I2076" s="146" t="s">
        <v>325</v>
      </c>
      <c r="J2076" s="146" t="s">
        <v>301</v>
      </c>
      <c r="K2076" s="146" t="s">
        <v>303</v>
      </c>
      <c r="L2076" s="146">
        <v>4562</v>
      </c>
      <c r="M2076" s="146" t="s">
        <v>300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ht="15">
      <c r="A2077" s="146">
        <v>5</v>
      </c>
      <c r="B2077" s="146" t="s">
        <v>241</v>
      </c>
      <c r="C2077" s="146">
        <v>2020</v>
      </c>
      <c r="D2077" s="146">
        <v>1</v>
      </c>
      <c r="E2077" s="146" t="s">
        <v>242</v>
      </c>
      <c r="F2077" s="147">
        <v>1</v>
      </c>
      <c r="G2077" s="146" t="s">
        <v>243</v>
      </c>
      <c r="H2077" s="146">
        <v>905</v>
      </c>
      <c r="I2077" s="146" t="s">
        <v>358</v>
      </c>
      <c r="J2077" s="146" t="s">
        <v>257</v>
      </c>
      <c r="K2077" s="146" t="s">
        <v>258</v>
      </c>
      <c r="L2077" s="146">
        <v>4512</v>
      </c>
      <c r="M2077" s="146" t="s">
        <v>247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ht="15">
      <c r="A2078" s="146">
        <v>4</v>
      </c>
      <c r="B2078" s="146" t="s">
        <v>249</v>
      </c>
      <c r="C2078" s="146">
        <v>2020</v>
      </c>
      <c r="D2078" s="146">
        <v>1</v>
      </c>
      <c r="E2078" s="146" t="s">
        <v>242</v>
      </c>
      <c r="F2078" s="147">
        <v>3</v>
      </c>
      <c r="G2078" s="146" t="s">
        <v>262</v>
      </c>
      <c r="H2078" s="146">
        <v>903</v>
      </c>
      <c r="I2078" s="146" t="s">
        <v>244</v>
      </c>
      <c r="J2078" s="146" t="s">
        <v>245</v>
      </c>
      <c r="K2078" s="146" t="s">
        <v>246</v>
      </c>
      <c r="L2078" s="146">
        <v>4532</v>
      </c>
      <c r="M2078" s="146" t="s">
        <v>265</v>
      </c>
      <c r="N2078" s="146">
        <v>20</v>
      </c>
      <c r="O2078" s="146">
        <v>2953.6900000000001</v>
      </c>
      <c r="P2078" s="146">
        <v>22567</v>
      </c>
      <c r="Q2078" t="str">
        <f t="shared" si="32"/>
        <v>1-Residential</v>
      </c>
      <c r="R2078" s="148"/>
      <c r="U2078" s="148"/>
    </row>
    <row r="2079" spans="1:21" ht="15">
      <c r="A2079" s="146">
        <v>5</v>
      </c>
      <c r="B2079" s="146" t="s">
        <v>241</v>
      </c>
      <c r="C2079" s="146">
        <v>2020</v>
      </c>
      <c r="D2079" s="146">
        <v>1</v>
      </c>
      <c r="E2079" s="146" t="s">
        <v>242</v>
      </c>
      <c r="F2079" s="147">
        <v>6</v>
      </c>
      <c r="G2079" s="146" t="s">
        <v>293</v>
      </c>
      <c r="H2079" s="146">
        <v>603</v>
      </c>
      <c r="I2079" s="146" t="s">
        <v>306</v>
      </c>
      <c r="J2079" s="146" t="s">
        <v>305</v>
      </c>
      <c r="K2079" s="146" t="s">
        <v>307</v>
      </c>
      <c r="L2079" s="146">
        <v>700</v>
      </c>
      <c r="M2079" s="146" t="s">
        <v>296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ht="15">
      <c r="A2080" s="146">
        <v>5</v>
      </c>
      <c r="B2080" s="146" t="s">
        <v>241</v>
      </c>
      <c r="C2080" s="146">
        <v>2020</v>
      </c>
      <c r="D2080" s="146">
        <v>1</v>
      </c>
      <c r="E2080" s="146" t="s">
        <v>242</v>
      </c>
      <c r="F2080" s="147">
        <v>77</v>
      </c>
      <c r="G2080" s="146" t="s">
        <v>154</v>
      </c>
      <c r="H2080" s="146">
        <v>18</v>
      </c>
      <c r="I2080" s="146" t="s">
        <v>284</v>
      </c>
      <c r="J2080" s="146" t="s">
        <v>268</v>
      </c>
      <c r="K2080" s="146" t="s">
        <v>281</v>
      </c>
      <c r="L2080" s="146">
        <v>1577</v>
      </c>
      <c r="M2080" s="146" t="s">
        <v>336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ht="15">
      <c r="A2081" s="146">
        <v>5</v>
      </c>
      <c r="B2081" s="146" t="s">
        <v>241</v>
      </c>
      <c r="C2081" s="146">
        <v>2020</v>
      </c>
      <c r="D2081" s="146">
        <v>1</v>
      </c>
      <c r="E2081" s="146" t="s">
        <v>242</v>
      </c>
      <c r="F2081" s="147">
        <v>79</v>
      </c>
      <c r="G2081" s="146" t="s">
        <v>154</v>
      </c>
      <c r="H2081" s="146">
        <v>18</v>
      </c>
      <c r="I2081" s="146" t="s">
        <v>284</v>
      </c>
      <c r="J2081" s="146" t="s">
        <v>268</v>
      </c>
      <c r="K2081" s="146" t="s">
        <v>281</v>
      </c>
      <c r="L2081" s="146">
        <v>1579</v>
      </c>
      <c r="M2081" s="146" t="s">
        <v>343</v>
      </c>
      <c r="N2081" s="146">
        <v>1</v>
      </c>
      <c r="O2081" s="146">
        <v>13257.889999999999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ht="15">
      <c r="A2082" s="146">
        <v>4</v>
      </c>
      <c r="B2082" s="146" t="s">
        <v>249</v>
      </c>
      <c r="C2082" s="146">
        <v>2020</v>
      </c>
      <c r="D2082" s="146">
        <v>1</v>
      </c>
      <c r="E2082" s="146" t="s">
        <v>242</v>
      </c>
      <c r="F2082" s="147">
        <v>5</v>
      </c>
      <c r="G2082" s="146" t="s">
        <v>283</v>
      </c>
      <c r="H2082" s="146">
        <v>710</v>
      </c>
      <c r="I2082" s="146" t="s">
        <v>332</v>
      </c>
      <c r="J2082" s="146" t="s">
        <v>277</v>
      </c>
      <c r="K2082" s="146" t="s">
        <v>317</v>
      </c>
      <c r="L2082" s="146">
        <v>4552</v>
      </c>
      <c r="M2082" s="146" t="s">
        <v>313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ht="15">
      <c r="A2083" s="146">
        <v>4</v>
      </c>
      <c r="B2083" s="146" t="s">
        <v>249</v>
      </c>
      <c r="C2083" s="146">
        <v>2020</v>
      </c>
      <c r="D2083" s="146">
        <v>1</v>
      </c>
      <c r="E2083" s="146" t="s">
        <v>242</v>
      </c>
      <c r="F2083" s="147">
        <v>3</v>
      </c>
      <c r="G2083" s="146" t="s">
        <v>262</v>
      </c>
      <c r="H2083" s="146">
        <v>5</v>
      </c>
      <c r="I2083" s="146" t="s">
        <v>289</v>
      </c>
      <c r="J2083" s="146" t="s">
        <v>248</v>
      </c>
      <c r="K2083" s="146" t="s">
        <v>270</v>
      </c>
      <c r="L2083" s="146">
        <v>300</v>
      </c>
      <c r="M2083" s="146" t="s">
        <v>282</v>
      </c>
      <c r="N2083" s="146">
        <v>168</v>
      </c>
      <c r="O2083" s="146">
        <v>50701.790000000001</v>
      </c>
      <c r="P2083" s="146">
        <v>227648</v>
      </c>
      <c r="Q2083" t="str">
        <f t="shared" si="32"/>
        <v>3-Small C&amp;I</v>
      </c>
      <c r="R2083" s="148"/>
      <c r="U2083" s="148"/>
    </row>
    <row r="2084" spans="1:21" ht="15">
      <c r="A2084" s="146">
        <v>5</v>
      </c>
      <c r="B2084" s="146" t="s">
        <v>241</v>
      </c>
      <c r="C2084" s="146">
        <v>2020</v>
      </c>
      <c r="D2084" s="146">
        <v>1</v>
      </c>
      <c r="E2084" s="146" t="s">
        <v>242</v>
      </c>
      <c r="F2084" s="147">
        <v>3</v>
      </c>
      <c r="G2084" s="146" t="s">
        <v>262</v>
      </c>
      <c r="H2084" s="146">
        <v>2</v>
      </c>
      <c r="I2084" s="146" t="s">
        <v>330</v>
      </c>
      <c r="J2084" s="146" t="s">
        <v>245</v>
      </c>
      <c r="K2084" s="146" t="s">
        <v>246</v>
      </c>
      <c r="L2084" s="146">
        <v>300</v>
      </c>
      <c r="M2084" s="146" t="s">
        <v>282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ht="15">
      <c r="A2085" s="146">
        <v>5</v>
      </c>
      <c r="B2085" s="146" t="s">
        <v>241</v>
      </c>
      <c r="C2085" s="146">
        <v>2020</v>
      </c>
      <c r="D2085" s="146">
        <v>1</v>
      </c>
      <c r="E2085" s="146" t="s">
        <v>242</v>
      </c>
      <c r="F2085" s="147">
        <v>6</v>
      </c>
      <c r="G2085" s="146" t="s">
        <v>293</v>
      </c>
      <c r="H2085" s="146">
        <v>5</v>
      </c>
      <c r="I2085" s="146" t="s">
        <v>289</v>
      </c>
      <c r="J2085" s="146" t="s">
        <v>248</v>
      </c>
      <c r="K2085" s="146" t="s">
        <v>270</v>
      </c>
      <c r="L2085" s="146">
        <v>700</v>
      </c>
      <c r="M2085" s="146" t="s">
        <v>296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ht="15">
      <c r="A2086" s="146">
        <v>5</v>
      </c>
      <c r="B2086" s="146" t="s">
        <v>241</v>
      </c>
      <c r="C2086" s="146">
        <v>2020</v>
      </c>
      <c r="D2086" s="146">
        <v>1</v>
      </c>
      <c r="E2086" s="146" t="s">
        <v>242</v>
      </c>
      <c r="F2086" s="147">
        <v>72</v>
      </c>
      <c r="G2086" s="146" t="s">
        <v>154</v>
      </c>
      <c r="H2086" s="146">
        <v>5</v>
      </c>
      <c r="I2086" s="146" t="s">
        <v>289</v>
      </c>
      <c r="J2086" s="146" t="s">
        <v>248</v>
      </c>
      <c r="K2086" s="146" t="s">
        <v>270</v>
      </c>
      <c r="L2086" s="146">
        <v>1572</v>
      </c>
      <c r="M2086" s="146" t="s">
        <v>319</v>
      </c>
      <c r="N2086" s="146">
        <v>1</v>
      </c>
      <c r="O2086" s="146">
        <v>3796.9299999999998</v>
      </c>
      <c r="P2086" s="146">
        <v>17967</v>
      </c>
      <c r="Q2086" t="str">
        <f t="shared" si="32"/>
        <v>3-Small C&amp;I</v>
      </c>
      <c r="R2086" s="148"/>
      <c r="U2086" s="148"/>
    </row>
    <row r="2087" spans="1:21" ht="15">
      <c r="A2087" s="146">
        <v>5</v>
      </c>
      <c r="B2087" s="146" t="s">
        <v>241</v>
      </c>
      <c r="C2087" s="146">
        <v>2020</v>
      </c>
      <c r="D2087" s="146">
        <v>1</v>
      </c>
      <c r="E2087" s="146" t="s">
        <v>242</v>
      </c>
      <c r="F2087" s="147">
        <v>6</v>
      </c>
      <c r="G2087" s="146" t="s">
        <v>293</v>
      </c>
      <c r="H2087" s="146">
        <v>619</v>
      </c>
      <c r="I2087" s="146" t="s">
        <v>341</v>
      </c>
      <c r="J2087" s="146" t="s">
        <v>308</v>
      </c>
      <c r="K2087" s="146" t="s">
        <v>154</v>
      </c>
      <c r="L2087" s="146">
        <v>4562</v>
      </c>
      <c r="M2087" s="146" t="s">
        <v>300</v>
      </c>
      <c r="N2087" s="146">
        <v>311</v>
      </c>
      <c r="O2087" s="146">
        <v>446947.22999999998</v>
      </c>
      <c r="P2087" s="146">
        <v>4431820</v>
      </c>
      <c r="Q2087" t="str">
        <f t="shared" si="32"/>
        <v>Street</v>
      </c>
      <c r="R2087" s="148"/>
      <c r="U2087" s="148"/>
    </row>
    <row r="2088" spans="1:21" ht="15">
      <c r="A2088" s="146">
        <v>5</v>
      </c>
      <c r="B2088" s="146" t="s">
        <v>241</v>
      </c>
      <c r="C2088" s="146">
        <v>2020</v>
      </c>
      <c r="D2088" s="146">
        <v>1</v>
      </c>
      <c r="E2088" s="146" t="s">
        <v>242</v>
      </c>
      <c r="F2088" s="147">
        <v>1</v>
      </c>
      <c r="G2088" s="146" t="s">
        <v>243</v>
      </c>
      <c r="H2088" s="146">
        <v>10</v>
      </c>
      <c r="I2088" s="146" t="s">
        <v>347</v>
      </c>
      <c r="J2088" s="146" t="s">
        <v>260</v>
      </c>
      <c r="K2088" s="146" t="s">
        <v>273</v>
      </c>
      <c r="L2088" s="146">
        <v>200</v>
      </c>
      <c r="M2088" s="146" t="s">
        <v>259</v>
      </c>
      <c r="N2088" s="146">
        <v>1143</v>
      </c>
      <c r="O2088" s="146">
        <v>100060.57000000001</v>
      </c>
      <c r="P2088" s="146">
        <v>422765</v>
      </c>
      <c r="Q2088" t="str">
        <f t="shared" si="32"/>
        <v>3-Small C&amp;I</v>
      </c>
      <c r="R2088" s="148"/>
      <c r="U2088" s="148"/>
    </row>
    <row r="2089" spans="1:21" ht="15">
      <c r="A2089" s="146">
        <v>5</v>
      </c>
      <c r="B2089" s="146" t="s">
        <v>241</v>
      </c>
      <c r="C2089" s="146">
        <v>2020</v>
      </c>
      <c r="D2089" s="146">
        <v>1</v>
      </c>
      <c r="E2089" s="146" t="s">
        <v>242</v>
      </c>
      <c r="F2089" s="147">
        <v>3</v>
      </c>
      <c r="G2089" s="146" t="s">
        <v>262</v>
      </c>
      <c r="H2089" s="146">
        <v>9</v>
      </c>
      <c r="I2089" s="146" t="s">
        <v>334</v>
      </c>
      <c r="J2089" s="146" t="s">
        <v>260</v>
      </c>
      <c r="K2089" s="146" t="s">
        <v>273</v>
      </c>
      <c r="L2089" s="146">
        <v>300</v>
      </c>
      <c r="M2089" s="146" t="s">
        <v>282</v>
      </c>
      <c r="N2089" s="146">
        <v>320</v>
      </c>
      <c r="O2089" s="146">
        <v>-5755.6199999999999</v>
      </c>
      <c r="P2089" s="146">
        <v>674898</v>
      </c>
      <c r="Q2089" t="str">
        <f t="shared" si="32"/>
        <v>3-Small C&amp;I</v>
      </c>
      <c r="R2089" s="148"/>
      <c r="U2089" s="148"/>
    </row>
    <row r="2090" spans="1:21" ht="15">
      <c r="A2090" s="146">
        <v>5</v>
      </c>
      <c r="B2090" s="146" t="s">
        <v>241</v>
      </c>
      <c r="C2090" s="146">
        <v>2020</v>
      </c>
      <c r="D2090" s="146">
        <v>1</v>
      </c>
      <c r="E2090" s="146" t="s">
        <v>242</v>
      </c>
      <c r="F2090" s="147">
        <v>5</v>
      </c>
      <c r="G2090" s="146" t="s">
        <v>283</v>
      </c>
      <c r="H2090" s="146">
        <v>951</v>
      </c>
      <c r="I2090" s="146" t="s">
        <v>263</v>
      </c>
      <c r="J2090" s="146" t="s">
        <v>255</v>
      </c>
      <c r="K2090" s="146" t="s">
        <v>264</v>
      </c>
      <c r="L2090" s="146">
        <v>4552</v>
      </c>
      <c r="M2090" s="146" t="s">
        <v>313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ht="15">
      <c r="A2091" s="146">
        <v>5</v>
      </c>
      <c r="B2091" s="146" t="s">
        <v>241</v>
      </c>
      <c r="C2091" s="146">
        <v>2020</v>
      </c>
      <c r="D2091" s="146">
        <v>1</v>
      </c>
      <c r="E2091" s="146" t="s">
        <v>242</v>
      </c>
      <c r="F2091" s="147">
        <v>3</v>
      </c>
      <c r="G2091" s="146" t="s">
        <v>262</v>
      </c>
      <c r="H2091" s="146">
        <v>14</v>
      </c>
      <c r="I2091" s="146" t="s">
        <v>346</v>
      </c>
      <c r="J2091" s="146" t="s">
        <v>260</v>
      </c>
      <c r="K2091" s="146" t="s">
        <v>273</v>
      </c>
      <c r="L2091" s="146">
        <v>300</v>
      </c>
      <c r="M2091" s="146" t="s">
        <v>282</v>
      </c>
      <c r="N2091" s="146">
        <v>1</v>
      </c>
      <c r="O2091" s="146">
        <v>84.159999999999997</v>
      </c>
      <c r="P2091" s="146">
        <v>329</v>
      </c>
      <c r="Q2091" t="str">
        <f t="shared" si="32"/>
        <v>3-Small C&amp;I</v>
      </c>
      <c r="R2091" s="148"/>
      <c r="U2091" s="148"/>
    </row>
    <row r="2092" spans="1:21" ht="15">
      <c r="A2092" s="146">
        <v>4</v>
      </c>
      <c r="B2092" s="146" t="s">
        <v>249</v>
      </c>
      <c r="C2092" s="146">
        <v>2020</v>
      </c>
      <c r="D2092" s="146">
        <v>1</v>
      </c>
      <c r="E2092" s="146" t="s">
        <v>242</v>
      </c>
      <c r="F2092" s="147">
        <v>1</v>
      </c>
      <c r="G2092" s="146" t="s">
        <v>243</v>
      </c>
      <c r="H2092" s="146">
        <v>903</v>
      </c>
      <c r="I2092" s="146" t="s">
        <v>244</v>
      </c>
      <c r="J2092" s="146" t="s">
        <v>245</v>
      </c>
      <c r="K2092" s="146" t="s">
        <v>246</v>
      </c>
      <c r="L2092" s="146">
        <v>4512</v>
      </c>
      <c r="M2092" s="146" t="s">
        <v>247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ht="15">
      <c r="A2093" s="146">
        <v>5</v>
      </c>
      <c r="B2093" s="146" t="s">
        <v>241</v>
      </c>
      <c r="C2093" s="146">
        <v>2020</v>
      </c>
      <c r="D2093" s="146">
        <v>1</v>
      </c>
      <c r="E2093" s="146" t="s">
        <v>242</v>
      </c>
      <c r="F2093" s="147">
        <v>3</v>
      </c>
      <c r="G2093" s="146" t="s">
        <v>262</v>
      </c>
      <c r="H2093" s="146">
        <v>701</v>
      </c>
      <c r="I2093" s="146" t="s">
        <v>316</v>
      </c>
      <c r="J2093" s="146" t="s">
        <v>277</v>
      </c>
      <c r="K2093" s="146" t="s">
        <v>317</v>
      </c>
      <c r="L2093" s="146">
        <v>300</v>
      </c>
      <c r="M2093" s="146" t="s">
        <v>282</v>
      </c>
      <c r="N2093" s="146">
        <v>193</v>
      </c>
      <c r="O2093" s="146">
        <v>3163972.7799999998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ht="15">
      <c r="A2094" s="146">
        <v>5</v>
      </c>
      <c r="B2094" s="146" t="s">
        <v>241</v>
      </c>
      <c r="C2094" s="146">
        <v>2020</v>
      </c>
      <c r="D2094" s="146">
        <v>1</v>
      </c>
      <c r="E2094" s="146" t="s">
        <v>242</v>
      </c>
      <c r="F2094" s="147">
        <v>3</v>
      </c>
      <c r="G2094" s="146" t="s">
        <v>262</v>
      </c>
      <c r="H2094" s="146">
        <v>621</v>
      </c>
      <c r="I2094" s="146" t="s">
        <v>323</v>
      </c>
      <c r="J2094" s="146" t="s">
        <v>253</v>
      </c>
      <c r="K2094" s="146" t="s">
        <v>295</v>
      </c>
      <c r="L2094" s="146">
        <v>4532</v>
      </c>
      <c r="M2094" s="146" t="s">
        <v>265</v>
      </c>
      <c r="N2094" s="146">
        <v>6</v>
      </c>
      <c r="O2094" s="146">
        <v>624.40999999999997</v>
      </c>
      <c r="P2094" s="146">
        <v>6493</v>
      </c>
      <c r="Q2094" t="str">
        <f t="shared" si="32"/>
        <v>3-Small C&amp;I</v>
      </c>
      <c r="R2094" s="148"/>
      <c r="U2094" s="148"/>
    </row>
    <row r="2095" spans="1:21" ht="15">
      <c r="A2095" s="146">
        <v>5</v>
      </c>
      <c r="B2095" s="146" t="s">
        <v>241</v>
      </c>
      <c r="C2095" s="146">
        <v>2020</v>
      </c>
      <c r="D2095" s="146">
        <v>1</v>
      </c>
      <c r="E2095" s="146" t="s">
        <v>242</v>
      </c>
      <c r="F2095" s="147">
        <v>6</v>
      </c>
      <c r="G2095" s="146" t="s">
        <v>293</v>
      </c>
      <c r="H2095" s="146">
        <v>601</v>
      </c>
      <c r="I2095" s="146" t="s">
        <v>359</v>
      </c>
      <c r="J2095" s="146" t="s">
        <v>290</v>
      </c>
      <c r="K2095" s="146" t="s">
        <v>299</v>
      </c>
      <c r="L2095" s="146">
        <v>700</v>
      </c>
      <c r="M2095" s="146" t="s">
        <v>296</v>
      </c>
      <c r="N2095" s="146">
        <v>118</v>
      </c>
      <c r="O2095" s="146">
        <v>64834.099999999999</v>
      </c>
      <c r="P2095" s="146">
        <v>122721</v>
      </c>
      <c r="Q2095" t="str">
        <f t="shared" si="32"/>
        <v>Street</v>
      </c>
      <c r="R2095" s="148"/>
      <c r="U2095" s="148"/>
    </row>
    <row r="2096" spans="1:21" ht="15">
      <c r="A2096" s="146">
        <v>5</v>
      </c>
      <c r="B2096" s="146" t="s">
        <v>241</v>
      </c>
      <c r="C2096" s="146">
        <v>2020</v>
      </c>
      <c r="D2096" s="146">
        <v>1</v>
      </c>
      <c r="E2096" s="146" t="s">
        <v>242</v>
      </c>
      <c r="F2096" s="147">
        <v>10</v>
      </c>
      <c r="G2096" s="146" t="s">
        <v>250</v>
      </c>
      <c r="H2096" s="146">
        <v>7</v>
      </c>
      <c r="I2096" s="146" t="s">
        <v>345</v>
      </c>
      <c r="J2096" s="146" t="s">
        <v>257</v>
      </c>
      <c r="K2096" s="146" t="s">
        <v>258</v>
      </c>
      <c r="L2096" s="146">
        <v>207</v>
      </c>
      <c r="M2096" s="146" t="s">
        <v>252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ht="15">
      <c r="A2097" s="146">
        <v>5</v>
      </c>
      <c r="B2097" s="146" t="s">
        <v>241</v>
      </c>
      <c r="C2097" s="146">
        <v>2020</v>
      </c>
      <c r="D2097" s="146">
        <v>1</v>
      </c>
      <c r="E2097" s="146" t="s">
        <v>242</v>
      </c>
      <c r="F2097" s="147">
        <v>10</v>
      </c>
      <c r="G2097" s="146" t="s">
        <v>250</v>
      </c>
      <c r="H2097" s="146">
        <v>905</v>
      </c>
      <c r="I2097" s="146" t="s">
        <v>358</v>
      </c>
      <c r="J2097" s="146" t="s">
        <v>257</v>
      </c>
      <c r="K2097" s="146" t="s">
        <v>258</v>
      </c>
      <c r="L2097" s="146">
        <v>4513</v>
      </c>
      <c r="M2097" s="146" t="s">
        <v>338</v>
      </c>
      <c r="N2097" s="146">
        <v>4440</v>
      </c>
      <c r="O2097" s="146">
        <v>181047.64000000001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ht="15">
      <c r="A2098" s="146">
        <v>4</v>
      </c>
      <c r="B2098" s="146" t="s">
        <v>249</v>
      </c>
      <c r="C2098" s="146">
        <v>2020</v>
      </c>
      <c r="D2098" s="146">
        <v>1</v>
      </c>
      <c r="E2098" s="146" t="s">
        <v>242</v>
      </c>
      <c r="F2098" s="147">
        <v>10</v>
      </c>
      <c r="G2098" s="146" t="s">
        <v>250</v>
      </c>
      <c r="H2098" s="146">
        <v>905</v>
      </c>
      <c r="I2098" s="146" t="s">
        <v>358</v>
      </c>
      <c r="J2098" s="146" t="s">
        <v>257</v>
      </c>
      <c r="K2098" s="146" t="s">
        <v>258</v>
      </c>
      <c r="L2098" s="146">
        <v>4513</v>
      </c>
      <c r="M2098" s="146" t="s">
        <v>338</v>
      </c>
      <c r="N2098" s="146">
        <v>4</v>
      </c>
      <c r="O2098" s="146">
        <v>231.34999999999999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ht="15">
      <c r="A2099" s="146">
        <v>5</v>
      </c>
      <c r="B2099" s="146" t="s">
        <v>241</v>
      </c>
      <c r="C2099" s="146">
        <v>2020</v>
      </c>
      <c r="D2099" s="146">
        <v>1</v>
      </c>
      <c r="E2099" s="146" t="s">
        <v>242</v>
      </c>
      <c r="F2099" s="147">
        <v>6</v>
      </c>
      <c r="G2099" s="146" t="s">
        <v>293</v>
      </c>
      <c r="H2099" s="146">
        <v>616</v>
      </c>
      <c r="I2099" s="146" t="s">
        <v>311</v>
      </c>
      <c r="J2099" s="146" t="s">
        <v>305</v>
      </c>
      <c r="K2099" s="146" t="s">
        <v>307</v>
      </c>
      <c r="L2099" s="146">
        <v>4562</v>
      </c>
      <c r="M2099" s="146" t="s">
        <v>300</v>
      </c>
      <c r="N2099" s="146">
        <v>860</v>
      </c>
      <c r="O2099" s="146">
        <v>61249.059999999998</v>
      </c>
      <c r="P2099" s="146">
        <v>296595</v>
      </c>
      <c r="Q2099" t="str">
        <f t="shared" si="32"/>
        <v>Street</v>
      </c>
      <c r="R2099" s="148"/>
      <c r="U2099" s="148"/>
    </row>
    <row r="2100" spans="1:21" ht="15">
      <c r="A2100" s="146">
        <v>5</v>
      </c>
      <c r="B2100" s="146" t="s">
        <v>241</v>
      </c>
      <c r="C2100" s="146">
        <v>2020</v>
      </c>
      <c r="D2100" s="146">
        <v>1</v>
      </c>
      <c r="E2100" s="146" t="s">
        <v>242</v>
      </c>
      <c r="F2100" s="147">
        <v>5</v>
      </c>
      <c r="G2100" s="146" t="s">
        <v>283</v>
      </c>
      <c r="H2100" s="146">
        <v>710</v>
      </c>
      <c r="I2100" s="146" t="s">
        <v>332</v>
      </c>
      <c r="J2100" s="146" t="s">
        <v>277</v>
      </c>
      <c r="K2100" s="146" t="s">
        <v>317</v>
      </c>
      <c r="L2100" s="146">
        <v>4552</v>
      </c>
      <c r="M2100" s="146" t="s">
        <v>313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ht="15">
      <c r="A2101" s="146">
        <v>4</v>
      </c>
      <c r="B2101" s="146" t="s">
        <v>249</v>
      </c>
      <c r="C2101" s="146">
        <v>2020</v>
      </c>
      <c r="D2101" s="146">
        <v>1</v>
      </c>
      <c r="E2101" s="146" t="s">
        <v>242</v>
      </c>
      <c r="F2101" s="147">
        <v>1</v>
      </c>
      <c r="G2101" s="146" t="s">
        <v>243</v>
      </c>
      <c r="H2101" s="146">
        <v>2</v>
      </c>
      <c r="I2101" s="146" t="s">
        <v>330</v>
      </c>
      <c r="J2101" s="146" t="s">
        <v>245</v>
      </c>
      <c r="K2101" s="146" t="s">
        <v>246</v>
      </c>
      <c r="L2101" s="146">
        <v>200</v>
      </c>
      <c r="M2101" s="146" t="s">
        <v>259</v>
      </c>
      <c r="N2101" s="146">
        <v>1</v>
      </c>
      <c r="O2101" s="146">
        <v>2172.6599999999999</v>
      </c>
      <c r="P2101" s="146">
        <v>7807</v>
      </c>
      <c r="Q2101" t="str">
        <f t="shared" si="32"/>
        <v>1-Residential</v>
      </c>
      <c r="R2101" s="148"/>
      <c r="U2101" s="148"/>
    </row>
    <row r="2102" spans="1:21" ht="15">
      <c r="A2102" s="146">
        <v>4</v>
      </c>
      <c r="B2102" s="146" t="s">
        <v>249</v>
      </c>
      <c r="C2102" s="146">
        <v>2020</v>
      </c>
      <c r="D2102" s="146">
        <v>1</v>
      </c>
      <c r="E2102" s="146" t="s">
        <v>242</v>
      </c>
      <c r="F2102" s="147">
        <v>1</v>
      </c>
      <c r="G2102" s="146" t="s">
        <v>243</v>
      </c>
      <c r="H2102" s="146">
        <v>10</v>
      </c>
      <c r="I2102" s="146" t="s">
        <v>347</v>
      </c>
      <c r="J2102" s="146" t="s">
        <v>266</v>
      </c>
      <c r="K2102" s="146" t="s">
        <v>276</v>
      </c>
      <c r="L2102" s="146">
        <v>200</v>
      </c>
      <c r="M2102" s="146" t="s">
        <v>259</v>
      </c>
      <c r="N2102" s="146">
        <v>3</v>
      </c>
      <c r="O2102" s="146">
        <v>436.61000000000001</v>
      </c>
      <c r="P2102" s="146">
        <v>1881</v>
      </c>
      <c r="Q2102" t="str">
        <f t="shared" si="32"/>
        <v>3-Small C&amp;I</v>
      </c>
      <c r="R2102" s="148"/>
      <c r="U2102" s="148"/>
    </row>
    <row r="2103" spans="1:21" ht="15">
      <c r="A2103" s="146">
        <v>5</v>
      </c>
      <c r="B2103" s="146" t="s">
        <v>241</v>
      </c>
      <c r="C2103" s="146">
        <v>2020</v>
      </c>
      <c r="D2103" s="146">
        <v>1</v>
      </c>
      <c r="E2103" s="146" t="s">
        <v>242</v>
      </c>
      <c r="F2103" s="147">
        <v>5</v>
      </c>
      <c r="G2103" s="146" t="s">
        <v>283</v>
      </c>
      <c r="H2103" s="146">
        <v>13</v>
      </c>
      <c r="I2103" s="146" t="s">
        <v>337</v>
      </c>
      <c r="J2103" s="146" t="s">
        <v>268</v>
      </c>
      <c r="K2103" s="146" t="s">
        <v>281</v>
      </c>
      <c r="L2103" s="146">
        <v>460</v>
      </c>
      <c r="M2103" s="146" t="s">
        <v>285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ht="15">
      <c r="A2104" s="146">
        <v>4</v>
      </c>
      <c r="B2104" s="146" t="s">
        <v>249</v>
      </c>
      <c r="C2104" s="146">
        <v>2020</v>
      </c>
      <c r="D2104" s="146">
        <v>1</v>
      </c>
      <c r="E2104" s="146" t="s">
        <v>242</v>
      </c>
      <c r="F2104" s="147">
        <v>10</v>
      </c>
      <c r="G2104" s="146" t="s">
        <v>250</v>
      </c>
      <c r="H2104" s="146">
        <v>903</v>
      </c>
      <c r="I2104" s="146" t="s">
        <v>244</v>
      </c>
      <c r="J2104" s="146" t="s">
        <v>245</v>
      </c>
      <c r="K2104" s="146" t="s">
        <v>246</v>
      </c>
      <c r="L2104" s="146">
        <v>4513</v>
      </c>
      <c r="M2104" s="146" t="s">
        <v>338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ht="15">
      <c r="A2105" s="146">
        <v>5</v>
      </c>
      <c r="B2105" s="146" t="s">
        <v>241</v>
      </c>
      <c r="C2105" s="146">
        <v>2020</v>
      </c>
      <c r="D2105" s="146">
        <v>1</v>
      </c>
      <c r="E2105" s="146" t="s">
        <v>242</v>
      </c>
      <c r="F2105" s="147">
        <v>3</v>
      </c>
      <c r="G2105" s="146" t="s">
        <v>262</v>
      </c>
      <c r="H2105" s="146">
        <v>710</v>
      </c>
      <c r="I2105" s="146" t="s">
        <v>332</v>
      </c>
      <c r="J2105" s="146" t="s">
        <v>277</v>
      </c>
      <c r="K2105" s="146" t="s">
        <v>317</v>
      </c>
      <c r="L2105" s="146">
        <v>4532</v>
      </c>
      <c r="M2105" s="146" t="s">
        <v>265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ht="15">
      <c r="A2106" s="146">
        <v>5</v>
      </c>
      <c r="B2106" s="146" t="s">
        <v>241</v>
      </c>
      <c r="C2106" s="146">
        <v>2020</v>
      </c>
      <c r="D2106" s="146">
        <v>1</v>
      </c>
      <c r="E2106" s="146" t="s">
        <v>242</v>
      </c>
      <c r="F2106" s="147">
        <v>79</v>
      </c>
      <c r="G2106" s="146" t="s">
        <v>154</v>
      </c>
      <c r="H2106" s="146">
        <v>951</v>
      </c>
      <c r="I2106" s="146" t="s">
        <v>263</v>
      </c>
      <c r="J2106" s="146" t="s">
        <v>255</v>
      </c>
      <c r="K2106" s="146" t="s">
        <v>264</v>
      </c>
      <c r="L2106" s="146">
        <v>4579</v>
      </c>
      <c r="M2106" s="146" t="s">
        <v>267</v>
      </c>
      <c r="N2106" s="146">
        <v>7</v>
      </c>
      <c r="O2106" s="146">
        <v>306.68000000000001</v>
      </c>
      <c r="P2106" s="146">
        <v>2844</v>
      </c>
      <c r="Q2106" t="str">
        <f t="shared" si="32"/>
        <v>3-Small C&amp;I</v>
      </c>
      <c r="R2106" s="148"/>
      <c r="U2106" s="148"/>
    </row>
    <row r="2107" spans="1:21" ht="15">
      <c r="A2107" s="146">
        <v>5</v>
      </c>
      <c r="B2107" s="146" t="s">
        <v>241</v>
      </c>
      <c r="C2107" s="146">
        <v>2020</v>
      </c>
      <c r="D2107" s="146">
        <v>1</v>
      </c>
      <c r="E2107" s="146" t="s">
        <v>242</v>
      </c>
      <c r="F2107" s="147">
        <v>79</v>
      </c>
      <c r="G2107" s="146" t="s">
        <v>154</v>
      </c>
      <c r="H2107" s="146">
        <v>954</v>
      </c>
      <c r="I2107" s="146" t="s">
        <v>356</v>
      </c>
      <c r="J2107" s="146" t="s">
        <v>268</v>
      </c>
      <c r="K2107" s="146" t="s">
        <v>281</v>
      </c>
      <c r="L2107" s="146">
        <v>4579</v>
      </c>
      <c r="M2107" s="146" t="s">
        <v>267</v>
      </c>
      <c r="N2107" s="146">
        <v>5</v>
      </c>
      <c r="O2107" s="146">
        <v>7665.6599999999999</v>
      </c>
      <c r="P2107" s="146">
        <v>97060</v>
      </c>
      <c r="Q2107" t="str">
        <f t="shared" si="32"/>
        <v>4-Medium C&amp;I</v>
      </c>
      <c r="R2107" s="148"/>
      <c r="U2107" s="148"/>
    </row>
    <row r="2108" spans="1:21" ht="15">
      <c r="A2108" s="146">
        <v>5</v>
      </c>
      <c r="B2108" s="146" t="s">
        <v>241</v>
      </c>
      <c r="C2108" s="146">
        <v>2020</v>
      </c>
      <c r="D2108" s="146">
        <v>1</v>
      </c>
      <c r="E2108" s="146" t="s">
        <v>242</v>
      </c>
      <c r="F2108" s="147">
        <v>6</v>
      </c>
      <c r="G2108" s="146" t="s">
        <v>293</v>
      </c>
      <c r="H2108" s="146">
        <v>615</v>
      </c>
      <c r="I2108" s="146" t="s">
        <v>298</v>
      </c>
      <c r="J2108" s="146" t="s">
        <v>290</v>
      </c>
      <c r="K2108" s="146" t="s">
        <v>299</v>
      </c>
      <c r="L2108" s="146">
        <v>4562</v>
      </c>
      <c r="M2108" s="146" t="s">
        <v>300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ht="15">
      <c r="A2109" s="146">
        <v>5</v>
      </c>
      <c r="B2109" s="146" t="s">
        <v>241</v>
      </c>
      <c r="C2109" s="146">
        <v>2020</v>
      </c>
      <c r="D2109" s="146">
        <v>1</v>
      </c>
      <c r="E2109" s="146" t="s">
        <v>242</v>
      </c>
      <c r="F2109" s="147">
        <v>60</v>
      </c>
      <c r="G2109" s="146" t="s">
        <v>154</v>
      </c>
      <c r="H2109" s="146">
        <v>615</v>
      </c>
      <c r="I2109" s="146" t="s">
        <v>298</v>
      </c>
      <c r="J2109" s="146" t="s">
        <v>290</v>
      </c>
      <c r="K2109" s="146" t="s">
        <v>299</v>
      </c>
      <c r="L2109" s="146">
        <v>4563</v>
      </c>
      <c r="M2109" s="146" t="s">
        <v>324</v>
      </c>
      <c r="N2109" s="146">
        <v>37</v>
      </c>
      <c r="O2109" s="146">
        <v>4514.6599999999999</v>
      </c>
      <c r="P2109" s="146">
        <v>13224</v>
      </c>
      <c r="Q2109" t="str">
        <f t="shared" si="32"/>
        <v>Street</v>
      </c>
      <c r="R2109" s="148"/>
      <c r="U2109" s="148"/>
    </row>
    <row r="2110" spans="1:21" ht="15">
      <c r="A2110" s="146">
        <v>4</v>
      </c>
      <c r="B2110" s="146" t="s">
        <v>249</v>
      </c>
      <c r="C2110" s="146">
        <v>2020</v>
      </c>
      <c r="D2110" s="146">
        <v>1</v>
      </c>
      <c r="E2110" s="146" t="s">
        <v>242</v>
      </c>
      <c r="F2110" s="147">
        <v>60</v>
      </c>
      <c r="G2110" s="146" t="s">
        <v>154</v>
      </c>
      <c r="H2110" s="146">
        <v>615</v>
      </c>
      <c r="I2110" s="146" t="s">
        <v>298</v>
      </c>
      <c r="J2110" s="146" t="s">
        <v>290</v>
      </c>
      <c r="K2110" s="146" t="s">
        <v>299</v>
      </c>
      <c r="L2110" s="146">
        <v>4563</v>
      </c>
      <c r="M2110" s="146" t="s">
        <v>324</v>
      </c>
      <c r="N2110" s="146">
        <v>1</v>
      </c>
      <c r="O2110" s="146">
        <v>11.539999999999999</v>
      </c>
      <c r="P2110" s="146">
        <v>38</v>
      </c>
      <c r="Q2110" t="str">
        <f t="shared" si="32"/>
        <v>Street</v>
      </c>
      <c r="R2110" s="148"/>
      <c r="U2110" s="148"/>
    </row>
    <row r="2111" spans="1:21" ht="15">
      <c r="A2111" s="146">
        <v>5</v>
      </c>
      <c r="B2111" s="146" t="s">
        <v>241</v>
      </c>
      <c r="C2111" s="146">
        <v>2020</v>
      </c>
      <c r="D2111" s="146">
        <v>1</v>
      </c>
      <c r="E2111" s="146" t="s">
        <v>242</v>
      </c>
      <c r="F2111" s="147">
        <v>6</v>
      </c>
      <c r="G2111" s="146" t="s">
        <v>293</v>
      </c>
      <c r="H2111" s="146">
        <v>606</v>
      </c>
      <c r="I2111" s="146" t="s">
        <v>351</v>
      </c>
      <c r="J2111" s="146" t="s">
        <v>297</v>
      </c>
      <c r="K2111" s="146" t="s">
        <v>352</v>
      </c>
      <c r="L2111" s="146">
        <v>700</v>
      </c>
      <c r="M2111" s="146" t="s">
        <v>296</v>
      </c>
      <c r="N2111" s="146">
        <v>2</v>
      </c>
      <c r="O2111" s="146">
        <v>822.69000000000005</v>
      </c>
      <c r="P2111" s="146">
        <v>1776</v>
      </c>
      <c r="Q2111" t="str">
        <f t="shared" si="32"/>
        <v>Street</v>
      </c>
      <c r="R2111" s="148"/>
      <c r="U2111" s="148"/>
    </row>
    <row r="2112" spans="1:21" ht="15">
      <c r="A2112" s="146">
        <v>5</v>
      </c>
      <c r="B2112" s="146" t="s">
        <v>241</v>
      </c>
      <c r="C2112" s="146">
        <v>2020</v>
      </c>
      <c r="D2112" s="146">
        <v>1</v>
      </c>
      <c r="E2112" s="146" t="s">
        <v>242</v>
      </c>
      <c r="F2112" s="147">
        <v>10</v>
      </c>
      <c r="G2112" s="146" t="s">
        <v>250</v>
      </c>
      <c r="H2112" s="146">
        <v>6</v>
      </c>
      <c r="I2112" s="146" t="s">
        <v>344</v>
      </c>
      <c r="J2112" s="146" t="s">
        <v>257</v>
      </c>
      <c r="K2112" s="146" t="s">
        <v>258</v>
      </c>
      <c r="L2112" s="146">
        <v>207</v>
      </c>
      <c r="M2112" s="146" t="s">
        <v>252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ht="15">
      <c r="A2113" s="146">
        <v>5</v>
      </c>
      <c r="B2113" s="146" t="s">
        <v>241</v>
      </c>
      <c r="C2113" s="146">
        <v>2020</v>
      </c>
      <c r="D2113" s="146">
        <v>1</v>
      </c>
      <c r="E2113" s="146" t="s">
        <v>242</v>
      </c>
      <c r="F2113" s="147">
        <v>1</v>
      </c>
      <c r="G2113" s="146" t="s">
        <v>243</v>
      </c>
      <c r="H2113" s="146">
        <v>6</v>
      </c>
      <c r="I2113" s="146" t="s">
        <v>344</v>
      </c>
      <c r="J2113" s="146" t="s">
        <v>257</v>
      </c>
      <c r="K2113" s="146" t="s">
        <v>258</v>
      </c>
      <c r="L2113" s="146">
        <v>200</v>
      </c>
      <c r="M2113" s="146" t="s">
        <v>259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ht="15">
      <c r="A2114" s="146">
        <v>5</v>
      </c>
      <c r="B2114" s="146" t="s">
        <v>241</v>
      </c>
      <c r="C2114" s="146">
        <v>2020</v>
      </c>
      <c r="D2114" s="146">
        <v>1</v>
      </c>
      <c r="E2114" s="146" t="s">
        <v>242</v>
      </c>
      <c r="F2114" s="147">
        <v>5</v>
      </c>
      <c r="G2114" s="146" t="s">
        <v>283</v>
      </c>
      <c r="H2114" s="146">
        <v>18</v>
      </c>
      <c r="I2114" s="146" t="s">
        <v>284</v>
      </c>
      <c r="J2114" s="146" t="s">
        <v>268</v>
      </c>
      <c r="K2114" s="146" t="s">
        <v>281</v>
      </c>
      <c r="L2114" s="146">
        <v>460</v>
      </c>
      <c r="M2114" s="146" t="s">
        <v>285</v>
      </c>
      <c r="N2114" s="146">
        <v>205</v>
      </c>
      <c r="O2114" s="146">
        <v>949005.64000000001</v>
      </c>
      <c r="P2114" s="146">
        <v>4543039</v>
      </c>
      <c r="Q2114" t="str">
        <f t="shared" si="33" ref="Q2114:Q2177">VLOOKUP(J2114,S:T,2,FALSE)</f>
        <v>4-Medium C&amp;I</v>
      </c>
      <c r="R2114" s="148"/>
      <c r="U2114" s="148"/>
    </row>
    <row r="2115" spans="1:21" ht="15">
      <c r="A2115" s="146">
        <v>5</v>
      </c>
      <c r="B2115" s="146" t="s">
        <v>241</v>
      </c>
      <c r="C2115" s="146">
        <v>2020</v>
      </c>
      <c r="D2115" s="146">
        <v>1</v>
      </c>
      <c r="E2115" s="146" t="s">
        <v>242</v>
      </c>
      <c r="F2115" s="147">
        <v>75</v>
      </c>
      <c r="G2115" s="146" t="s">
        <v>154</v>
      </c>
      <c r="H2115" s="146">
        <v>18</v>
      </c>
      <c r="I2115" s="146" t="s">
        <v>284</v>
      </c>
      <c r="J2115" s="146" t="s">
        <v>268</v>
      </c>
      <c r="K2115" s="146" t="s">
        <v>281</v>
      </c>
      <c r="L2115" s="146">
        <v>1575</v>
      </c>
      <c r="M2115" s="146" t="s">
        <v>320</v>
      </c>
      <c r="N2115" s="146">
        <v>2</v>
      </c>
      <c r="O2115" s="146">
        <v>11900.610000000001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ht="15">
      <c r="A2116" s="146">
        <v>5</v>
      </c>
      <c r="B2116" s="146" t="s">
        <v>241</v>
      </c>
      <c r="C2116" s="146">
        <v>2020</v>
      </c>
      <c r="D2116" s="146">
        <v>1</v>
      </c>
      <c r="E2116" s="146" t="s">
        <v>242</v>
      </c>
      <c r="F2116" s="147">
        <v>3</v>
      </c>
      <c r="G2116" s="146" t="s">
        <v>262</v>
      </c>
      <c r="H2116" s="146">
        <v>955</v>
      </c>
      <c r="I2116" s="146" t="s">
        <v>328</v>
      </c>
      <c r="J2116" s="146" t="s">
        <v>268</v>
      </c>
      <c r="K2116" s="146" t="s">
        <v>281</v>
      </c>
      <c r="L2116" s="146">
        <v>4532</v>
      </c>
      <c r="M2116" s="146" t="s">
        <v>265</v>
      </c>
      <c r="N2116" s="146">
        <v>356</v>
      </c>
      <c r="O2116" s="146">
        <v>703061.51000000001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ht="15">
      <c r="A2117" s="146">
        <v>5</v>
      </c>
      <c r="B2117" s="146" t="s">
        <v>241</v>
      </c>
      <c r="C2117" s="146">
        <v>2020</v>
      </c>
      <c r="D2117" s="146">
        <v>1</v>
      </c>
      <c r="E2117" s="146" t="s">
        <v>242</v>
      </c>
      <c r="F2117" s="147">
        <v>1</v>
      </c>
      <c r="G2117" s="146" t="s">
        <v>243</v>
      </c>
      <c r="H2117" s="146">
        <v>2</v>
      </c>
      <c r="I2117" s="146" t="s">
        <v>330</v>
      </c>
      <c r="J2117" s="146" t="s">
        <v>245</v>
      </c>
      <c r="K2117" s="146" t="s">
        <v>246</v>
      </c>
      <c r="L2117" s="146">
        <v>200</v>
      </c>
      <c r="M2117" s="146" t="s">
        <v>259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ht="15">
      <c r="A2118" s="146">
        <v>4</v>
      </c>
      <c r="B2118" s="146" t="s">
        <v>249</v>
      </c>
      <c r="C2118" s="146">
        <v>2020</v>
      </c>
      <c r="D2118" s="146">
        <v>1</v>
      </c>
      <c r="E2118" s="146" t="s">
        <v>242</v>
      </c>
      <c r="F2118" s="147">
        <v>10</v>
      </c>
      <c r="G2118" s="146" t="s">
        <v>250</v>
      </c>
      <c r="H2118" s="146">
        <v>1</v>
      </c>
      <c r="I2118" s="146" t="s">
        <v>251</v>
      </c>
      <c r="J2118" s="146" t="s">
        <v>245</v>
      </c>
      <c r="K2118" s="146" t="s">
        <v>246</v>
      </c>
      <c r="L2118" s="146">
        <v>207</v>
      </c>
      <c r="M2118" s="146" t="s">
        <v>252</v>
      </c>
      <c r="N2118" s="146">
        <v>17</v>
      </c>
      <c r="O2118" s="146">
        <v>3512.1199999999999</v>
      </c>
      <c r="P2118" s="146">
        <v>12773</v>
      </c>
      <c r="Q2118" t="str">
        <f t="shared" si="33"/>
        <v>1-Residential</v>
      </c>
      <c r="R2118" s="148"/>
      <c r="U2118" s="148"/>
    </row>
    <row r="2119" spans="1:21" ht="15">
      <c r="A2119" s="146">
        <v>5</v>
      </c>
      <c r="B2119" s="146" t="s">
        <v>241</v>
      </c>
      <c r="C2119" s="146">
        <v>2020</v>
      </c>
      <c r="D2119" s="146">
        <v>1</v>
      </c>
      <c r="E2119" s="146" t="s">
        <v>242</v>
      </c>
      <c r="F2119" s="147">
        <v>5</v>
      </c>
      <c r="G2119" s="146" t="s">
        <v>283</v>
      </c>
      <c r="H2119" s="146">
        <v>5</v>
      </c>
      <c r="I2119" s="146" t="s">
        <v>289</v>
      </c>
      <c r="J2119" s="146" t="s">
        <v>248</v>
      </c>
      <c r="K2119" s="146" t="s">
        <v>270</v>
      </c>
      <c r="L2119" s="146">
        <v>460</v>
      </c>
      <c r="M2119" s="146" t="s">
        <v>285</v>
      </c>
      <c r="N2119" s="146">
        <v>1092</v>
      </c>
      <c r="O2119" s="146">
        <v>412835.01000000001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ht="15">
      <c r="A2120" s="146">
        <v>5</v>
      </c>
      <c r="B2120" s="146" t="s">
        <v>241</v>
      </c>
      <c r="C2120" s="146">
        <v>2020</v>
      </c>
      <c r="D2120" s="146">
        <v>1</v>
      </c>
      <c r="E2120" s="146" t="s">
        <v>242</v>
      </c>
      <c r="F2120" s="147">
        <v>1</v>
      </c>
      <c r="G2120" s="146" t="s">
        <v>243</v>
      </c>
      <c r="H2120" s="146">
        <v>15</v>
      </c>
      <c r="I2120" s="146" t="s">
        <v>318</v>
      </c>
      <c r="J2120" s="146" t="s">
        <v>266</v>
      </c>
      <c r="K2120" s="146" t="s">
        <v>276</v>
      </c>
      <c r="L2120" s="146">
        <v>200</v>
      </c>
      <c r="M2120" s="146" t="s">
        <v>259</v>
      </c>
      <c r="N2120" s="146">
        <v>2</v>
      </c>
      <c r="O2120" s="146">
        <v>85.969999999999999</v>
      </c>
      <c r="P2120" s="146">
        <v>302</v>
      </c>
      <c r="Q2120" t="str">
        <f t="shared" si="33"/>
        <v>3-Small C&amp;I</v>
      </c>
      <c r="R2120" s="148"/>
      <c r="U2120" s="148"/>
    </row>
    <row r="2121" spans="1:21" ht="15">
      <c r="A2121" s="146">
        <v>4</v>
      </c>
      <c r="B2121" s="146" t="s">
        <v>249</v>
      </c>
      <c r="C2121" s="146">
        <v>2020</v>
      </c>
      <c r="D2121" s="146">
        <v>1</v>
      </c>
      <c r="E2121" s="146" t="s">
        <v>242</v>
      </c>
      <c r="F2121" s="147">
        <v>3</v>
      </c>
      <c r="G2121" s="146" t="s">
        <v>262</v>
      </c>
      <c r="H2121" s="146">
        <v>1</v>
      </c>
      <c r="I2121" s="146" t="s">
        <v>251</v>
      </c>
      <c r="J2121" s="146" t="s">
        <v>245</v>
      </c>
      <c r="K2121" s="146" t="s">
        <v>246</v>
      </c>
      <c r="L2121" s="146">
        <v>300</v>
      </c>
      <c r="M2121" s="146" t="s">
        <v>282</v>
      </c>
      <c r="N2121" s="146">
        <v>24</v>
      </c>
      <c r="O2121" s="146">
        <v>3078.9699999999998</v>
      </c>
      <c r="P2121" s="146">
        <v>10989</v>
      </c>
      <c r="Q2121" t="str">
        <f t="shared" si="33"/>
        <v>1-Residential</v>
      </c>
      <c r="R2121" s="148"/>
      <c r="U2121" s="148"/>
    </row>
    <row r="2122" spans="1:21" ht="15">
      <c r="A2122" s="146">
        <v>5</v>
      </c>
      <c r="B2122" s="146" t="s">
        <v>241</v>
      </c>
      <c r="C2122" s="146">
        <v>2020</v>
      </c>
      <c r="D2122" s="146">
        <v>1</v>
      </c>
      <c r="E2122" s="146" t="s">
        <v>242</v>
      </c>
      <c r="F2122" s="147">
        <v>71</v>
      </c>
      <c r="G2122" s="146" t="s">
        <v>154</v>
      </c>
      <c r="H2122" s="146">
        <v>1</v>
      </c>
      <c r="I2122" s="146" t="s">
        <v>251</v>
      </c>
      <c r="J2122" s="146" t="s">
        <v>245</v>
      </c>
      <c r="K2122" s="146" t="s">
        <v>246</v>
      </c>
      <c r="L2122" s="146">
        <v>1571</v>
      </c>
      <c r="M2122" s="146" t="s">
        <v>331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ht="15">
      <c r="A2123" s="146">
        <v>4</v>
      </c>
      <c r="B2123" s="146" t="s">
        <v>249</v>
      </c>
      <c r="C2123" s="146">
        <v>2020</v>
      </c>
      <c r="D2123" s="146">
        <v>1</v>
      </c>
      <c r="E2123" s="146" t="s">
        <v>242</v>
      </c>
      <c r="F2123" s="147">
        <v>3</v>
      </c>
      <c r="G2123" s="146" t="s">
        <v>262</v>
      </c>
      <c r="H2123" s="146">
        <v>950</v>
      </c>
      <c r="I2123" s="146" t="s">
        <v>269</v>
      </c>
      <c r="J2123" s="146" t="s">
        <v>248</v>
      </c>
      <c r="K2123" s="146" t="s">
        <v>270</v>
      </c>
      <c r="L2123" s="146">
        <v>4532</v>
      </c>
      <c r="M2123" s="146" t="s">
        <v>265</v>
      </c>
      <c r="N2123" s="146">
        <v>1271</v>
      </c>
      <c r="O2123" s="146">
        <v>227150.79999999999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ht="15">
      <c r="A2124" s="146">
        <v>5</v>
      </c>
      <c r="B2124" s="146" t="s">
        <v>241</v>
      </c>
      <c r="C2124" s="146">
        <v>2020</v>
      </c>
      <c r="D2124" s="146">
        <v>1</v>
      </c>
      <c r="E2124" s="146" t="s">
        <v>242</v>
      </c>
      <c r="F2124" s="147">
        <v>79</v>
      </c>
      <c r="G2124" s="146" t="s">
        <v>154</v>
      </c>
      <c r="H2124" s="146">
        <v>5</v>
      </c>
      <c r="I2124" s="146" t="s">
        <v>289</v>
      </c>
      <c r="J2124" s="146" t="s">
        <v>248</v>
      </c>
      <c r="K2124" s="146" t="s">
        <v>270</v>
      </c>
      <c r="L2124" s="146">
        <v>1579</v>
      </c>
      <c r="M2124" s="146" t="s">
        <v>343</v>
      </c>
      <c r="N2124" s="146">
        <v>1</v>
      </c>
      <c r="O2124" s="146">
        <v>9.6400000000000006</v>
      </c>
      <c r="P2124" s="146">
        <v>0</v>
      </c>
      <c r="Q2124" t="str">
        <f t="shared" si="33"/>
        <v>3-Small C&amp;I</v>
      </c>
      <c r="R2124" s="148"/>
      <c r="U2124" s="148"/>
    </row>
    <row r="2125" spans="1:21" ht="15">
      <c r="A2125" s="146">
        <v>5</v>
      </c>
      <c r="B2125" s="146" t="s">
        <v>241</v>
      </c>
      <c r="C2125" s="146">
        <v>2020</v>
      </c>
      <c r="D2125" s="146">
        <v>1</v>
      </c>
      <c r="E2125" s="146" t="s">
        <v>242</v>
      </c>
      <c r="F2125" s="147">
        <v>6</v>
      </c>
      <c r="G2125" s="146" t="s">
        <v>293</v>
      </c>
      <c r="H2125" s="146">
        <v>627</v>
      </c>
      <c r="I2125" s="146" t="s">
        <v>366</v>
      </c>
      <c r="J2125" s="146" t="s">
        <v>310</v>
      </c>
      <c r="K2125" s="146" t="s">
        <v>154</v>
      </c>
      <c r="L2125" s="146">
        <v>4562</v>
      </c>
      <c r="M2125" s="146" t="s">
        <v>300</v>
      </c>
      <c r="N2125" s="146">
        <v>3</v>
      </c>
      <c r="O2125" s="146">
        <v>1169.3199999999999</v>
      </c>
      <c r="P2125" s="146">
        <v>364</v>
      </c>
      <c r="Q2125" t="str">
        <f t="shared" si="33"/>
        <v>Street</v>
      </c>
      <c r="R2125" s="148"/>
      <c r="U2125" s="148"/>
    </row>
    <row r="2126" spans="1:21" ht="15">
      <c r="A2126" s="146">
        <v>5</v>
      </c>
      <c r="B2126" s="146" t="s">
        <v>241</v>
      </c>
      <c r="C2126" s="146">
        <v>2020</v>
      </c>
      <c r="D2126" s="146">
        <v>1</v>
      </c>
      <c r="E2126" s="146" t="s">
        <v>242</v>
      </c>
      <c r="F2126" s="147">
        <v>3</v>
      </c>
      <c r="G2126" s="146" t="s">
        <v>262</v>
      </c>
      <c r="H2126" s="146">
        <v>20</v>
      </c>
      <c r="I2126" s="146" t="s">
        <v>357</v>
      </c>
      <c r="J2126" s="146" t="s">
        <v>274</v>
      </c>
      <c r="K2126" s="146" t="s">
        <v>315</v>
      </c>
      <c r="L2126" s="146">
        <v>300</v>
      </c>
      <c r="M2126" s="146" t="s">
        <v>282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ht="15">
      <c r="A2127" s="146">
        <v>5</v>
      </c>
      <c r="B2127" s="146" t="s">
        <v>241</v>
      </c>
      <c r="C2127" s="146">
        <v>2020</v>
      </c>
      <c r="D2127" s="146">
        <v>1</v>
      </c>
      <c r="E2127" s="146" t="s">
        <v>242</v>
      </c>
      <c r="F2127" s="147">
        <v>3</v>
      </c>
      <c r="G2127" s="146" t="s">
        <v>262</v>
      </c>
      <c r="H2127" s="146">
        <v>19</v>
      </c>
      <c r="I2127" s="146" t="s">
        <v>361</v>
      </c>
      <c r="J2127" s="146" t="s">
        <v>271</v>
      </c>
      <c r="K2127" s="146" t="s">
        <v>327</v>
      </c>
      <c r="L2127" s="146">
        <v>300</v>
      </c>
      <c r="M2127" s="146" t="s">
        <v>282</v>
      </c>
      <c r="N2127" s="146">
        <v>51</v>
      </c>
      <c r="O2127" s="146">
        <v>221264.42000000001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ht="15">
      <c r="A2128" s="146">
        <v>5</v>
      </c>
      <c r="B2128" s="146" t="s">
        <v>241</v>
      </c>
      <c r="C2128" s="146">
        <v>2020</v>
      </c>
      <c r="D2128" s="146">
        <v>1</v>
      </c>
      <c r="E2128" s="146" t="s">
        <v>242</v>
      </c>
      <c r="F2128" s="147">
        <v>5</v>
      </c>
      <c r="G2128" s="146" t="s">
        <v>283</v>
      </c>
      <c r="H2128" s="146">
        <v>700</v>
      </c>
      <c r="I2128" s="146" t="s">
        <v>329</v>
      </c>
      <c r="J2128" s="146" t="s">
        <v>277</v>
      </c>
      <c r="K2128" s="146" t="s">
        <v>317</v>
      </c>
      <c r="L2128" s="146">
        <v>460</v>
      </c>
      <c r="M2128" s="146" t="s">
        <v>285</v>
      </c>
      <c r="N2128" s="146">
        <v>4</v>
      </c>
      <c r="O2128" s="146">
        <v>141790.01000000001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ht="15">
      <c r="A2129" s="146">
        <v>5</v>
      </c>
      <c r="B2129" s="146" t="s">
        <v>241</v>
      </c>
      <c r="C2129" s="146">
        <v>2020</v>
      </c>
      <c r="D2129" s="146">
        <v>1</v>
      </c>
      <c r="E2129" s="146" t="s">
        <v>242</v>
      </c>
      <c r="F2129" s="147">
        <v>3</v>
      </c>
      <c r="G2129" s="146" t="s">
        <v>262</v>
      </c>
      <c r="H2129" s="146">
        <v>13</v>
      </c>
      <c r="I2129" s="146" t="s">
        <v>337</v>
      </c>
      <c r="J2129" s="146" t="s">
        <v>268</v>
      </c>
      <c r="K2129" s="146" t="s">
        <v>281</v>
      </c>
      <c r="L2129" s="146">
        <v>300</v>
      </c>
      <c r="M2129" s="146" t="s">
        <v>282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ht="15">
      <c r="A2130" s="146">
        <v>5</v>
      </c>
      <c r="B2130" s="146" t="s">
        <v>241</v>
      </c>
      <c r="C2130" s="146">
        <v>2020</v>
      </c>
      <c r="D2130" s="146">
        <v>1</v>
      </c>
      <c r="E2130" s="146" t="s">
        <v>242</v>
      </c>
      <c r="F2130" s="147">
        <v>6</v>
      </c>
      <c r="G2130" s="146" t="s">
        <v>293</v>
      </c>
      <c r="H2130" s="146">
        <v>613</v>
      </c>
      <c r="I2130" s="146" t="s">
        <v>294</v>
      </c>
      <c r="J2130" s="146" t="s">
        <v>253</v>
      </c>
      <c r="K2130" s="146" t="s">
        <v>295</v>
      </c>
      <c r="L2130" s="146">
        <v>700</v>
      </c>
      <c r="M2130" s="146" t="s">
        <v>296</v>
      </c>
      <c r="N2130" s="146">
        <v>6</v>
      </c>
      <c r="O2130" s="146">
        <v>154.09999999999999</v>
      </c>
      <c r="P2130" s="146">
        <v>485</v>
      </c>
      <c r="Q2130" t="str">
        <f t="shared" si="33"/>
        <v>3-Small C&amp;I</v>
      </c>
      <c r="R2130" s="148"/>
      <c r="U2130" s="148"/>
    </row>
    <row r="2131" spans="1:21" ht="15">
      <c r="A2131" s="146">
        <v>5</v>
      </c>
      <c r="B2131" s="146" t="s">
        <v>241</v>
      </c>
      <c r="C2131" s="146">
        <v>2020</v>
      </c>
      <c r="D2131" s="146">
        <v>1</v>
      </c>
      <c r="E2131" s="146" t="s">
        <v>242</v>
      </c>
      <c r="F2131" s="147">
        <v>10</v>
      </c>
      <c r="G2131" s="146" t="s">
        <v>250</v>
      </c>
      <c r="H2131" s="146">
        <v>602</v>
      </c>
      <c r="I2131" s="146" t="s">
        <v>309</v>
      </c>
      <c r="J2131" s="146" t="s">
        <v>305</v>
      </c>
      <c r="K2131" s="146" t="s">
        <v>307</v>
      </c>
      <c r="L2131" s="146">
        <v>207</v>
      </c>
      <c r="M2131" s="146" t="s">
        <v>252</v>
      </c>
      <c r="N2131" s="146">
        <v>2</v>
      </c>
      <c r="O2131" s="146">
        <v>79.719999999999999</v>
      </c>
      <c r="P2131" s="146">
        <v>188</v>
      </c>
      <c r="Q2131" t="str">
        <f t="shared" si="33"/>
        <v>Street</v>
      </c>
      <c r="R2131" s="148"/>
      <c r="U2131" s="148"/>
    </row>
    <row r="2132" spans="1:21" ht="15">
      <c r="A2132" s="146">
        <v>5</v>
      </c>
      <c r="B2132" s="146" t="s">
        <v>241</v>
      </c>
      <c r="C2132" s="146">
        <v>2020</v>
      </c>
      <c r="D2132" s="146">
        <v>1</v>
      </c>
      <c r="E2132" s="146" t="s">
        <v>242</v>
      </c>
      <c r="F2132" s="147">
        <v>60</v>
      </c>
      <c r="G2132" s="146" t="s">
        <v>154</v>
      </c>
      <c r="H2132" s="146">
        <v>600</v>
      </c>
      <c r="I2132" s="146" t="s">
        <v>364</v>
      </c>
      <c r="J2132" s="146" t="s">
        <v>290</v>
      </c>
      <c r="K2132" s="146" t="s">
        <v>299</v>
      </c>
      <c r="L2132" s="146">
        <v>360</v>
      </c>
      <c r="M2132" s="146" t="s">
        <v>304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ht="15">
      <c r="A2133" s="146">
        <v>5</v>
      </c>
      <c r="B2133" s="146" t="s">
        <v>241</v>
      </c>
      <c r="C2133" s="146">
        <v>2020</v>
      </c>
      <c r="D2133" s="146">
        <v>1</v>
      </c>
      <c r="E2133" s="146" t="s">
        <v>242</v>
      </c>
      <c r="F2133" s="147">
        <v>60</v>
      </c>
      <c r="G2133" s="146" t="s">
        <v>154</v>
      </c>
      <c r="H2133" s="146">
        <v>623</v>
      </c>
      <c r="I2133" s="146" t="s">
        <v>302</v>
      </c>
      <c r="J2133" s="146" t="s">
        <v>301</v>
      </c>
      <c r="K2133" s="146" t="s">
        <v>303</v>
      </c>
      <c r="L2133" s="146">
        <v>360</v>
      </c>
      <c r="M2133" s="146" t="s">
        <v>304</v>
      </c>
      <c r="N2133" s="146">
        <v>3</v>
      </c>
      <c r="O2133" s="146">
        <v>74.340000000000003</v>
      </c>
      <c r="P2133" s="146">
        <v>246</v>
      </c>
      <c r="Q2133" t="str">
        <f t="shared" si="33"/>
        <v>Street</v>
      </c>
      <c r="R2133" s="148"/>
      <c r="U2133" s="148"/>
    </row>
    <row r="2134" spans="1:21" ht="15">
      <c r="A2134" s="146">
        <v>4</v>
      </c>
      <c r="B2134" s="146" t="s">
        <v>249</v>
      </c>
      <c r="C2134" s="146">
        <v>2020</v>
      </c>
      <c r="D2134" s="146">
        <v>1</v>
      </c>
      <c r="E2134" s="146" t="s">
        <v>242</v>
      </c>
      <c r="F2134" s="147">
        <v>1</v>
      </c>
      <c r="G2134" s="146" t="s">
        <v>243</v>
      </c>
      <c r="H2134" s="146">
        <v>6</v>
      </c>
      <c r="I2134" s="146" t="s">
        <v>344</v>
      </c>
      <c r="J2134" s="146" t="s">
        <v>257</v>
      </c>
      <c r="K2134" s="146" t="s">
        <v>258</v>
      </c>
      <c r="L2134" s="146">
        <v>200</v>
      </c>
      <c r="M2134" s="146" t="s">
        <v>259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ht="15">
      <c r="A2135" s="146">
        <v>5</v>
      </c>
      <c r="B2135" s="146" t="s">
        <v>241</v>
      </c>
      <c r="C2135" s="146">
        <v>2020</v>
      </c>
      <c r="D2135" s="146">
        <v>1</v>
      </c>
      <c r="E2135" s="146" t="s">
        <v>242</v>
      </c>
      <c r="F2135" s="147">
        <v>1</v>
      </c>
      <c r="G2135" s="146" t="s">
        <v>243</v>
      </c>
      <c r="H2135" s="146">
        <v>602</v>
      </c>
      <c r="I2135" s="146" t="s">
        <v>309</v>
      </c>
      <c r="J2135" s="146" t="s">
        <v>305</v>
      </c>
      <c r="K2135" s="146" t="s">
        <v>307</v>
      </c>
      <c r="L2135" s="146">
        <v>200</v>
      </c>
      <c r="M2135" s="146" t="s">
        <v>259</v>
      </c>
      <c r="N2135" s="146">
        <v>191</v>
      </c>
      <c r="O2135" s="146">
        <v>9280.2299999999996</v>
      </c>
      <c r="P2135" s="146">
        <v>24814</v>
      </c>
      <c r="Q2135" t="str">
        <f t="shared" si="33"/>
        <v>Street</v>
      </c>
      <c r="R2135" s="148"/>
      <c r="U2135" s="148"/>
    </row>
    <row r="2136" spans="1:21" ht="15">
      <c r="A2136" s="146">
        <v>4</v>
      </c>
      <c r="B2136" s="146" t="s">
        <v>249</v>
      </c>
      <c r="C2136" s="146">
        <v>2020</v>
      </c>
      <c r="D2136" s="146">
        <v>1</v>
      </c>
      <c r="E2136" s="146" t="s">
        <v>242</v>
      </c>
      <c r="F2136" s="147">
        <v>5</v>
      </c>
      <c r="G2136" s="146" t="s">
        <v>283</v>
      </c>
      <c r="H2136" s="146">
        <v>18</v>
      </c>
      <c r="I2136" s="146" t="s">
        <v>284</v>
      </c>
      <c r="J2136" s="146" t="s">
        <v>268</v>
      </c>
      <c r="K2136" s="146" t="s">
        <v>281</v>
      </c>
      <c r="L2136" s="146">
        <v>460</v>
      </c>
      <c r="M2136" s="146" t="s">
        <v>285</v>
      </c>
      <c r="N2136" s="146">
        <v>1</v>
      </c>
      <c r="O2136" s="146">
        <v>608.01999999999998</v>
      </c>
      <c r="P2136" s="146">
        <v>2400</v>
      </c>
      <c r="Q2136" t="str">
        <f t="shared" si="33"/>
        <v>4-Medium C&amp;I</v>
      </c>
      <c r="R2136" s="148"/>
      <c r="U2136" s="148"/>
    </row>
    <row r="2137" spans="1:21" ht="15">
      <c r="A2137" s="146">
        <v>4</v>
      </c>
      <c r="B2137" s="146" t="s">
        <v>249</v>
      </c>
      <c r="C2137" s="146">
        <v>2020</v>
      </c>
      <c r="D2137" s="146">
        <v>1</v>
      </c>
      <c r="E2137" s="146" t="s">
        <v>242</v>
      </c>
      <c r="F2137" s="147">
        <v>3</v>
      </c>
      <c r="G2137" s="146" t="s">
        <v>262</v>
      </c>
      <c r="H2137" s="146">
        <v>954</v>
      </c>
      <c r="I2137" s="146" t="s">
        <v>356</v>
      </c>
      <c r="J2137" s="146" t="s">
        <v>268</v>
      </c>
      <c r="K2137" s="146" t="s">
        <v>281</v>
      </c>
      <c r="L2137" s="146">
        <v>4532</v>
      </c>
      <c r="M2137" s="146" t="s">
        <v>265</v>
      </c>
      <c r="N2137" s="146">
        <v>72</v>
      </c>
      <c r="O2137" s="146">
        <v>161892.39999999999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ht="15">
      <c r="A2138" s="146">
        <v>5</v>
      </c>
      <c r="B2138" s="146" t="s">
        <v>241</v>
      </c>
      <c r="C2138" s="146">
        <v>2020</v>
      </c>
      <c r="D2138" s="146">
        <v>1</v>
      </c>
      <c r="E2138" s="146" t="s">
        <v>242</v>
      </c>
      <c r="F2138" s="147">
        <v>79</v>
      </c>
      <c r="G2138" s="146" t="s">
        <v>154</v>
      </c>
      <c r="H2138" s="146">
        <v>710</v>
      </c>
      <c r="I2138" s="146" t="s">
        <v>332</v>
      </c>
      <c r="J2138" s="146" t="s">
        <v>277</v>
      </c>
      <c r="K2138" s="146" t="s">
        <v>317</v>
      </c>
      <c r="L2138" s="146">
        <v>4579</v>
      </c>
      <c r="M2138" s="146" t="s">
        <v>267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ht="15">
      <c r="A2139" s="146">
        <v>5</v>
      </c>
      <c r="B2139" s="146" t="s">
        <v>241</v>
      </c>
      <c r="C2139" s="146">
        <v>2020</v>
      </c>
      <c r="D2139" s="146">
        <v>1</v>
      </c>
      <c r="E2139" s="146" t="s">
        <v>242</v>
      </c>
      <c r="F2139" s="147">
        <v>10</v>
      </c>
      <c r="G2139" s="146" t="s">
        <v>250</v>
      </c>
      <c r="H2139" s="146">
        <v>1</v>
      </c>
      <c r="I2139" s="146" t="s">
        <v>251</v>
      </c>
      <c r="J2139" s="146" t="s">
        <v>245</v>
      </c>
      <c r="K2139" s="146" t="s">
        <v>246</v>
      </c>
      <c r="L2139" s="146">
        <v>207</v>
      </c>
      <c r="M2139" s="146" t="s">
        <v>252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ht="15">
      <c r="A2140" s="146">
        <v>5</v>
      </c>
      <c r="B2140" s="146" t="s">
        <v>241</v>
      </c>
      <c r="C2140" s="146">
        <v>2020</v>
      </c>
      <c r="D2140" s="146">
        <v>1</v>
      </c>
      <c r="E2140" s="146" t="s">
        <v>242</v>
      </c>
      <c r="F2140" s="147">
        <v>3</v>
      </c>
      <c r="G2140" s="146" t="s">
        <v>262</v>
      </c>
      <c r="H2140" s="146">
        <v>1</v>
      </c>
      <c r="I2140" s="146" t="s">
        <v>251</v>
      </c>
      <c r="J2140" s="146" t="s">
        <v>245</v>
      </c>
      <c r="K2140" s="146" t="s">
        <v>246</v>
      </c>
      <c r="L2140" s="146">
        <v>300</v>
      </c>
      <c r="M2140" s="146" t="s">
        <v>282</v>
      </c>
      <c r="N2140" s="146">
        <v>1369</v>
      </c>
      <c r="O2140" s="146">
        <v>484597.84999999998</v>
      </c>
      <c r="P2140" s="146">
        <v>1844058</v>
      </c>
      <c r="Q2140" t="str">
        <f t="shared" si="33"/>
        <v>1-Residential</v>
      </c>
      <c r="R2140" s="148"/>
      <c r="U2140" s="148"/>
    </row>
    <row r="2141" spans="1:21" ht="15">
      <c r="A2141" s="146">
        <v>5</v>
      </c>
      <c r="B2141" s="146" t="s">
        <v>241</v>
      </c>
      <c r="C2141" s="146">
        <v>2020</v>
      </c>
      <c r="D2141" s="146">
        <v>1</v>
      </c>
      <c r="E2141" s="146" t="s">
        <v>242</v>
      </c>
      <c r="F2141" s="147">
        <v>1</v>
      </c>
      <c r="G2141" s="146" t="s">
        <v>243</v>
      </c>
      <c r="H2141" s="146">
        <v>5</v>
      </c>
      <c r="I2141" s="146" t="s">
        <v>289</v>
      </c>
      <c r="J2141" s="146" t="s">
        <v>248</v>
      </c>
      <c r="K2141" s="146" t="s">
        <v>270</v>
      </c>
      <c r="L2141" s="146">
        <v>200</v>
      </c>
      <c r="M2141" s="146" t="s">
        <v>259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ht="15">
      <c r="A2142" s="146">
        <v>5</v>
      </c>
      <c r="B2142" s="146" t="s">
        <v>241</v>
      </c>
      <c r="C2142" s="146">
        <v>2020</v>
      </c>
      <c r="D2142" s="146">
        <v>1</v>
      </c>
      <c r="E2142" s="146" t="s">
        <v>242</v>
      </c>
      <c r="F2142" s="147">
        <v>3</v>
      </c>
      <c r="G2142" s="146" t="s">
        <v>262</v>
      </c>
      <c r="H2142" s="146">
        <v>952</v>
      </c>
      <c r="I2142" s="146" t="s">
        <v>272</v>
      </c>
      <c r="J2142" s="146" t="s">
        <v>260</v>
      </c>
      <c r="K2142" s="146" t="s">
        <v>273</v>
      </c>
      <c r="L2142" s="146">
        <v>4532</v>
      </c>
      <c r="M2142" s="146" t="s">
        <v>265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ht="15">
      <c r="A2143" s="146">
        <v>5</v>
      </c>
      <c r="B2143" s="146" t="s">
        <v>241</v>
      </c>
      <c r="C2143" s="146">
        <v>2020</v>
      </c>
      <c r="D2143" s="146">
        <v>1</v>
      </c>
      <c r="E2143" s="146" t="s">
        <v>242</v>
      </c>
      <c r="F2143" s="147">
        <v>6</v>
      </c>
      <c r="G2143" s="146" t="s">
        <v>293</v>
      </c>
      <c r="H2143" s="146">
        <v>950</v>
      </c>
      <c r="I2143" s="146" t="s">
        <v>269</v>
      </c>
      <c r="J2143" s="146" t="s">
        <v>248</v>
      </c>
      <c r="K2143" s="146" t="s">
        <v>270</v>
      </c>
      <c r="L2143" s="146">
        <v>4562</v>
      </c>
      <c r="M2143" s="146" t="s">
        <v>300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ht="15">
      <c r="A2144" s="146">
        <v>5</v>
      </c>
      <c r="B2144" s="146" t="s">
        <v>241</v>
      </c>
      <c r="C2144" s="146">
        <v>2020</v>
      </c>
      <c r="D2144" s="146">
        <v>1</v>
      </c>
      <c r="E2144" s="146" t="s">
        <v>242</v>
      </c>
      <c r="F2144" s="147">
        <v>3</v>
      </c>
      <c r="G2144" s="146" t="s">
        <v>262</v>
      </c>
      <c r="H2144" s="146">
        <v>951</v>
      </c>
      <c r="I2144" s="146" t="s">
        <v>263</v>
      </c>
      <c r="J2144" s="146" t="s">
        <v>255</v>
      </c>
      <c r="K2144" s="146" t="s">
        <v>264</v>
      </c>
      <c r="L2144" s="146">
        <v>4532</v>
      </c>
      <c r="M2144" s="146" t="s">
        <v>265</v>
      </c>
      <c r="N2144" s="146">
        <v>1188</v>
      </c>
      <c r="O2144" s="146">
        <v>45132.790000000001</v>
      </c>
      <c r="P2144" s="146">
        <v>405238</v>
      </c>
      <c r="Q2144" t="str">
        <f t="shared" si="33"/>
        <v>3-Small C&amp;I</v>
      </c>
      <c r="R2144" s="148"/>
      <c r="U2144" s="148"/>
    </row>
    <row r="2145" spans="1:21" ht="15">
      <c r="A2145" s="146">
        <v>4</v>
      </c>
      <c r="B2145" s="146" t="s">
        <v>249</v>
      </c>
      <c r="C2145" s="146">
        <v>2020</v>
      </c>
      <c r="D2145" s="146">
        <v>1</v>
      </c>
      <c r="E2145" s="146" t="s">
        <v>242</v>
      </c>
      <c r="F2145" s="147">
        <v>3</v>
      </c>
      <c r="G2145" s="146" t="s">
        <v>262</v>
      </c>
      <c r="H2145" s="146">
        <v>18</v>
      </c>
      <c r="I2145" s="146" t="s">
        <v>284</v>
      </c>
      <c r="J2145" s="146" t="s">
        <v>268</v>
      </c>
      <c r="K2145" s="146" t="s">
        <v>281</v>
      </c>
      <c r="L2145" s="146">
        <v>300</v>
      </c>
      <c r="M2145" s="146" t="s">
        <v>282</v>
      </c>
      <c r="N2145" s="146">
        <v>4</v>
      </c>
      <c r="O2145" s="146">
        <v>3963.6300000000001</v>
      </c>
      <c r="P2145" s="146">
        <v>14981</v>
      </c>
      <c r="Q2145" t="str">
        <f t="shared" si="33"/>
        <v>4-Medium C&amp;I</v>
      </c>
      <c r="R2145" s="148"/>
      <c r="U2145" s="148"/>
    </row>
    <row r="2146" spans="1:21" ht="15">
      <c r="A2146" s="146">
        <v>5</v>
      </c>
      <c r="B2146" s="146" t="s">
        <v>241</v>
      </c>
      <c r="C2146" s="146">
        <v>2020</v>
      </c>
      <c r="D2146" s="146">
        <v>1</v>
      </c>
      <c r="E2146" s="146" t="s">
        <v>242</v>
      </c>
      <c r="F2146" s="147">
        <v>3</v>
      </c>
      <c r="G2146" s="146" t="s">
        <v>262</v>
      </c>
      <c r="H2146" s="146">
        <v>903</v>
      </c>
      <c r="I2146" s="146" t="s">
        <v>244</v>
      </c>
      <c r="J2146" s="146" t="s">
        <v>245</v>
      </c>
      <c r="K2146" s="146" t="s">
        <v>246</v>
      </c>
      <c r="L2146" s="146">
        <v>4532</v>
      </c>
      <c r="M2146" s="146" t="s">
        <v>265</v>
      </c>
      <c r="N2146" s="146">
        <v>1025</v>
      </c>
      <c r="O2146" s="146">
        <v>424133.08000000002</v>
      </c>
      <c r="P2146" s="146">
        <v>3530496</v>
      </c>
      <c r="Q2146" t="str">
        <f t="shared" si="33"/>
        <v>1-Residential</v>
      </c>
      <c r="R2146" s="148"/>
      <c r="U2146" s="148"/>
    </row>
    <row r="2147" spans="1:21" ht="15">
      <c r="A2147" s="146">
        <v>5</v>
      </c>
      <c r="B2147" s="146" t="s">
        <v>241</v>
      </c>
      <c r="C2147" s="146">
        <v>2020</v>
      </c>
      <c r="D2147" s="146">
        <v>1</v>
      </c>
      <c r="E2147" s="146" t="s">
        <v>242</v>
      </c>
      <c r="F2147" s="147">
        <v>5</v>
      </c>
      <c r="G2147" s="146" t="s">
        <v>283</v>
      </c>
      <c r="H2147" s="146">
        <v>11</v>
      </c>
      <c r="I2147" s="146" t="s">
        <v>335</v>
      </c>
      <c r="J2147" s="146" t="s">
        <v>248</v>
      </c>
      <c r="K2147" s="146" t="s">
        <v>270</v>
      </c>
      <c r="L2147" s="146">
        <v>460</v>
      </c>
      <c r="M2147" s="146" t="s">
        <v>285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ht="15">
      <c r="A2148" s="146">
        <v>5</v>
      </c>
      <c r="B2148" s="146" t="s">
        <v>241</v>
      </c>
      <c r="C2148" s="146">
        <v>2020</v>
      </c>
      <c r="D2148" s="146">
        <v>1</v>
      </c>
      <c r="E2148" s="146" t="s">
        <v>242</v>
      </c>
      <c r="F2148" s="147">
        <v>6</v>
      </c>
      <c r="G2148" s="146" t="s">
        <v>293</v>
      </c>
      <c r="H2148" s="146">
        <v>609</v>
      </c>
      <c r="I2148" s="146" t="s">
        <v>340</v>
      </c>
      <c r="J2148" s="146" t="s">
        <v>308</v>
      </c>
      <c r="K2148" s="146" t="s">
        <v>154</v>
      </c>
      <c r="L2148" s="146">
        <v>700</v>
      </c>
      <c r="M2148" s="146" t="s">
        <v>296</v>
      </c>
      <c r="N2148" s="146">
        <v>10</v>
      </c>
      <c r="O2148" s="146">
        <v>9464.3400000000001</v>
      </c>
      <c r="P2148" s="146">
        <v>40292</v>
      </c>
      <c r="Q2148" t="str">
        <f t="shared" si="33"/>
        <v>Street</v>
      </c>
      <c r="R2148" s="148"/>
      <c r="U2148" s="148"/>
    </row>
    <row r="2149" spans="1:21" ht="15">
      <c r="A2149" s="146">
        <v>5</v>
      </c>
      <c r="B2149" s="146" t="s">
        <v>241</v>
      </c>
      <c r="C2149" s="146">
        <v>2020</v>
      </c>
      <c r="D2149" s="146">
        <v>1</v>
      </c>
      <c r="E2149" s="146" t="s">
        <v>242</v>
      </c>
      <c r="F2149" s="147">
        <v>3</v>
      </c>
      <c r="G2149" s="146" t="s">
        <v>262</v>
      </c>
      <c r="H2149" s="146">
        <v>10</v>
      </c>
      <c r="I2149" s="146" t="s">
        <v>347</v>
      </c>
      <c r="J2149" s="146" t="s">
        <v>260</v>
      </c>
      <c r="K2149" s="146" t="s">
        <v>273</v>
      </c>
      <c r="L2149" s="146">
        <v>300</v>
      </c>
      <c r="M2149" s="146" t="s">
        <v>282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ht="15">
      <c r="A2150" s="146">
        <v>5</v>
      </c>
      <c r="B2150" s="146" t="s">
        <v>241</v>
      </c>
      <c r="C2150" s="146">
        <v>2020</v>
      </c>
      <c r="D2150" s="146">
        <v>1</v>
      </c>
      <c r="E2150" s="146" t="s">
        <v>242</v>
      </c>
      <c r="F2150" s="147">
        <v>5</v>
      </c>
      <c r="G2150" s="146" t="s">
        <v>283</v>
      </c>
      <c r="H2150" s="146">
        <v>701</v>
      </c>
      <c r="I2150" s="146" t="s">
        <v>316</v>
      </c>
      <c r="J2150" s="146" t="s">
        <v>277</v>
      </c>
      <c r="K2150" s="146" t="s">
        <v>317</v>
      </c>
      <c r="L2150" s="146">
        <v>460</v>
      </c>
      <c r="M2150" s="146" t="s">
        <v>285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ht="15">
      <c r="A2151" s="146">
        <v>5</v>
      </c>
      <c r="B2151" s="146" t="s">
        <v>241</v>
      </c>
      <c r="C2151" s="146">
        <v>2020</v>
      </c>
      <c r="D2151" s="146">
        <v>1</v>
      </c>
      <c r="E2151" s="146" t="s">
        <v>242</v>
      </c>
      <c r="F2151" s="147">
        <v>10</v>
      </c>
      <c r="G2151" s="146" t="s">
        <v>250</v>
      </c>
      <c r="H2151" s="146">
        <v>603</v>
      </c>
      <c r="I2151" s="146" t="s">
        <v>306</v>
      </c>
      <c r="J2151" s="146" t="s">
        <v>305</v>
      </c>
      <c r="K2151" s="146" t="s">
        <v>307</v>
      </c>
      <c r="L2151" s="146">
        <v>207</v>
      </c>
      <c r="M2151" s="146" t="s">
        <v>252</v>
      </c>
      <c r="N2151" s="146">
        <v>28</v>
      </c>
      <c r="O2151" s="146">
        <v>662.71000000000004</v>
      </c>
      <c r="P2151" s="146">
        <v>1767</v>
      </c>
      <c r="Q2151" t="str">
        <f t="shared" si="33"/>
        <v>Street</v>
      </c>
      <c r="R2151" s="148"/>
      <c r="U2151" s="148"/>
    </row>
    <row r="2152" spans="1:21" ht="15">
      <c r="A2152" s="146">
        <v>5</v>
      </c>
      <c r="B2152" s="146" t="s">
        <v>241</v>
      </c>
      <c r="C2152" s="146">
        <v>2020</v>
      </c>
      <c r="D2152" s="146">
        <v>1</v>
      </c>
      <c r="E2152" s="146" t="s">
        <v>242</v>
      </c>
      <c r="F2152" s="147">
        <v>5</v>
      </c>
      <c r="G2152" s="146" t="s">
        <v>283</v>
      </c>
      <c r="H2152" s="146">
        <v>603</v>
      </c>
      <c r="I2152" s="146" t="s">
        <v>306</v>
      </c>
      <c r="J2152" s="146" t="s">
        <v>305</v>
      </c>
      <c r="K2152" s="146" t="s">
        <v>307</v>
      </c>
      <c r="L2152" s="146">
        <v>460</v>
      </c>
      <c r="M2152" s="146" t="s">
        <v>285</v>
      </c>
      <c r="N2152" s="146">
        <v>56</v>
      </c>
      <c r="O2152" s="146">
        <v>9970.8600000000006</v>
      </c>
      <c r="P2152" s="146">
        <v>30476</v>
      </c>
      <c r="Q2152" t="str">
        <f t="shared" si="33"/>
        <v>Street</v>
      </c>
      <c r="R2152" s="148"/>
      <c r="U2152" s="148"/>
    </row>
    <row r="2153" spans="1:21" ht="15">
      <c r="A2153" s="146">
        <v>5</v>
      </c>
      <c r="B2153" s="146" t="s">
        <v>241</v>
      </c>
      <c r="C2153" s="146">
        <v>2020</v>
      </c>
      <c r="D2153" s="146">
        <v>1</v>
      </c>
      <c r="E2153" s="146" t="s">
        <v>242</v>
      </c>
      <c r="F2153" s="147">
        <v>6</v>
      </c>
      <c r="G2153" s="146" t="s">
        <v>293</v>
      </c>
      <c r="H2153" s="146">
        <v>621</v>
      </c>
      <c r="I2153" s="146" t="s">
        <v>323</v>
      </c>
      <c r="J2153" s="146" t="s">
        <v>253</v>
      </c>
      <c r="K2153" s="146" t="s">
        <v>295</v>
      </c>
      <c r="L2153" s="146">
        <v>4562</v>
      </c>
      <c r="M2153" s="146" t="s">
        <v>300</v>
      </c>
      <c r="N2153" s="146">
        <v>9</v>
      </c>
      <c r="O2153" s="146">
        <v>216.30000000000001</v>
      </c>
      <c r="P2153" s="146">
        <v>1651</v>
      </c>
      <c r="Q2153" t="str">
        <f t="shared" si="33"/>
        <v>3-Small C&amp;I</v>
      </c>
      <c r="R2153" s="148"/>
      <c r="U2153" s="148"/>
    </row>
    <row r="2154" spans="1:21" ht="15">
      <c r="A2154" s="146">
        <v>5</v>
      </c>
      <c r="B2154" s="146" t="s">
        <v>241</v>
      </c>
      <c r="C2154" s="146">
        <v>2020</v>
      </c>
      <c r="D2154" s="146">
        <v>1</v>
      </c>
      <c r="E2154" s="146" t="s">
        <v>242</v>
      </c>
      <c r="F2154" s="147">
        <v>6</v>
      </c>
      <c r="G2154" s="146" t="s">
        <v>293</v>
      </c>
      <c r="H2154" s="146">
        <v>618</v>
      </c>
      <c r="I2154" s="146" t="s">
        <v>365</v>
      </c>
      <c r="J2154" s="146" t="s">
        <v>297</v>
      </c>
      <c r="K2154" s="146" t="s">
        <v>352</v>
      </c>
      <c r="L2154" s="146">
        <v>4562</v>
      </c>
      <c r="M2154" s="146" t="s">
        <v>300</v>
      </c>
      <c r="N2154" s="146">
        <v>5</v>
      </c>
      <c r="O2154" s="146">
        <v>1474.9400000000001</v>
      </c>
      <c r="P2154" s="146">
        <v>4838</v>
      </c>
      <c r="Q2154" t="str">
        <f t="shared" si="33"/>
        <v>Street</v>
      </c>
      <c r="R2154" s="148"/>
      <c r="U2154" s="148"/>
    </row>
    <row r="2155" spans="1:21" ht="15">
      <c r="A2155" s="146">
        <v>5</v>
      </c>
      <c r="B2155" s="146" t="s">
        <v>241</v>
      </c>
      <c r="C2155" s="146">
        <v>2020</v>
      </c>
      <c r="D2155" s="146">
        <v>1</v>
      </c>
      <c r="E2155" s="146" t="s">
        <v>242</v>
      </c>
      <c r="F2155" s="147">
        <v>6</v>
      </c>
      <c r="G2155" s="146" t="s">
        <v>293</v>
      </c>
      <c r="H2155" s="146">
        <v>623</v>
      </c>
      <c r="I2155" s="146" t="s">
        <v>302</v>
      </c>
      <c r="J2155" s="146" t="s">
        <v>301</v>
      </c>
      <c r="K2155" s="146" t="s">
        <v>303</v>
      </c>
      <c r="L2155" s="146">
        <v>700</v>
      </c>
      <c r="M2155" s="146" t="s">
        <v>296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ht="15">
      <c r="A2156" s="146">
        <v>4</v>
      </c>
      <c r="B2156" s="146" t="s">
        <v>249</v>
      </c>
      <c r="C2156">
        <v>2020</v>
      </c>
      <c r="D2156" s="146">
        <v>2</v>
      </c>
      <c r="E2156" s="146" t="s">
        <v>368</v>
      </c>
      <c r="F2156" s="147">
        <v>6</v>
      </c>
      <c r="G2156" s="146" t="s">
        <v>293</v>
      </c>
      <c r="H2156" s="146">
        <v>615</v>
      </c>
      <c r="I2156" s="146" t="s">
        <v>298</v>
      </c>
      <c r="J2156" s="146" t="s">
        <v>290</v>
      </c>
      <c r="K2156" s="146" t="s">
        <v>299</v>
      </c>
      <c r="L2156" s="146">
        <v>4562</v>
      </c>
      <c r="M2156" s="146" t="s">
        <v>300</v>
      </c>
      <c r="N2156" s="146">
        <v>1</v>
      </c>
      <c r="O2156" s="146">
        <v>5848.1300000000001</v>
      </c>
      <c r="P2156" s="146">
        <v>17885</v>
      </c>
      <c r="Q2156" t="str">
        <f t="shared" si="33"/>
        <v>Street</v>
      </c>
      <c r="R2156" s="148"/>
      <c r="U2156" s="148"/>
    </row>
    <row r="2157" spans="1:21" ht="15">
      <c r="A2157" s="146">
        <v>5</v>
      </c>
      <c r="B2157" s="146" t="s">
        <v>241</v>
      </c>
      <c r="C2157">
        <v>2020</v>
      </c>
      <c r="D2157" s="146">
        <v>2</v>
      </c>
      <c r="E2157" s="146" t="s">
        <v>368</v>
      </c>
      <c r="F2157" s="147">
        <v>60</v>
      </c>
      <c r="G2157" s="146" t="s">
        <v>154</v>
      </c>
      <c r="H2157" s="146">
        <v>615</v>
      </c>
      <c r="I2157" s="146" t="s">
        <v>298</v>
      </c>
      <c r="J2157" s="146" t="s">
        <v>290</v>
      </c>
      <c r="K2157" s="146" t="s">
        <v>299</v>
      </c>
      <c r="L2157" s="146">
        <v>4563</v>
      </c>
      <c r="M2157" s="146" t="s">
        <v>324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ht="15">
      <c r="A2158" s="146">
        <v>4</v>
      </c>
      <c r="B2158" s="146" t="s">
        <v>249</v>
      </c>
      <c r="C2158">
        <v>2020</v>
      </c>
      <c r="D2158" s="146">
        <v>2</v>
      </c>
      <c r="E2158" s="146" t="s">
        <v>368</v>
      </c>
      <c r="F2158" s="147">
        <v>60</v>
      </c>
      <c r="G2158" s="146" t="s">
        <v>154</v>
      </c>
      <c r="H2158" s="146">
        <v>615</v>
      </c>
      <c r="I2158" s="146" t="s">
        <v>298</v>
      </c>
      <c r="J2158" s="146" t="s">
        <v>290</v>
      </c>
      <c r="K2158" s="146" t="s">
        <v>299</v>
      </c>
      <c r="L2158" s="146">
        <v>4563</v>
      </c>
      <c r="M2158" s="146" t="s">
        <v>324</v>
      </c>
      <c r="N2158" s="146">
        <v>1</v>
      </c>
      <c r="O2158" s="146">
        <v>11.039999999999999</v>
      </c>
      <c r="P2158" s="146">
        <v>34</v>
      </c>
      <c r="Q2158" t="str">
        <f t="shared" si="33"/>
        <v>Street</v>
      </c>
      <c r="R2158" s="148"/>
      <c r="U2158" s="148"/>
    </row>
    <row r="2159" spans="1:21" ht="15">
      <c r="A2159" s="146">
        <v>5</v>
      </c>
      <c r="B2159" s="146" t="s">
        <v>241</v>
      </c>
      <c r="C2159">
        <v>2020</v>
      </c>
      <c r="D2159" s="146">
        <v>2</v>
      </c>
      <c r="E2159" s="146" t="s">
        <v>368</v>
      </c>
      <c r="F2159" s="147">
        <v>10</v>
      </c>
      <c r="G2159" s="146" t="s">
        <v>250</v>
      </c>
      <c r="H2159" s="146">
        <v>905</v>
      </c>
      <c r="I2159" s="146" t="s">
        <v>358</v>
      </c>
      <c r="J2159" s="146" t="s">
        <v>257</v>
      </c>
      <c r="K2159" s="146" t="s">
        <v>258</v>
      </c>
      <c r="L2159" s="146">
        <v>4513</v>
      </c>
      <c r="M2159" s="146" t="s">
        <v>338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ht="15">
      <c r="A2160" s="146">
        <v>4</v>
      </c>
      <c r="B2160" s="146" t="s">
        <v>249</v>
      </c>
      <c r="C2160">
        <v>2020</v>
      </c>
      <c r="D2160" s="146">
        <v>2</v>
      </c>
      <c r="E2160" s="146" t="s">
        <v>368</v>
      </c>
      <c r="F2160" s="147">
        <v>10</v>
      </c>
      <c r="G2160" s="146" t="s">
        <v>250</v>
      </c>
      <c r="H2160" s="146">
        <v>905</v>
      </c>
      <c r="I2160" s="146" t="s">
        <v>358</v>
      </c>
      <c r="J2160" s="146" t="s">
        <v>257</v>
      </c>
      <c r="K2160" s="146" t="s">
        <v>258</v>
      </c>
      <c r="L2160" s="146">
        <v>4513</v>
      </c>
      <c r="M2160" s="146" t="s">
        <v>338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ht="15">
      <c r="A2161" s="146">
        <v>5</v>
      </c>
      <c r="B2161" s="146" t="s">
        <v>241</v>
      </c>
      <c r="C2161">
        <v>2020</v>
      </c>
      <c r="D2161" s="146">
        <v>2</v>
      </c>
      <c r="E2161" s="146" t="s">
        <v>368</v>
      </c>
      <c r="F2161" s="147">
        <v>1</v>
      </c>
      <c r="G2161" s="146" t="s">
        <v>243</v>
      </c>
      <c r="H2161" s="146">
        <v>6</v>
      </c>
      <c r="I2161" s="146" t="s">
        <v>344</v>
      </c>
      <c r="J2161" s="146" t="s">
        <v>257</v>
      </c>
      <c r="K2161" s="146" t="s">
        <v>258</v>
      </c>
      <c r="L2161" s="146">
        <v>200</v>
      </c>
      <c r="M2161" s="146" t="s">
        <v>259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ht="15">
      <c r="A2162" s="146">
        <v>5</v>
      </c>
      <c r="B2162" s="146" t="s">
        <v>241</v>
      </c>
      <c r="C2162">
        <v>2020</v>
      </c>
      <c r="D2162" s="146">
        <v>2</v>
      </c>
      <c r="E2162" s="146" t="s">
        <v>368</v>
      </c>
      <c r="F2162" s="147">
        <v>5</v>
      </c>
      <c r="G2162" s="146" t="s">
        <v>283</v>
      </c>
      <c r="H2162" s="146">
        <v>602</v>
      </c>
      <c r="I2162" s="146" t="s">
        <v>309</v>
      </c>
      <c r="J2162" s="146" t="s">
        <v>305</v>
      </c>
      <c r="K2162" s="146" t="s">
        <v>307</v>
      </c>
      <c r="L2162" s="146">
        <v>460</v>
      </c>
      <c r="M2162" s="146" t="s">
        <v>285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ht="15">
      <c r="A2163" s="146">
        <v>5</v>
      </c>
      <c r="B2163" s="146" t="s">
        <v>241</v>
      </c>
      <c r="C2163">
        <v>2020</v>
      </c>
      <c r="D2163" s="146">
        <v>2</v>
      </c>
      <c r="E2163" s="146" t="s">
        <v>368</v>
      </c>
      <c r="F2163" s="147">
        <v>3</v>
      </c>
      <c r="G2163" s="146" t="s">
        <v>262</v>
      </c>
      <c r="H2163" s="146">
        <v>5</v>
      </c>
      <c r="I2163" s="146" t="s">
        <v>289</v>
      </c>
      <c r="J2163" s="146" t="s">
        <v>248</v>
      </c>
      <c r="K2163" s="146" t="s">
        <v>270</v>
      </c>
      <c r="L2163" s="146">
        <v>300</v>
      </c>
      <c r="M2163" s="146" t="s">
        <v>282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ht="15">
      <c r="A2164" s="146">
        <v>5</v>
      </c>
      <c r="B2164" s="146" t="s">
        <v>241</v>
      </c>
      <c r="C2164">
        <v>2020</v>
      </c>
      <c r="D2164" s="146">
        <v>2</v>
      </c>
      <c r="E2164" s="146" t="s">
        <v>368</v>
      </c>
      <c r="F2164" s="147">
        <v>10</v>
      </c>
      <c r="G2164" s="146" t="s">
        <v>250</v>
      </c>
      <c r="H2164" s="146">
        <v>950</v>
      </c>
      <c r="I2164" s="146" t="s">
        <v>269</v>
      </c>
      <c r="J2164" s="146" t="s">
        <v>248</v>
      </c>
      <c r="K2164" s="146" t="s">
        <v>270</v>
      </c>
      <c r="L2164" s="146">
        <v>4513</v>
      </c>
      <c r="M2164" s="146" t="s">
        <v>338</v>
      </c>
      <c r="N2164" s="146">
        <v>15</v>
      </c>
      <c r="O2164" s="146">
        <v>2812.1300000000001</v>
      </c>
      <c r="P2164" s="146">
        <v>29199</v>
      </c>
      <c r="Q2164" t="str">
        <f t="shared" si="33"/>
        <v>3-Small C&amp;I</v>
      </c>
      <c r="R2164" s="148"/>
      <c r="U2164" s="148"/>
    </row>
    <row r="2165" spans="1:21" ht="15">
      <c r="A2165" s="146">
        <v>4</v>
      </c>
      <c r="B2165" s="146" t="s">
        <v>249</v>
      </c>
      <c r="C2165">
        <v>2020</v>
      </c>
      <c r="D2165" s="146">
        <v>2</v>
      </c>
      <c r="E2165" s="146" t="s">
        <v>368</v>
      </c>
      <c r="F2165" s="147">
        <v>3</v>
      </c>
      <c r="G2165" s="146" t="s">
        <v>262</v>
      </c>
      <c r="H2165" s="146">
        <v>5</v>
      </c>
      <c r="I2165" s="146" t="s">
        <v>289</v>
      </c>
      <c r="J2165" s="146" t="s">
        <v>248</v>
      </c>
      <c r="K2165" s="146" t="s">
        <v>270</v>
      </c>
      <c r="L2165" s="146">
        <v>300</v>
      </c>
      <c r="M2165" s="146" t="s">
        <v>282</v>
      </c>
      <c r="N2165" s="146">
        <v>131</v>
      </c>
      <c r="O2165" s="146">
        <v>27315.869999999999</v>
      </c>
      <c r="P2165" s="146">
        <v>117999</v>
      </c>
      <c r="Q2165" t="str">
        <f t="shared" si="33"/>
        <v>3-Small C&amp;I</v>
      </c>
      <c r="R2165" s="148"/>
      <c r="U2165" s="148"/>
    </row>
    <row r="2166" spans="1:21" ht="15">
      <c r="A2166" s="146">
        <v>5</v>
      </c>
      <c r="B2166" s="146" t="s">
        <v>241</v>
      </c>
      <c r="C2166">
        <v>2020</v>
      </c>
      <c r="D2166" s="146">
        <v>2</v>
      </c>
      <c r="E2166" s="146" t="s">
        <v>368</v>
      </c>
      <c r="F2166" s="147">
        <v>1</v>
      </c>
      <c r="G2166" s="146" t="s">
        <v>243</v>
      </c>
      <c r="H2166" s="146">
        <v>953</v>
      </c>
      <c r="I2166" s="146" t="s">
        <v>278</v>
      </c>
      <c r="J2166" s="146" t="s">
        <v>266</v>
      </c>
      <c r="K2166" s="146" t="s">
        <v>276</v>
      </c>
      <c r="L2166" s="146">
        <v>4512</v>
      </c>
      <c r="M2166" s="146" t="s">
        <v>247</v>
      </c>
      <c r="N2166" s="146">
        <v>627</v>
      </c>
      <c r="O2166" s="146">
        <v>29208.099999999999</v>
      </c>
      <c r="P2166" s="146">
        <v>251514</v>
      </c>
      <c r="Q2166" t="str">
        <f t="shared" si="33"/>
        <v>3-Small C&amp;I</v>
      </c>
      <c r="R2166" s="148"/>
      <c r="U2166" s="148"/>
    </row>
    <row r="2167" spans="1:21" ht="15">
      <c r="A2167" s="146">
        <v>4</v>
      </c>
      <c r="B2167" s="146" t="s">
        <v>249</v>
      </c>
      <c r="C2167">
        <v>2020</v>
      </c>
      <c r="D2167" s="146">
        <v>2</v>
      </c>
      <c r="E2167" s="146" t="s">
        <v>368</v>
      </c>
      <c r="F2167" s="147">
        <v>1</v>
      </c>
      <c r="G2167" s="146" t="s">
        <v>243</v>
      </c>
      <c r="H2167" s="146">
        <v>953</v>
      </c>
      <c r="I2167" s="146" t="s">
        <v>278</v>
      </c>
      <c r="J2167" s="146" t="s">
        <v>266</v>
      </c>
      <c r="K2167" s="146" t="s">
        <v>276</v>
      </c>
      <c r="L2167" s="146">
        <v>4512</v>
      </c>
      <c r="M2167" s="146" t="s">
        <v>247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ht="15">
      <c r="A2168" s="146">
        <v>5</v>
      </c>
      <c r="B2168" s="146" t="s">
        <v>241</v>
      </c>
      <c r="C2168">
        <v>2020</v>
      </c>
      <c r="D2168" s="146">
        <v>2</v>
      </c>
      <c r="E2168" s="146" t="s">
        <v>368</v>
      </c>
      <c r="F2168" s="147">
        <v>1</v>
      </c>
      <c r="G2168" s="146" t="s">
        <v>243</v>
      </c>
      <c r="H2168" s="146">
        <v>18</v>
      </c>
      <c r="I2168" s="146" t="s">
        <v>284</v>
      </c>
      <c r="J2168" s="146" t="s">
        <v>268</v>
      </c>
      <c r="K2168" s="146" t="s">
        <v>281</v>
      </c>
      <c r="L2168" s="146">
        <v>200</v>
      </c>
      <c r="M2168" s="146" t="s">
        <v>259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ht="15">
      <c r="A2169" s="146">
        <v>4</v>
      </c>
      <c r="B2169" s="146" t="s">
        <v>249</v>
      </c>
      <c r="C2169">
        <v>2020</v>
      </c>
      <c r="D2169" s="146">
        <v>2</v>
      </c>
      <c r="E2169" s="146" t="s">
        <v>368</v>
      </c>
      <c r="F2169" s="147">
        <v>3</v>
      </c>
      <c r="G2169" s="146" t="s">
        <v>262</v>
      </c>
      <c r="H2169" s="146">
        <v>1</v>
      </c>
      <c r="I2169" s="146" t="s">
        <v>251</v>
      </c>
      <c r="J2169" s="146" t="s">
        <v>245</v>
      </c>
      <c r="K2169" s="146" t="s">
        <v>246</v>
      </c>
      <c r="L2169" s="146">
        <v>300</v>
      </c>
      <c r="M2169" s="146" t="s">
        <v>282</v>
      </c>
      <c r="N2169" s="146">
        <v>20</v>
      </c>
      <c r="O2169" s="146">
        <v>1469.5999999999999</v>
      </c>
      <c r="P2169" s="146">
        <v>5080</v>
      </c>
      <c r="Q2169" t="str">
        <f t="shared" si="33"/>
        <v>1-Residential</v>
      </c>
      <c r="R2169" s="148"/>
      <c r="U2169" s="148"/>
    </row>
    <row r="2170" spans="1:21" ht="15">
      <c r="A2170" s="146">
        <v>4</v>
      </c>
      <c r="B2170" s="146" t="s">
        <v>249</v>
      </c>
      <c r="C2170">
        <v>2020</v>
      </c>
      <c r="D2170" s="146">
        <v>2</v>
      </c>
      <c r="E2170" s="146" t="s">
        <v>368</v>
      </c>
      <c r="F2170" s="147">
        <v>10</v>
      </c>
      <c r="G2170" s="146" t="s">
        <v>250</v>
      </c>
      <c r="H2170" s="146">
        <v>1</v>
      </c>
      <c r="I2170" s="146" t="s">
        <v>251</v>
      </c>
      <c r="J2170" s="146" t="s">
        <v>245</v>
      </c>
      <c r="K2170" s="146" t="s">
        <v>246</v>
      </c>
      <c r="L2170" s="146">
        <v>207</v>
      </c>
      <c r="M2170" s="146" t="s">
        <v>252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ht="15">
      <c r="A2171" s="146">
        <v>5</v>
      </c>
      <c r="B2171" s="146" t="s">
        <v>241</v>
      </c>
      <c r="C2171">
        <v>2020</v>
      </c>
      <c r="D2171" s="146">
        <v>2</v>
      </c>
      <c r="E2171" s="146" t="s">
        <v>368</v>
      </c>
      <c r="F2171" s="147">
        <v>1</v>
      </c>
      <c r="G2171" s="146" t="s">
        <v>243</v>
      </c>
      <c r="H2171" s="146">
        <v>905</v>
      </c>
      <c r="I2171" s="146" t="s">
        <v>358</v>
      </c>
      <c r="J2171" s="146" t="s">
        <v>257</v>
      </c>
      <c r="K2171" s="146" t="s">
        <v>258</v>
      </c>
      <c r="L2171" s="146">
        <v>4512</v>
      </c>
      <c r="M2171" s="146" t="s">
        <v>247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ht="15">
      <c r="A2172" s="146">
        <v>5</v>
      </c>
      <c r="B2172" s="146" t="s">
        <v>241</v>
      </c>
      <c r="C2172">
        <v>2020</v>
      </c>
      <c r="D2172" s="146">
        <v>2</v>
      </c>
      <c r="E2172" s="146" t="s">
        <v>368</v>
      </c>
      <c r="F2172" s="147">
        <v>6</v>
      </c>
      <c r="G2172" s="146" t="s">
        <v>293</v>
      </c>
      <c r="H2172" s="146">
        <v>601</v>
      </c>
      <c r="I2172" s="146" t="s">
        <v>359</v>
      </c>
      <c r="J2172" s="146" t="s">
        <v>290</v>
      </c>
      <c r="K2172" s="146" t="s">
        <v>299</v>
      </c>
      <c r="L2172" s="146">
        <v>700</v>
      </c>
      <c r="M2172" s="146" t="s">
        <v>296</v>
      </c>
      <c r="N2172" s="146">
        <v>119</v>
      </c>
      <c r="O2172" s="146">
        <v>61451.669999999998</v>
      </c>
      <c r="P2172" s="146">
        <v>108414</v>
      </c>
      <c r="Q2172" t="str">
        <f t="shared" si="33"/>
        <v>Street</v>
      </c>
      <c r="R2172" s="148"/>
      <c r="U2172" s="148"/>
    </row>
    <row r="2173" spans="1:21" ht="15">
      <c r="A2173" s="146">
        <v>5</v>
      </c>
      <c r="B2173" s="146" t="s">
        <v>241</v>
      </c>
      <c r="C2173">
        <v>2020</v>
      </c>
      <c r="D2173" s="146">
        <v>2</v>
      </c>
      <c r="E2173" s="146" t="s">
        <v>368</v>
      </c>
      <c r="F2173" s="147">
        <v>6</v>
      </c>
      <c r="G2173" s="146" t="s">
        <v>293</v>
      </c>
      <c r="H2173" s="146">
        <v>607</v>
      </c>
      <c r="I2173" s="146" t="s">
        <v>353</v>
      </c>
      <c r="J2173" s="146" t="s">
        <v>297</v>
      </c>
      <c r="K2173" s="146" t="s">
        <v>352</v>
      </c>
      <c r="L2173" s="146">
        <v>700</v>
      </c>
      <c r="M2173" s="146" t="s">
        <v>296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ht="15">
      <c r="A2174" s="146">
        <v>5</v>
      </c>
      <c r="B2174" s="146" t="s">
        <v>241</v>
      </c>
      <c r="C2174">
        <v>2020</v>
      </c>
      <c r="D2174" s="146">
        <v>2</v>
      </c>
      <c r="E2174" s="146" t="s">
        <v>368</v>
      </c>
      <c r="F2174" s="147">
        <v>6</v>
      </c>
      <c r="G2174" s="146" t="s">
        <v>293</v>
      </c>
      <c r="H2174" s="146">
        <v>609</v>
      </c>
      <c r="I2174" s="146" t="s">
        <v>340</v>
      </c>
      <c r="J2174" s="146" t="s">
        <v>308</v>
      </c>
      <c r="K2174" s="146" t="s">
        <v>154</v>
      </c>
      <c r="L2174" s="146">
        <v>700</v>
      </c>
      <c r="M2174" s="146" t="s">
        <v>296</v>
      </c>
      <c r="N2174" s="146">
        <v>10</v>
      </c>
      <c r="O2174" s="146">
        <v>8507.4899999999998</v>
      </c>
      <c r="P2174" s="146">
        <v>35528</v>
      </c>
      <c r="Q2174" t="str">
        <f t="shared" si="33"/>
        <v>Street</v>
      </c>
      <c r="R2174" s="148"/>
      <c r="U2174" s="148"/>
    </row>
    <row r="2175" spans="1:21" ht="15">
      <c r="A2175" s="146">
        <v>5</v>
      </c>
      <c r="B2175" s="146" t="s">
        <v>241</v>
      </c>
      <c r="C2175">
        <v>2020</v>
      </c>
      <c r="D2175" s="146">
        <v>2</v>
      </c>
      <c r="E2175" s="146" t="s">
        <v>368</v>
      </c>
      <c r="F2175" s="147">
        <v>6</v>
      </c>
      <c r="G2175" s="146" t="s">
        <v>293</v>
      </c>
      <c r="H2175" s="146">
        <v>619</v>
      </c>
      <c r="I2175" s="146" t="s">
        <v>341</v>
      </c>
      <c r="J2175" s="146" t="s">
        <v>308</v>
      </c>
      <c r="K2175" s="146" t="s">
        <v>154</v>
      </c>
      <c r="L2175" s="146">
        <v>4562</v>
      </c>
      <c r="M2175" s="146" t="s">
        <v>300</v>
      </c>
      <c r="N2175" s="146">
        <v>343</v>
      </c>
      <c r="O2175" s="146">
        <v>373361.96000000002</v>
      </c>
      <c r="P2175" s="146">
        <v>3736944</v>
      </c>
      <c r="Q2175" t="str">
        <f t="shared" si="33"/>
        <v>Street</v>
      </c>
      <c r="R2175" s="148"/>
      <c r="U2175" s="148"/>
    </row>
    <row r="2176" spans="1:21" ht="15">
      <c r="A2176" s="146">
        <v>5</v>
      </c>
      <c r="B2176" s="146" t="s">
        <v>241</v>
      </c>
      <c r="C2176">
        <v>2020</v>
      </c>
      <c r="D2176" s="146">
        <v>2</v>
      </c>
      <c r="E2176" s="146" t="s">
        <v>368</v>
      </c>
      <c r="F2176" s="147">
        <v>3</v>
      </c>
      <c r="G2176" s="146" t="s">
        <v>262</v>
      </c>
      <c r="H2176" s="146">
        <v>955</v>
      </c>
      <c r="I2176" s="146" t="s">
        <v>328</v>
      </c>
      <c r="J2176" s="146" t="s">
        <v>268</v>
      </c>
      <c r="K2176" s="146" t="s">
        <v>281</v>
      </c>
      <c r="L2176" s="146">
        <v>4532</v>
      </c>
      <c r="M2176" s="146" t="s">
        <v>265</v>
      </c>
      <c r="N2176" s="146">
        <v>348</v>
      </c>
      <c r="O2176" s="146">
        <v>645095.08999999997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ht="15">
      <c r="A2177" s="146">
        <v>5</v>
      </c>
      <c r="B2177" s="146" t="s">
        <v>241</v>
      </c>
      <c r="C2177">
        <v>2020</v>
      </c>
      <c r="D2177" s="146">
        <v>2</v>
      </c>
      <c r="E2177" s="146" t="s">
        <v>368</v>
      </c>
      <c r="F2177" s="147">
        <v>77</v>
      </c>
      <c r="G2177" s="146" t="s">
        <v>154</v>
      </c>
      <c r="H2177" s="146">
        <v>18</v>
      </c>
      <c r="I2177" s="146" t="s">
        <v>284</v>
      </c>
      <c r="J2177" s="146" t="s">
        <v>268</v>
      </c>
      <c r="K2177" s="146" t="s">
        <v>281</v>
      </c>
      <c r="L2177" s="146">
        <v>1577</v>
      </c>
      <c r="M2177" s="146" t="s">
        <v>336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ht="15">
      <c r="A2178" s="146">
        <v>5</v>
      </c>
      <c r="B2178" s="146" t="s">
        <v>241</v>
      </c>
      <c r="C2178">
        <v>2020</v>
      </c>
      <c r="D2178" s="146">
        <v>2</v>
      </c>
      <c r="E2178" s="146" t="s">
        <v>368</v>
      </c>
      <c r="F2178" s="147">
        <v>79</v>
      </c>
      <c r="G2178" s="146" t="s">
        <v>154</v>
      </c>
      <c r="H2178" s="146">
        <v>18</v>
      </c>
      <c r="I2178" s="146" t="s">
        <v>284</v>
      </c>
      <c r="J2178" s="146" t="s">
        <v>268</v>
      </c>
      <c r="K2178" s="146" t="s">
        <v>281</v>
      </c>
      <c r="L2178" s="146">
        <v>1579</v>
      </c>
      <c r="M2178" s="146" t="s">
        <v>343</v>
      </c>
      <c r="N2178" s="146">
        <v>1</v>
      </c>
      <c r="O2178" s="146">
        <v>14205.549999999999</v>
      </c>
      <c r="P2178" s="146">
        <v>70000</v>
      </c>
      <c r="Q2178" t="str">
        <f t="shared" si="34" ref="Q2178:Q2241">VLOOKUP(J2178,S:T,2,FALSE)</f>
        <v>4-Medium C&amp;I</v>
      </c>
      <c r="R2178" s="148"/>
      <c r="U2178" s="148"/>
    </row>
    <row r="2179" spans="1:21" ht="15">
      <c r="A2179" s="146">
        <v>5</v>
      </c>
      <c r="B2179" s="146" t="s">
        <v>241</v>
      </c>
      <c r="C2179">
        <v>2020</v>
      </c>
      <c r="D2179" s="146">
        <v>2</v>
      </c>
      <c r="E2179" s="146" t="s">
        <v>368</v>
      </c>
      <c r="F2179" s="147">
        <v>75</v>
      </c>
      <c r="G2179" s="146" t="s">
        <v>154</v>
      </c>
      <c r="H2179" s="146">
        <v>701</v>
      </c>
      <c r="I2179" s="146" t="s">
        <v>316</v>
      </c>
      <c r="J2179" s="146" t="s">
        <v>277</v>
      </c>
      <c r="K2179" s="146" t="s">
        <v>317</v>
      </c>
      <c r="L2179" s="146">
        <v>1575</v>
      </c>
      <c r="M2179" s="146" t="s">
        <v>320</v>
      </c>
      <c r="N2179" s="146">
        <v>1</v>
      </c>
      <c r="O2179" s="146">
        <v>37876.669999999998</v>
      </c>
      <c r="P2179" s="146">
        <v>209300</v>
      </c>
      <c r="Q2179" t="str">
        <f t="shared" si="34"/>
        <v>5-Large C&amp;I</v>
      </c>
      <c r="R2179" s="148"/>
      <c r="U2179" s="148"/>
    </row>
    <row r="2180" spans="1:21" ht="15">
      <c r="A2180" s="146">
        <v>5</v>
      </c>
      <c r="B2180" s="146" t="s">
        <v>241</v>
      </c>
      <c r="C2180">
        <v>2020</v>
      </c>
      <c r="D2180" s="146">
        <v>2</v>
      </c>
      <c r="E2180" s="146" t="s">
        <v>368</v>
      </c>
      <c r="F2180" s="147">
        <v>3</v>
      </c>
      <c r="G2180" s="146" t="s">
        <v>262</v>
      </c>
      <c r="H2180" s="146">
        <v>19</v>
      </c>
      <c r="I2180" s="146" t="s">
        <v>361</v>
      </c>
      <c r="J2180" s="146" t="s">
        <v>271</v>
      </c>
      <c r="K2180" s="146" t="s">
        <v>327</v>
      </c>
      <c r="L2180" s="146">
        <v>300</v>
      </c>
      <c r="M2180" s="146" t="s">
        <v>282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ht="15">
      <c r="A2181" s="146">
        <v>5</v>
      </c>
      <c r="B2181" s="146" t="s">
        <v>241</v>
      </c>
      <c r="C2181">
        <v>2020</v>
      </c>
      <c r="D2181" s="146">
        <v>2</v>
      </c>
      <c r="E2181" s="146" t="s">
        <v>368</v>
      </c>
      <c r="F2181" s="147">
        <v>3</v>
      </c>
      <c r="G2181" s="146" t="s">
        <v>262</v>
      </c>
      <c r="H2181" s="146">
        <v>17</v>
      </c>
      <c r="I2181" s="146" t="s">
        <v>314</v>
      </c>
      <c r="J2181" s="146" t="s">
        <v>274</v>
      </c>
      <c r="K2181" s="146" t="s">
        <v>315</v>
      </c>
      <c r="L2181" s="146">
        <v>300</v>
      </c>
      <c r="M2181" s="146" t="s">
        <v>282</v>
      </c>
      <c r="N2181" s="146">
        <v>2</v>
      </c>
      <c r="O2181" s="146">
        <v>2697.0100000000002</v>
      </c>
      <c r="P2181" s="146">
        <v>13120</v>
      </c>
      <c r="Q2181" t="str">
        <f t="shared" si="34"/>
        <v>4-Medium C&amp;I</v>
      </c>
      <c r="R2181" s="148"/>
      <c r="U2181" s="148"/>
    </row>
    <row r="2182" spans="1:21" ht="15">
      <c r="A2182" s="146">
        <v>5</v>
      </c>
      <c r="B2182" s="146" t="s">
        <v>241</v>
      </c>
      <c r="C2182">
        <v>2020</v>
      </c>
      <c r="D2182" s="146">
        <v>2</v>
      </c>
      <c r="E2182" s="146" t="s">
        <v>368</v>
      </c>
      <c r="F2182" s="147">
        <v>79</v>
      </c>
      <c r="G2182" s="146" t="s">
        <v>154</v>
      </c>
      <c r="H2182" s="146">
        <v>954</v>
      </c>
      <c r="I2182" s="146" t="s">
        <v>356</v>
      </c>
      <c r="J2182" s="146" t="s">
        <v>268</v>
      </c>
      <c r="K2182" s="146" t="s">
        <v>281</v>
      </c>
      <c r="L2182" s="146">
        <v>4579</v>
      </c>
      <c r="M2182" s="146" t="s">
        <v>267</v>
      </c>
      <c r="N2182" s="146">
        <v>5</v>
      </c>
      <c r="O2182" s="146">
        <v>9406.2700000000004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ht="15">
      <c r="A2183" s="146">
        <v>5</v>
      </c>
      <c r="B2183" s="146" t="s">
        <v>241</v>
      </c>
      <c r="C2183">
        <v>2020</v>
      </c>
      <c r="D2183" s="146">
        <v>2</v>
      </c>
      <c r="E2183" s="146" t="s">
        <v>368</v>
      </c>
      <c r="F2183" s="147">
        <v>3</v>
      </c>
      <c r="G2183" s="146" t="s">
        <v>262</v>
      </c>
      <c r="H2183" s="146">
        <v>16</v>
      </c>
      <c r="I2183" s="146" t="s">
        <v>326</v>
      </c>
      <c r="J2183" s="146" t="s">
        <v>271</v>
      </c>
      <c r="K2183" s="146" t="s">
        <v>327</v>
      </c>
      <c r="L2183" s="146">
        <v>300</v>
      </c>
      <c r="M2183" s="146" t="s">
        <v>282</v>
      </c>
      <c r="N2183" s="146">
        <v>2</v>
      </c>
      <c r="O2183" s="146">
        <v>5326.8199999999997</v>
      </c>
      <c r="P2183" s="146">
        <v>27680</v>
      </c>
      <c r="Q2183" t="str">
        <f t="shared" si="34"/>
        <v>4-Medium C&amp;I</v>
      </c>
      <c r="R2183" s="148"/>
      <c r="U2183" s="148"/>
    </row>
    <row r="2184" spans="1:21" ht="15">
      <c r="A2184" s="146">
        <v>5</v>
      </c>
      <c r="B2184" s="146" t="s">
        <v>241</v>
      </c>
      <c r="C2184">
        <v>2020</v>
      </c>
      <c r="D2184" s="146">
        <v>2</v>
      </c>
      <c r="E2184" s="146" t="s">
        <v>368</v>
      </c>
      <c r="F2184" s="147">
        <v>60</v>
      </c>
      <c r="G2184" s="146" t="s">
        <v>154</v>
      </c>
      <c r="H2184" s="146">
        <v>600</v>
      </c>
      <c r="I2184" s="146" t="s">
        <v>364</v>
      </c>
      <c r="J2184" s="146" t="s">
        <v>290</v>
      </c>
      <c r="K2184" s="146" t="s">
        <v>299</v>
      </c>
      <c r="L2184" s="146">
        <v>360</v>
      </c>
      <c r="M2184" s="146" t="s">
        <v>304</v>
      </c>
      <c r="N2184" s="146">
        <v>9</v>
      </c>
      <c r="O2184" s="146">
        <v>4300.7799999999997</v>
      </c>
      <c r="P2184" s="146">
        <v>5830</v>
      </c>
      <c r="Q2184" t="str">
        <f t="shared" si="34"/>
        <v>Street</v>
      </c>
      <c r="R2184" s="148"/>
      <c r="U2184" s="148"/>
    </row>
    <row r="2185" spans="1:21" ht="15">
      <c r="A2185" s="146">
        <v>5</v>
      </c>
      <c r="B2185" s="146" t="s">
        <v>241</v>
      </c>
      <c r="C2185">
        <v>2020</v>
      </c>
      <c r="D2185" s="146">
        <v>2</v>
      </c>
      <c r="E2185" s="146" t="s">
        <v>368</v>
      </c>
      <c r="F2185" s="147">
        <v>1</v>
      </c>
      <c r="G2185" s="146" t="s">
        <v>243</v>
      </c>
      <c r="H2185" s="146">
        <v>616</v>
      </c>
      <c r="I2185" s="146" t="s">
        <v>311</v>
      </c>
      <c r="J2185" s="146" t="s">
        <v>305</v>
      </c>
      <c r="K2185" s="146" t="s">
        <v>307</v>
      </c>
      <c r="L2185" s="146">
        <v>4512</v>
      </c>
      <c r="M2185" s="146" t="s">
        <v>247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ht="15">
      <c r="A2186" s="146">
        <v>5</v>
      </c>
      <c r="B2186" s="146" t="s">
        <v>241</v>
      </c>
      <c r="C2186">
        <v>2020</v>
      </c>
      <c r="D2186" s="146">
        <v>2</v>
      </c>
      <c r="E2186" s="146" t="s">
        <v>368</v>
      </c>
      <c r="F2186" s="147">
        <v>5</v>
      </c>
      <c r="G2186" s="146" t="s">
        <v>283</v>
      </c>
      <c r="H2186" s="146">
        <v>603</v>
      </c>
      <c r="I2186" s="146" t="s">
        <v>306</v>
      </c>
      <c r="J2186" s="146" t="s">
        <v>305</v>
      </c>
      <c r="K2186" s="146" t="s">
        <v>307</v>
      </c>
      <c r="L2186" s="146">
        <v>460</v>
      </c>
      <c r="M2186" s="146" t="s">
        <v>285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ht="15">
      <c r="A2187" s="146">
        <v>4</v>
      </c>
      <c r="B2187" s="146" t="s">
        <v>249</v>
      </c>
      <c r="C2187">
        <v>2020</v>
      </c>
      <c r="D2187" s="146">
        <v>2</v>
      </c>
      <c r="E2187" s="146" t="s">
        <v>368</v>
      </c>
      <c r="F2187" s="147">
        <v>3</v>
      </c>
      <c r="G2187" s="146" t="s">
        <v>262</v>
      </c>
      <c r="H2187" s="146">
        <v>950</v>
      </c>
      <c r="I2187" s="146" t="s">
        <v>269</v>
      </c>
      <c r="J2187" s="146" t="s">
        <v>248</v>
      </c>
      <c r="K2187" s="146" t="s">
        <v>270</v>
      </c>
      <c r="L2187" s="146">
        <v>4532</v>
      </c>
      <c r="M2187" s="146" t="s">
        <v>265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ht="15">
      <c r="A2188" s="146">
        <v>5</v>
      </c>
      <c r="B2188" s="146" t="s">
        <v>241</v>
      </c>
      <c r="C2188">
        <v>2020</v>
      </c>
      <c r="D2188" s="146">
        <v>2</v>
      </c>
      <c r="E2188" s="146" t="s">
        <v>368</v>
      </c>
      <c r="F2188" s="147">
        <v>75</v>
      </c>
      <c r="G2188" s="146" t="s">
        <v>154</v>
      </c>
      <c r="H2188" s="146">
        <v>950</v>
      </c>
      <c r="I2188" s="146" t="s">
        <v>269</v>
      </c>
      <c r="J2188" s="146" t="s">
        <v>248</v>
      </c>
      <c r="K2188" s="146" t="s">
        <v>270</v>
      </c>
      <c r="L2188" s="146">
        <v>4575</v>
      </c>
      <c r="M2188" s="146" t="s">
        <v>154</v>
      </c>
      <c r="N2188" s="146">
        <v>2</v>
      </c>
      <c r="O2188" s="146">
        <v>987.90999999999997</v>
      </c>
      <c r="P2188" s="146">
        <v>10640</v>
      </c>
      <c r="Q2188" t="str">
        <f t="shared" si="34"/>
        <v>3-Small C&amp;I</v>
      </c>
      <c r="R2188" s="148"/>
      <c r="U2188" s="148"/>
    </row>
    <row r="2189" spans="1:21" ht="15">
      <c r="A2189" s="146">
        <v>5</v>
      </c>
      <c r="B2189" s="146" t="s">
        <v>241</v>
      </c>
      <c r="C2189">
        <v>2020</v>
      </c>
      <c r="D2189" s="146">
        <v>2</v>
      </c>
      <c r="E2189" s="146" t="s">
        <v>368</v>
      </c>
      <c r="F2189" s="147">
        <v>79</v>
      </c>
      <c r="G2189" s="146" t="s">
        <v>154</v>
      </c>
      <c r="H2189" s="146">
        <v>951</v>
      </c>
      <c r="I2189" s="146" t="s">
        <v>263</v>
      </c>
      <c r="J2189" s="146" t="s">
        <v>255</v>
      </c>
      <c r="K2189" s="146" t="s">
        <v>264</v>
      </c>
      <c r="L2189" s="146">
        <v>4579</v>
      </c>
      <c r="M2189" s="146" t="s">
        <v>267</v>
      </c>
      <c r="N2189" s="146">
        <v>7</v>
      </c>
      <c r="O2189" s="146">
        <v>309.11000000000001</v>
      </c>
      <c r="P2189" s="146">
        <v>2844</v>
      </c>
      <c r="Q2189" t="str">
        <f t="shared" si="34"/>
        <v>3-Small C&amp;I</v>
      </c>
      <c r="R2189" s="148"/>
      <c r="U2189" s="148"/>
    </row>
    <row r="2190" spans="1:21" ht="15">
      <c r="A2190" s="146">
        <v>5</v>
      </c>
      <c r="B2190" s="146" t="s">
        <v>241</v>
      </c>
      <c r="C2190">
        <v>2020</v>
      </c>
      <c r="D2190" s="146">
        <v>2</v>
      </c>
      <c r="E2190" s="146" t="s">
        <v>368</v>
      </c>
      <c r="F2190" s="147">
        <v>5</v>
      </c>
      <c r="G2190" s="146" t="s">
        <v>283</v>
      </c>
      <c r="H2190" s="146">
        <v>5</v>
      </c>
      <c r="I2190" s="146" t="s">
        <v>289</v>
      </c>
      <c r="J2190" s="146" t="s">
        <v>248</v>
      </c>
      <c r="K2190" s="146" t="s">
        <v>270</v>
      </c>
      <c r="L2190" s="146">
        <v>460</v>
      </c>
      <c r="M2190" s="146" t="s">
        <v>285</v>
      </c>
      <c r="N2190" s="146">
        <v>1058</v>
      </c>
      <c r="O2190" s="146">
        <v>402231.59000000003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ht="15">
      <c r="A2191" s="146">
        <v>5</v>
      </c>
      <c r="B2191" s="146" t="s">
        <v>241</v>
      </c>
      <c r="C2191">
        <v>2020</v>
      </c>
      <c r="D2191" s="146">
        <v>2</v>
      </c>
      <c r="E2191" s="146" t="s">
        <v>368</v>
      </c>
      <c r="F2191" s="147">
        <v>3</v>
      </c>
      <c r="G2191" s="146" t="s">
        <v>262</v>
      </c>
      <c r="H2191" s="146">
        <v>18</v>
      </c>
      <c r="I2191" s="146" t="s">
        <v>284</v>
      </c>
      <c r="J2191" s="146" t="s">
        <v>268</v>
      </c>
      <c r="K2191" s="146" t="s">
        <v>281</v>
      </c>
      <c r="L2191" s="146">
        <v>300</v>
      </c>
      <c r="M2191" s="146" t="s">
        <v>282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ht="15">
      <c r="A2192" s="146">
        <v>4</v>
      </c>
      <c r="B2192" s="146" t="s">
        <v>249</v>
      </c>
      <c r="C2192">
        <v>2020</v>
      </c>
      <c r="D2192" s="146">
        <v>2</v>
      </c>
      <c r="E2192" s="146" t="s">
        <v>368</v>
      </c>
      <c r="F2192" s="147">
        <v>3</v>
      </c>
      <c r="G2192" s="146" t="s">
        <v>262</v>
      </c>
      <c r="H2192" s="146">
        <v>952</v>
      </c>
      <c r="I2192" s="146" t="s">
        <v>272</v>
      </c>
      <c r="J2192" s="146" t="s">
        <v>260</v>
      </c>
      <c r="K2192" s="146" t="s">
        <v>273</v>
      </c>
      <c r="L2192" s="146">
        <v>4532</v>
      </c>
      <c r="M2192" s="146" t="s">
        <v>265</v>
      </c>
      <c r="N2192" s="146">
        <v>7</v>
      </c>
      <c r="O2192" s="146">
        <v>179.94999999999999</v>
      </c>
      <c r="P2192" s="146">
        <v>1104</v>
      </c>
      <c r="Q2192" t="str">
        <f t="shared" si="34"/>
        <v>3-Small C&amp;I</v>
      </c>
      <c r="R2192" s="148"/>
      <c r="U2192" s="148"/>
    </row>
    <row r="2193" spans="1:21" ht="15">
      <c r="A2193" s="146">
        <v>4</v>
      </c>
      <c r="B2193" s="146" t="s">
        <v>249</v>
      </c>
      <c r="C2193">
        <v>2020</v>
      </c>
      <c r="D2193" s="146">
        <v>2</v>
      </c>
      <c r="E2193" s="146" t="s">
        <v>368</v>
      </c>
      <c r="F2193" s="147">
        <v>3</v>
      </c>
      <c r="G2193" s="146" t="s">
        <v>262</v>
      </c>
      <c r="H2193" s="146">
        <v>10</v>
      </c>
      <c r="I2193" s="146" t="s">
        <v>347</v>
      </c>
      <c r="J2193" s="146" t="s">
        <v>266</v>
      </c>
      <c r="K2193" s="146" t="s">
        <v>276</v>
      </c>
      <c r="L2193" s="146">
        <v>300</v>
      </c>
      <c r="M2193" s="146" t="s">
        <v>282</v>
      </c>
      <c r="N2193" s="146">
        <v>17</v>
      </c>
      <c r="O2193" s="146">
        <v>1439.9400000000001</v>
      </c>
      <c r="P2193" s="146">
        <v>5824</v>
      </c>
      <c r="Q2193" t="str">
        <f t="shared" si="34"/>
        <v>3-Small C&amp;I</v>
      </c>
      <c r="R2193" s="148"/>
      <c r="U2193" s="148"/>
    </row>
    <row r="2194" spans="1:21" ht="15">
      <c r="A2194" s="146">
        <v>5</v>
      </c>
      <c r="B2194" s="146" t="s">
        <v>241</v>
      </c>
      <c r="C2194">
        <v>2020</v>
      </c>
      <c r="D2194" s="146">
        <v>2</v>
      </c>
      <c r="E2194" s="146" t="s">
        <v>368</v>
      </c>
      <c r="F2194" s="147">
        <v>3</v>
      </c>
      <c r="G2194" s="146" t="s">
        <v>262</v>
      </c>
      <c r="H2194" s="146">
        <v>15</v>
      </c>
      <c r="I2194" s="146" t="s">
        <v>318</v>
      </c>
      <c r="J2194" s="146" t="s">
        <v>266</v>
      </c>
      <c r="K2194" s="146" t="s">
        <v>276</v>
      </c>
      <c r="L2194" s="146">
        <v>300</v>
      </c>
      <c r="M2194" s="146" t="s">
        <v>282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ht="15">
      <c r="A2195" s="146">
        <v>4</v>
      </c>
      <c r="B2195" s="146" t="s">
        <v>249</v>
      </c>
      <c r="C2195">
        <v>2020</v>
      </c>
      <c r="D2195" s="146">
        <v>2</v>
      </c>
      <c r="E2195" s="146" t="s">
        <v>368</v>
      </c>
      <c r="F2195" s="147">
        <v>3</v>
      </c>
      <c r="G2195" s="146" t="s">
        <v>262</v>
      </c>
      <c r="H2195" s="146">
        <v>15</v>
      </c>
      <c r="I2195" s="146" t="s">
        <v>318</v>
      </c>
      <c r="J2195" s="146" t="s">
        <v>266</v>
      </c>
      <c r="K2195" s="146" t="s">
        <v>276</v>
      </c>
      <c r="L2195" s="146">
        <v>300</v>
      </c>
      <c r="M2195" s="146" t="s">
        <v>282</v>
      </c>
      <c r="N2195" s="146">
        <v>1</v>
      </c>
      <c r="O2195" s="146">
        <v>50.280000000000001</v>
      </c>
      <c r="P2195" s="146">
        <v>167</v>
      </c>
      <c r="Q2195" t="str">
        <f t="shared" si="34"/>
        <v>3-Small C&amp;I</v>
      </c>
      <c r="R2195" s="148"/>
      <c r="U2195" s="148"/>
    </row>
    <row r="2196" spans="1:21" ht="15">
      <c r="A2196" s="146">
        <v>4</v>
      </c>
      <c r="B2196" s="146" t="s">
        <v>249</v>
      </c>
      <c r="C2196">
        <v>2020</v>
      </c>
      <c r="D2196" s="146">
        <v>2</v>
      </c>
      <c r="E2196" s="146" t="s">
        <v>368</v>
      </c>
      <c r="F2196" s="147">
        <v>3</v>
      </c>
      <c r="G2196" s="146" t="s">
        <v>262</v>
      </c>
      <c r="H2196" s="146">
        <v>9</v>
      </c>
      <c r="I2196" s="146" t="s">
        <v>334</v>
      </c>
      <c r="J2196" s="146" t="s">
        <v>260</v>
      </c>
      <c r="K2196" s="146" t="s">
        <v>273</v>
      </c>
      <c r="L2196" s="146">
        <v>300</v>
      </c>
      <c r="M2196" s="146" t="s">
        <v>282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ht="15">
      <c r="A2197" s="146">
        <v>5</v>
      </c>
      <c r="B2197" s="146" t="s">
        <v>241</v>
      </c>
      <c r="C2197">
        <v>2020</v>
      </c>
      <c r="D2197" s="146">
        <v>2</v>
      </c>
      <c r="E2197" s="146" t="s">
        <v>368</v>
      </c>
      <c r="F2197" s="147">
        <v>6</v>
      </c>
      <c r="G2197" s="146" t="s">
        <v>293</v>
      </c>
      <c r="H2197" s="146">
        <v>603</v>
      </c>
      <c r="I2197" s="146" t="s">
        <v>306</v>
      </c>
      <c r="J2197" s="146" t="s">
        <v>305</v>
      </c>
      <c r="K2197" s="146" t="s">
        <v>307</v>
      </c>
      <c r="L2197" s="146">
        <v>700</v>
      </c>
      <c r="M2197" s="146" t="s">
        <v>296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ht="15">
      <c r="A2198" s="146">
        <v>4</v>
      </c>
      <c r="B2198" s="146" t="s">
        <v>249</v>
      </c>
      <c r="C2198">
        <v>2020</v>
      </c>
      <c r="D2198" s="146">
        <v>2</v>
      </c>
      <c r="E2198" s="146" t="s">
        <v>368</v>
      </c>
      <c r="F2198" s="147">
        <v>1</v>
      </c>
      <c r="G2198" s="146" t="s">
        <v>243</v>
      </c>
      <c r="H2198" s="146">
        <v>1</v>
      </c>
      <c r="I2198" s="146" t="s">
        <v>251</v>
      </c>
      <c r="J2198" s="146" t="s">
        <v>245</v>
      </c>
      <c r="K2198" s="146" t="s">
        <v>246</v>
      </c>
      <c r="L2198" s="146">
        <v>200</v>
      </c>
      <c r="M2198" s="146" t="s">
        <v>259</v>
      </c>
      <c r="N2198" s="146">
        <v>1180</v>
      </c>
      <c r="O2198" s="146">
        <v>237384.23999999999</v>
      </c>
      <c r="P2198" s="146">
        <v>871595</v>
      </c>
      <c r="Q2198" t="str">
        <f t="shared" si="34"/>
        <v>1-Residential</v>
      </c>
      <c r="R2198" s="148"/>
      <c r="U2198" s="148"/>
    </row>
    <row r="2199" spans="1:21" ht="15">
      <c r="A2199" s="146">
        <v>5</v>
      </c>
      <c r="B2199" s="146" t="s">
        <v>241</v>
      </c>
      <c r="C2199">
        <v>2020</v>
      </c>
      <c r="D2199" s="146">
        <v>2</v>
      </c>
      <c r="E2199" s="146" t="s">
        <v>368</v>
      </c>
      <c r="F2199" s="147">
        <v>6</v>
      </c>
      <c r="G2199" s="146" t="s">
        <v>293</v>
      </c>
      <c r="H2199" s="146">
        <v>616</v>
      </c>
      <c r="I2199" s="146" t="s">
        <v>311</v>
      </c>
      <c r="J2199" s="146" t="s">
        <v>305</v>
      </c>
      <c r="K2199" s="146" t="s">
        <v>307</v>
      </c>
      <c r="L2199" s="146">
        <v>4562</v>
      </c>
      <c r="M2199" s="146" t="s">
        <v>300</v>
      </c>
      <c r="N2199" s="146">
        <v>858</v>
      </c>
      <c r="O2199" s="146">
        <v>57675.709999999999</v>
      </c>
      <c r="P2199" s="146">
        <v>258851</v>
      </c>
      <c r="Q2199" t="str">
        <f t="shared" si="34"/>
        <v>Street</v>
      </c>
      <c r="R2199" s="148"/>
      <c r="U2199" s="148"/>
    </row>
    <row r="2200" spans="1:21" ht="15">
      <c r="A2200" s="146">
        <v>5</v>
      </c>
      <c r="B2200" s="146" t="s">
        <v>241</v>
      </c>
      <c r="C2200">
        <v>2020</v>
      </c>
      <c r="D2200" s="146">
        <v>2</v>
      </c>
      <c r="E2200" s="146" t="s">
        <v>368</v>
      </c>
      <c r="F2200" s="147">
        <v>6</v>
      </c>
      <c r="G2200" s="146" t="s">
        <v>293</v>
      </c>
      <c r="H2200" s="146">
        <v>626</v>
      </c>
      <c r="I2200" s="146" t="s">
        <v>355</v>
      </c>
      <c r="J2200" s="146" t="s">
        <v>310</v>
      </c>
      <c r="K2200" s="146" t="s">
        <v>154</v>
      </c>
      <c r="L2200" s="146">
        <v>700</v>
      </c>
      <c r="M2200" s="146" t="s">
        <v>296</v>
      </c>
      <c r="N2200" s="146">
        <v>3</v>
      </c>
      <c r="O2200" s="146">
        <v>2099.8499999999999</v>
      </c>
      <c r="P2200" s="146">
        <v>683</v>
      </c>
      <c r="Q2200" t="str">
        <f t="shared" si="34"/>
        <v>Street</v>
      </c>
      <c r="R2200" s="148"/>
      <c r="U2200" s="148"/>
    </row>
    <row r="2201" spans="1:21" ht="15">
      <c r="A2201" s="146">
        <v>4</v>
      </c>
      <c r="B2201" s="146" t="s">
        <v>249</v>
      </c>
      <c r="C2201">
        <v>2020</v>
      </c>
      <c r="D2201" s="146">
        <v>2</v>
      </c>
      <c r="E2201" s="146" t="s">
        <v>368</v>
      </c>
      <c r="F2201" s="147">
        <v>3</v>
      </c>
      <c r="G2201" s="146" t="s">
        <v>262</v>
      </c>
      <c r="H2201" s="146">
        <v>954</v>
      </c>
      <c r="I2201" s="146" t="s">
        <v>356</v>
      </c>
      <c r="J2201" s="146" t="s">
        <v>268</v>
      </c>
      <c r="K2201" s="146" t="s">
        <v>281</v>
      </c>
      <c r="L2201" s="146">
        <v>4532</v>
      </c>
      <c r="M2201" s="146" t="s">
        <v>265</v>
      </c>
      <c r="N2201" s="146">
        <v>54</v>
      </c>
      <c r="O2201" s="146">
        <v>77357.580000000002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ht="15">
      <c r="A2202" s="146">
        <v>5</v>
      </c>
      <c r="B2202" s="146" t="s">
        <v>241</v>
      </c>
      <c r="C2202">
        <v>2020</v>
      </c>
      <c r="D2202" s="146">
        <v>2</v>
      </c>
      <c r="E2202" s="146" t="s">
        <v>368</v>
      </c>
      <c r="F2202" s="147">
        <v>75</v>
      </c>
      <c r="G2202" s="146" t="s">
        <v>154</v>
      </c>
      <c r="H2202" s="146">
        <v>18</v>
      </c>
      <c r="I2202" s="146" t="s">
        <v>284</v>
      </c>
      <c r="J2202" s="146" t="s">
        <v>268</v>
      </c>
      <c r="K2202" s="146" t="s">
        <v>281</v>
      </c>
      <c r="L2202" s="146">
        <v>1575</v>
      </c>
      <c r="M2202" s="146" t="s">
        <v>320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ht="15">
      <c r="A2203" s="146">
        <v>5</v>
      </c>
      <c r="B2203" s="146" t="s">
        <v>241</v>
      </c>
      <c r="C2203">
        <v>2020</v>
      </c>
      <c r="D2203" s="146">
        <v>2</v>
      </c>
      <c r="E2203" s="146" t="s">
        <v>368</v>
      </c>
      <c r="F2203" s="147">
        <v>5</v>
      </c>
      <c r="G2203" s="146" t="s">
        <v>283</v>
      </c>
      <c r="H2203" s="146">
        <v>13</v>
      </c>
      <c r="I2203" s="146" t="s">
        <v>337</v>
      </c>
      <c r="J2203" s="146" t="s">
        <v>268</v>
      </c>
      <c r="K2203" s="146" t="s">
        <v>281</v>
      </c>
      <c r="L2203" s="146">
        <v>460</v>
      </c>
      <c r="M2203" s="146" t="s">
        <v>285</v>
      </c>
      <c r="N2203" s="146">
        <v>6</v>
      </c>
      <c r="O2203" s="146">
        <v>15648.950000000001</v>
      </c>
      <c r="P2203" s="146">
        <v>76940</v>
      </c>
      <c r="Q2203" t="str">
        <f t="shared" si="34"/>
        <v>4-Medium C&amp;I</v>
      </c>
      <c r="R2203" s="148"/>
      <c r="U2203" s="148"/>
    </row>
    <row r="2204" spans="1:21" ht="15">
      <c r="A2204" s="146">
        <v>5</v>
      </c>
      <c r="B2204" s="146" t="s">
        <v>241</v>
      </c>
      <c r="C2204">
        <v>2020</v>
      </c>
      <c r="D2204" s="146">
        <v>2</v>
      </c>
      <c r="E2204" s="146" t="s">
        <v>368</v>
      </c>
      <c r="F2204" s="147">
        <v>5</v>
      </c>
      <c r="G2204" s="146" t="s">
        <v>283</v>
      </c>
      <c r="H2204" s="146">
        <v>700</v>
      </c>
      <c r="I2204" s="146" t="s">
        <v>329</v>
      </c>
      <c r="J2204" s="146" t="s">
        <v>277</v>
      </c>
      <c r="K2204" s="146" t="s">
        <v>317</v>
      </c>
      <c r="L2204" s="146">
        <v>460</v>
      </c>
      <c r="M2204" s="146" t="s">
        <v>285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ht="15">
      <c r="A2205" s="146">
        <v>5</v>
      </c>
      <c r="B2205" s="146" t="s">
        <v>241</v>
      </c>
      <c r="C2205" s="146">
        <v>2020</v>
      </c>
      <c r="D2205" s="146">
        <v>2</v>
      </c>
      <c r="E2205" s="146" t="s">
        <v>368</v>
      </c>
      <c r="F2205" s="147">
        <v>3</v>
      </c>
      <c r="G2205" s="146" t="s">
        <v>262</v>
      </c>
      <c r="H2205" s="146">
        <v>616</v>
      </c>
      <c r="I2205" s="146" t="s">
        <v>311</v>
      </c>
      <c r="J2205" s="146" t="s">
        <v>305</v>
      </c>
      <c r="K2205" s="146" t="s">
        <v>307</v>
      </c>
      <c r="L2205" s="146">
        <v>4532</v>
      </c>
      <c r="M2205" s="146" t="s">
        <v>265</v>
      </c>
      <c r="N2205" s="146">
        <v>3202</v>
      </c>
      <c r="O2205" s="146">
        <v>255859.04000000001</v>
      </c>
      <c r="P2205" s="146">
        <v>1197474</v>
      </c>
      <c r="Q2205" t="str">
        <f t="shared" si="34"/>
        <v>Street</v>
      </c>
      <c r="R2205" s="148"/>
      <c r="U2205" s="148"/>
    </row>
    <row r="2206" spans="1:21" ht="15">
      <c r="A2206" s="146">
        <v>5</v>
      </c>
      <c r="B2206" s="146" t="s">
        <v>241</v>
      </c>
      <c r="C2206" s="146">
        <v>2020</v>
      </c>
      <c r="D2206" s="146">
        <v>2</v>
      </c>
      <c r="E2206" s="146" t="s">
        <v>368</v>
      </c>
      <c r="F2206" s="147">
        <v>5</v>
      </c>
      <c r="G2206" s="146" t="s">
        <v>283</v>
      </c>
      <c r="H2206" s="146">
        <v>616</v>
      </c>
      <c r="I2206" s="146" t="s">
        <v>311</v>
      </c>
      <c r="J2206" s="146" t="s">
        <v>305</v>
      </c>
      <c r="K2206" s="146" t="s">
        <v>307</v>
      </c>
      <c r="L2206" s="146">
        <v>4552</v>
      </c>
      <c r="M2206" s="146" t="s">
        <v>313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ht="15">
      <c r="A2207" s="146">
        <v>5</v>
      </c>
      <c r="B2207" s="146" t="s">
        <v>241</v>
      </c>
      <c r="C2207" s="146">
        <v>2020</v>
      </c>
      <c r="D2207" s="146">
        <v>2</v>
      </c>
      <c r="E2207" s="146" t="s">
        <v>368</v>
      </c>
      <c r="F2207" s="147">
        <v>3</v>
      </c>
      <c r="G2207" s="146" t="s">
        <v>262</v>
      </c>
      <c r="H2207" s="146">
        <v>10</v>
      </c>
      <c r="I2207" s="146" t="s">
        <v>347</v>
      </c>
      <c r="J2207" s="146" t="s">
        <v>260</v>
      </c>
      <c r="K2207" s="146" t="s">
        <v>273</v>
      </c>
      <c r="L2207" s="146">
        <v>300</v>
      </c>
      <c r="M2207" s="146" t="s">
        <v>282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ht="15">
      <c r="A2208" s="146">
        <v>5</v>
      </c>
      <c r="B2208" s="146" t="s">
        <v>241</v>
      </c>
      <c r="C2208" s="146">
        <v>2020</v>
      </c>
      <c r="D2208" s="146">
        <v>2</v>
      </c>
      <c r="E2208" s="146" t="s">
        <v>368</v>
      </c>
      <c r="F2208" s="147">
        <v>5</v>
      </c>
      <c r="G2208" s="146" t="s">
        <v>283</v>
      </c>
      <c r="H2208" s="146">
        <v>950</v>
      </c>
      <c r="I2208" s="146" t="s">
        <v>269</v>
      </c>
      <c r="J2208" s="146" t="s">
        <v>248</v>
      </c>
      <c r="K2208" s="146" t="s">
        <v>270</v>
      </c>
      <c r="L2208" s="146">
        <v>4552</v>
      </c>
      <c r="M2208" s="146" t="s">
        <v>313</v>
      </c>
      <c r="N2208" s="146">
        <v>1283</v>
      </c>
      <c r="O2208" s="146">
        <v>351543.90999999997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ht="15">
      <c r="A2209" s="146">
        <v>5</v>
      </c>
      <c r="B2209" s="146" t="s">
        <v>241</v>
      </c>
      <c r="C2209" s="146">
        <v>2020</v>
      </c>
      <c r="D2209" s="146">
        <v>2</v>
      </c>
      <c r="E2209" s="146" t="s">
        <v>368</v>
      </c>
      <c r="F2209" s="147">
        <v>5</v>
      </c>
      <c r="G2209" s="146" t="s">
        <v>283</v>
      </c>
      <c r="H2209" s="146">
        <v>8</v>
      </c>
      <c r="I2209" s="146" t="s">
        <v>333</v>
      </c>
      <c r="J2209" s="146" t="s">
        <v>255</v>
      </c>
      <c r="K2209" s="146" t="s">
        <v>264</v>
      </c>
      <c r="L2209" s="146">
        <v>460</v>
      </c>
      <c r="M2209" s="146" t="s">
        <v>285</v>
      </c>
      <c r="N2209" s="146">
        <v>1</v>
      </c>
      <c r="O2209" s="146">
        <v>69.549999999999997</v>
      </c>
      <c r="P2209" s="146">
        <v>292</v>
      </c>
      <c r="Q2209" t="str">
        <f t="shared" si="34"/>
        <v>3-Small C&amp;I</v>
      </c>
      <c r="R2209" s="148"/>
      <c r="U2209" s="148"/>
    </row>
    <row r="2210" spans="1:21" ht="15">
      <c r="A2210" s="146">
        <v>5</v>
      </c>
      <c r="B2210" s="146" t="s">
        <v>241</v>
      </c>
      <c r="C2210" s="146">
        <v>2020</v>
      </c>
      <c r="D2210" s="146">
        <v>2</v>
      </c>
      <c r="E2210" s="146" t="s">
        <v>368</v>
      </c>
      <c r="F2210" s="147">
        <v>6</v>
      </c>
      <c r="G2210" s="146" t="s">
        <v>293</v>
      </c>
      <c r="H2210" s="146">
        <v>950</v>
      </c>
      <c r="I2210" s="146" t="s">
        <v>269</v>
      </c>
      <c r="J2210" s="146" t="s">
        <v>248</v>
      </c>
      <c r="K2210" s="146" t="s">
        <v>270</v>
      </c>
      <c r="L2210" s="146">
        <v>4562</v>
      </c>
      <c r="M2210" s="146" t="s">
        <v>300</v>
      </c>
      <c r="N2210" s="146">
        <v>30</v>
      </c>
      <c r="O2210" s="146">
        <v>897.51999999999998</v>
      </c>
      <c r="P2210" s="146">
        <v>6654</v>
      </c>
      <c r="Q2210" t="str">
        <f t="shared" si="34"/>
        <v>3-Small C&amp;I</v>
      </c>
      <c r="R2210" s="148"/>
      <c r="U2210" s="148"/>
    </row>
    <row r="2211" spans="1:21" ht="15">
      <c r="A2211" s="146">
        <v>5</v>
      </c>
      <c r="B2211" s="146" t="s">
        <v>241</v>
      </c>
      <c r="C2211" s="146">
        <v>2020</v>
      </c>
      <c r="D2211" s="146">
        <v>2</v>
      </c>
      <c r="E2211" s="146" t="s">
        <v>368</v>
      </c>
      <c r="F2211" s="147">
        <v>77</v>
      </c>
      <c r="G2211" s="146" t="s">
        <v>154</v>
      </c>
      <c r="H2211" s="146">
        <v>950</v>
      </c>
      <c r="I2211" s="146" t="s">
        <v>269</v>
      </c>
      <c r="J2211" s="146" t="s">
        <v>248</v>
      </c>
      <c r="K2211" s="146" t="s">
        <v>270</v>
      </c>
      <c r="L2211" s="146">
        <v>4577</v>
      </c>
      <c r="M2211" s="146" t="s">
        <v>154</v>
      </c>
      <c r="N2211" s="146">
        <v>1</v>
      </c>
      <c r="O2211" s="146">
        <v>297.44999999999999</v>
      </c>
      <c r="P2211" s="146">
        <v>3164</v>
      </c>
      <c r="Q2211" t="str">
        <f t="shared" si="34"/>
        <v>3-Small C&amp;I</v>
      </c>
      <c r="R2211" s="148"/>
      <c r="U2211" s="148"/>
    </row>
    <row r="2212" spans="1:21" ht="15">
      <c r="A2212" s="146">
        <v>4</v>
      </c>
      <c r="B2212" s="146" t="s">
        <v>249</v>
      </c>
      <c r="C2212" s="146">
        <v>2020</v>
      </c>
      <c r="D2212" s="146">
        <v>2</v>
      </c>
      <c r="E2212" s="146" t="s">
        <v>368</v>
      </c>
      <c r="F2212" s="147">
        <v>3</v>
      </c>
      <c r="G2212" s="146" t="s">
        <v>262</v>
      </c>
      <c r="H2212" s="146">
        <v>951</v>
      </c>
      <c r="I2212" s="146" t="s">
        <v>263</v>
      </c>
      <c r="J2212" s="146" t="s">
        <v>255</v>
      </c>
      <c r="K2212" s="146" t="s">
        <v>264</v>
      </c>
      <c r="L2212" s="146">
        <v>4532</v>
      </c>
      <c r="M2212" s="146" t="s">
        <v>265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ht="15">
      <c r="A2213" s="146">
        <v>5</v>
      </c>
      <c r="B2213" s="146" t="s">
        <v>241</v>
      </c>
      <c r="C2213" s="146">
        <v>2020</v>
      </c>
      <c r="D2213" s="146">
        <v>2</v>
      </c>
      <c r="E2213" s="146" t="s">
        <v>368</v>
      </c>
      <c r="F2213" s="147">
        <v>77</v>
      </c>
      <c r="G2213" s="146" t="s">
        <v>154</v>
      </c>
      <c r="H2213" s="146">
        <v>5</v>
      </c>
      <c r="I2213" s="146" t="s">
        <v>289</v>
      </c>
      <c r="J2213" s="146" t="s">
        <v>248</v>
      </c>
      <c r="K2213" s="146" t="s">
        <v>270</v>
      </c>
      <c r="L2213" s="146">
        <v>1577</v>
      </c>
      <c r="M2213" s="146" t="s">
        <v>336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ht="15">
      <c r="A2214" s="146">
        <v>5</v>
      </c>
      <c r="B2214" s="146" t="s">
        <v>241</v>
      </c>
      <c r="C2214" s="146">
        <v>2020</v>
      </c>
      <c r="D2214" s="146">
        <v>2</v>
      </c>
      <c r="E2214" s="146" t="s">
        <v>368</v>
      </c>
      <c r="F2214" s="147">
        <v>3</v>
      </c>
      <c r="G2214" s="146" t="s">
        <v>262</v>
      </c>
      <c r="H2214" s="146">
        <v>305</v>
      </c>
      <c r="I2214" s="146" t="s">
        <v>322</v>
      </c>
      <c r="J2214" s="146" t="s">
        <v>248</v>
      </c>
      <c r="K2214" s="146" t="s">
        <v>270</v>
      </c>
      <c r="L2214" s="146">
        <v>300</v>
      </c>
      <c r="M2214" s="146" t="s">
        <v>282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ht="15">
      <c r="A2215" s="146">
        <v>5</v>
      </c>
      <c r="B2215" s="146" t="s">
        <v>241</v>
      </c>
      <c r="C2215" s="146">
        <v>2020</v>
      </c>
      <c r="D2215" s="146">
        <v>2</v>
      </c>
      <c r="E2215" s="146" t="s">
        <v>368</v>
      </c>
      <c r="F2215" s="147">
        <v>1</v>
      </c>
      <c r="G2215" s="146" t="s">
        <v>243</v>
      </c>
      <c r="H2215" s="146">
        <v>15</v>
      </c>
      <c r="I2215" s="146" t="s">
        <v>318</v>
      </c>
      <c r="J2215" s="146" t="s">
        <v>266</v>
      </c>
      <c r="K2215" s="146" t="s">
        <v>276</v>
      </c>
      <c r="L2215" s="146">
        <v>200</v>
      </c>
      <c r="M2215" s="146" t="s">
        <v>259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ht="15">
      <c r="A2216" s="146">
        <v>5</v>
      </c>
      <c r="B2216" s="146" t="s">
        <v>241</v>
      </c>
      <c r="C2216" s="146">
        <v>2020</v>
      </c>
      <c r="D2216" s="146">
        <v>2</v>
      </c>
      <c r="E2216" s="146" t="s">
        <v>368</v>
      </c>
      <c r="F2216" s="147">
        <v>10</v>
      </c>
      <c r="G2216" s="146" t="s">
        <v>250</v>
      </c>
      <c r="H2216" s="146">
        <v>6</v>
      </c>
      <c r="I2216" s="146" t="s">
        <v>344</v>
      </c>
      <c r="J2216" s="146" t="s">
        <v>257</v>
      </c>
      <c r="K2216" s="146" t="s">
        <v>258</v>
      </c>
      <c r="L2216" s="146">
        <v>207</v>
      </c>
      <c r="M2216" s="146" t="s">
        <v>252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ht="15">
      <c r="A2217" s="146">
        <v>5</v>
      </c>
      <c r="B2217" s="146" t="s">
        <v>241</v>
      </c>
      <c r="C2217" s="146">
        <v>2020</v>
      </c>
      <c r="D2217" s="146">
        <v>2</v>
      </c>
      <c r="E2217" s="146" t="s">
        <v>368</v>
      </c>
      <c r="F2217" s="147">
        <v>3</v>
      </c>
      <c r="G2217" s="146" t="s">
        <v>262</v>
      </c>
      <c r="H2217" s="146">
        <v>1</v>
      </c>
      <c r="I2217" s="146" t="s">
        <v>251</v>
      </c>
      <c r="J2217" s="146" t="s">
        <v>245</v>
      </c>
      <c r="K2217" s="146" t="s">
        <v>246</v>
      </c>
      <c r="L2217" s="146">
        <v>300</v>
      </c>
      <c r="M2217" s="146" t="s">
        <v>282</v>
      </c>
      <c r="N2217" s="146">
        <v>1356</v>
      </c>
      <c r="O2217" s="146">
        <v>428172.77000000002</v>
      </c>
      <c r="P2217" s="146">
        <v>1618169</v>
      </c>
      <c r="Q2217" t="str">
        <f t="shared" si="34"/>
        <v>1-Residential</v>
      </c>
      <c r="R2217" s="148"/>
      <c r="U2217" s="148"/>
    </row>
    <row r="2218" spans="1:21" ht="15">
      <c r="A2218" s="146">
        <v>4</v>
      </c>
      <c r="B2218" s="146" t="s">
        <v>249</v>
      </c>
      <c r="C2218" s="146">
        <v>2020</v>
      </c>
      <c r="D2218" s="146">
        <v>2</v>
      </c>
      <c r="E2218" s="146" t="s">
        <v>368</v>
      </c>
      <c r="F2218" s="147">
        <v>1</v>
      </c>
      <c r="G2218" s="146" t="s">
        <v>243</v>
      </c>
      <c r="H2218" s="146">
        <v>905</v>
      </c>
      <c r="I2218" s="146" t="s">
        <v>358</v>
      </c>
      <c r="J2218" s="146" t="s">
        <v>257</v>
      </c>
      <c r="K2218" s="146" t="s">
        <v>258</v>
      </c>
      <c r="L2218" s="146">
        <v>4512</v>
      </c>
      <c r="M2218" s="146" t="s">
        <v>247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ht="15">
      <c r="A2219" s="146">
        <v>5</v>
      </c>
      <c r="B2219" s="146" t="s">
        <v>241</v>
      </c>
      <c r="C2219" s="146">
        <v>2020</v>
      </c>
      <c r="D2219" s="146">
        <v>2</v>
      </c>
      <c r="E2219" s="146" t="s">
        <v>368</v>
      </c>
      <c r="F2219" s="147">
        <v>60</v>
      </c>
      <c r="G2219" s="146" t="s">
        <v>154</v>
      </c>
      <c r="H2219" s="146">
        <v>624</v>
      </c>
      <c r="I2219" s="146" t="s">
        <v>325</v>
      </c>
      <c r="J2219" s="146" t="s">
        <v>301</v>
      </c>
      <c r="K2219" s="146" t="s">
        <v>303</v>
      </c>
      <c r="L2219" s="146">
        <v>4563</v>
      </c>
      <c r="M2219" s="146" t="s">
        <v>324</v>
      </c>
      <c r="N2219" s="146">
        <v>2</v>
      </c>
      <c r="O2219" s="146">
        <v>39.359999999999999</v>
      </c>
      <c r="P2219" s="146">
        <v>295</v>
      </c>
      <c r="Q2219" t="str">
        <f t="shared" si="34"/>
        <v>Street</v>
      </c>
      <c r="R2219" s="148"/>
      <c r="U2219" s="148"/>
    </row>
    <row r="2220" spans="1:21" ht="15">
      <c r="A2220" s="146">
        <v>5</v>
      </c>
      <c r="B2220" s="146" t="s">
        <v>241</v>
      </c>
      <c r="C2220" s="146">
        <v>2020</v>
      </c>
      <c r="D2220" s="146">
        <v>2</v>
      </c>
      <c r="E2220" s="146" t="s">
        <v>368</v>
      </c>
      <c r="F2220" s="147">
        <v>1</v>
      </c>
      <c r="G2220" s="146" t="s">
        <v>243</v>
      </c>
      <c r="H2220" s="146">
        <v>602</v>
      </c>
      <c r="I2220" s="146" t="s">
        <v>309</v>
      </c>
      <c r="J2220" s="146" t="s">
        <v>305</v>
      </c>
      <c r="K2220" s="146" t="s">
        <v>307</v>
      </c>
      <c r="L2220" s="146">
        <v>200</v>
      </c>
      <c r="M2220" s="146" t="s">
        <v>259</v>
      </c>
      <c r="N2220" s="146">
        <v>190</v>
      </c>
      <c r="O2220" s="146">
        <v>8540.4899999999998</v>
      </c>
      <c r="P2220" s="146">
        <v>21662</v>
      </c>
      <c r="Q2220" t="str">
        <f t="shared" si="34"/>
        <v>Street</v>
      </c>
      <c r="R2220" s="148"/>
      <c r="U2220" s="148"/>
    </row>
    <row r="2221" spans="1:21" ht="15">
      <c r="A2221" s="146">
        <v>5</v>
      </c>
      <c r="B2221" s="146" t="s">
        <v>241</v>
      </c>
      <c r="C2221" s="146">
        <v>2020</v>
      </c>
      <c r="D2221" s="146">
        <v>2</v>
      </c>
      <c r="E2221" s="146" t="s">
        <v>368</v>
      </c>
      <c r="F2221" s="147">
        <v>6</v>
      </c>
      <c r="G2221" s="146" t="s">
        <v>293</v>
      </c>
      <c r="H2221" s="146">
        <v>625</v>
      </c>
      <c r="I2221" s="146" t="s">
        <v>354</v>
      </c>
      <c r="J2221" s="146" t="s">
        <v>310</v>
      </c>
      <c r="K2221" s="146" t="s">
        <v>154</v>
      </c>
      <c r="L2221" s="146">
        <v>700</v>
      </c>
      <c r="M2221" s="146" t="s">
        <v>296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ht="15">
      <c r="A2222" s="146">
        <v>4</v>
      </c>
      <c r="B2222" s="146" t="s">
        <v>249</v>
      </c>
      <c r="C2222" s="146">
        <v>2020</v>
      </c>
      <c r="D2222" s="146">
        <v>2</v>
      </c>
      <c r="E2222" s="146" t="s">
        <v>368</v>
      </c>
      <c r="F2222" s="147">
        <v>3</v>
      </c>
      <c r="G2222" s="146" t="s">
        <v>262</v>
      </c>
      <c r="H2222" s="146">
        <v>955</v>
      </c>
      <c r="I2222" s="146" t="s">
        <v>328</v>
      </c>
      <c r="J2222" s="146" t="s">
        <v>271</v>
      </c>
      <c r="K2222" s="146" t="s">
        <v>327</v>
      </c>
      <c r="L2222" s="146">
        <v>4532</v>
      </c>
      <c r="M2222" s="146" t="s">
        <v>265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ht="15">
      <c r="A2223" s="146">
        <v>5</v>
      </c>
      <c r="B2223" s="146" t="s">
        <v>241</v>
      </c>
      <c r="C2223" s="146">
        <v>2020</v>
      </c>
      <c r="D2223" s="146">
        <v>2</v>
      </c>
      <c r="E2223" s="146" t="s">
        <v>368</v>
      </c>
      <c r="F2223" s="147">
        <v>3</v>
      </c>
      <c r="G2223" s="146" t="s">
        <v>262</v>
      </c>
      <c r="H2223" s="146">
        <v>20</v>
      </c>
      <c r="I2223" s="146" t="s">
        <v>357</v>
      </c>
      <c r="J2223" s="146" t="s">
        <v>274</v>
      </c>
      <c r="K2223" s="146" t="s">
        <v>315</v>
      </c>
      <c r="L2223" s="146">
        <v>300</v>
      </c>
      <c r="M2223" s="146" t="s">
        <v>282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ht="15">
      <c r="A2224" s="146">
        <v>5</v>
      </c>
      <c r="B2224" s="146" t="s">
        <v>241</v>
      </c>
      <c r="C2224" s="146">
        <v>2020</v>
      </c>
      <c r="D2224" s="146">
        <v>2</v>
      </c>
      <c r="E2224" s="146" t="s">
        <v>368</v>
      </c>
      <c r="F2224" s="147">
        <v>60</v>
      </c>
      <c r="G2224" s="146" t="s">
        <v>154</v>
      </c>
      <c r="H2224" s="146">
        <v>612</v>
      </c>
      <c r="I2224" s="146" t="s">
        <v>363</v>
      </c>
      <c r="J2224" s="146" t="s">
        <v>253</v>
      </c>
      <c r="K2224" s="146" t="s">
        <v>295</v>
      </c>
      <c r="L2224" s="146">
        <v>360</v>
      </c>
      <c r="M2224" s="146" t="s">
        <v>304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ht="15">
      <c r="A2225" s="146">
        <v>5</v>
      </c>
      <c r="B2225" s="146" t="s">
        <v>241</v>
      </c>
      <c r="C2225" s="146">
        <v>2020</v>
      </c>
      <c r="D2225" s="146">
        <v>2</v>
      </c>
      <c r="E2225" s="146" t="s">
        <v>368</v>
      </c>
      <c r="F2225" s="147">
        <v>6</v>
      </c>
      <c r="G2225" s="146" t="s">
        <v>293</v>
      </c>
      <c r="H2225" s="146">
        <v>613</v>
      </c>
      <c r="I2225" s="146" t="s">
        <v>294</v>
      </c>
      <c r="J2225" s="146" t="s">
        <v>253</v>
      </c>
      <c r="K2225" s="146" t="s">
        <v>295</v>
      </c>
      <c r="L2225" s="146">
        <v>700</v>
      </c>
      <c r="M2225" s="146" t="s">
        <v>296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ht="15">
      <c r="A2226" s="146">
        <v>5</v>
      </c>
      <c r="B2226" s="146" t="s">
        <v>241</v>
      </c>
      <c r="C2226" s="146">
        <v>2020</v>
      </c>
      <c r="D2226" s="146">
        <v>2</v>
      </c>
      <c r="E2226" s="146" t="s">
        <v>368</v>
      </c>
      <c r="F2226" s="147">
        <v>6</v>
      </c>
      <c r="G2226" s="146" t="s">
        <v>293</v>
      </c>
      <c r="H2226" s="146">
        <v>615</v>
      </c>
      <c r="I2226" s="146" t="s">
        <v>298</v>
      </c>
      <c r="J2226" s="146" t="s">
        <v>290</v>
      </c>
      <c r="K2226" s="146" t="s">
        <v>299</v>
      </c>
      <c r="L2226" s="146">
        <v>4562</v>
      </c>
      <c r="M2226" s="146" t="s">
        <v>300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ht="15">
      <c r="A2227" s="146">
        <v>5</v>
      </c>
      <c r="B2227" s="146" t="s">
        <v>241</v>
      </c>
      <c r="C2227" s="146">
        <v>2020</v>
      </c>
      <c r="D2227" s="146">
        <v>2</v>
      </c>
      <c r="E2227" s="146" t="s">
        <v>368</v>
      </c>
      <c r="F2227" s="147">
        <v>60</v>
      </c>
      <c r="G2227" s="146" t="s">
        <v>154</v>
      </c>
      <c r="H2227" s="146">
        <v>601</v>
      </c>
      <c r="I2227" s="146" t="s">
        <v>359</v>
      </c>
      <c r="J2227" s="146" t="s">
        <v>290</v>
      </c>
      <c r="K2227" s="146" t="s">
        <v>299</v>
      </c>
      <c r="L2227" s="146">
        <v>360</v>
      </c>
      <c r="M2227" s="146" t="s">
        <v>304</v>
      </c>
      <c r="N2227" s="146">
        <v>49</v>
      </c>
      <c r="O2227" s="146">
        <v>1712.6400000000001</v>
      </c>
      <c r="P2227" s="146">
        <v>3042</v>
      </c>
      <c r="Q2227" t="str">
        <f t="shared" si="34"/>
        <v>Street</v>
      </c>
      <c r="R2227" s="148"/>
      <c r="U2227" s="148"/>
    </row>
    <row r="2228" spans="1:21" ht="15">
      <c r="A2228" s="146">
        <v>5</v>
      </c>
      <c r="B2228" s="146" t="s">
        <v>241</v>
      </c>
      <c r="C2228" s="146">
        <v>2020</v>
      </c>
      <c r="D2228" s="146">
        <v>2</v>
      </c>
      <c r="E2228" s="146" t="s">
        <v>368</v>
      </c>
      <c r="F2228" s="147">
        <v>1</v>
      </c>
      <c r="G2228" s="146" t="s">
        <v>243</v>
      </c>
      <c r="H2228" s="146">
        <v>950</v>
      </c>
      <c r="I2228" s="146" t="s">
        <v>269</v>
      </c>
      <c r="J2228" s="146" t="s">
        <v>248</v>
      </c>
      <c r="K2228" s="146" t="s">
        <v>270</v>
      </c>
      <c r="L2228" s="146">
        <v>4512</v>
      </c>
      <c r="M2228" s="146" t="s">
        <v>247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ht="15">
      <c r="A2229" s="146">
        <v>5</v>
      </c>
      <c r="B2229" s="146" t="s">
        <v>241</v>
      </c>
      <c r="C2229" s="146">
        <v>2020</v>
      </c>
      <c r="D2229" s="146">
        <v>2</v>
      </c>
      <c r="E2229" s="146" t="s">
        <v>368</v>
      </c>
      <c r="F2229" s="147">
        <v>5</v>
      </c>
      <c r="G2229" s="146" t="s">
        <v>283</v>
      </c>
      <c r="H2229" s="146">
        <v>951</v>
      </c>
      <c r="I2229" s="146" t="s">
        <v>263</v>
      </c>
      <c r="J2229" s="146" t="s">
        <v>255</v>
      </c>
      <c r="K2229" s="146" t="s">
        <v>264</v>
      </c>
      <c r="L2229" s="146">
        <v>4552</v>
      </c>
      <c r="M2229" s="146" t="s">
        <v>313</v>
      </c>
      <c r="N2229" s="146">
        <v>1</v>
      </c>
      <c r="O2229" s="146">
        <v>34.810000000000002</v>
      </c>
      <c r="P2229" s="146">
        <v>300</v>
      </c>
      <c r="Q2229" t="str">
        <f t="shared" si="34"/>
        <v>3-Small C&amp;I</v>
      </c>
      <c r="R2229" s="148"/>
      <c r="U2229" s="148"/>
    </row>
    <row r="2230" spans="1:21" ht="15">
      <c r="A2230" s="146">
        <v>5</v>
      </c>
      <c r="B2230" s="146" t="s">
        <v>241</v>
      </c>
      <c r="C2230" s="146">
        <v>2020</v>
      </c>
      <c r="D2230" s="146">
        <v>2</v>
      </c>
      <c r="E2230" s="146" t="s">
        <v>368</v>
      </c>
      <c r="F2230" s="147">
        <v>1</v>
      </c>
      <c r="G2230" s="146" t="s">
        <v>243</v>
      </c>
      <c r="H2230" s="146">
        <v>10</v>
      </c>
      <c r="I2230" s="146" t="s">
        <v>347</v>
      </c>
      <c r="J2230" s="146" t="s">
        <v>260</v>
      </c>
      <c r="K2230" s="146" t="s">
        <v>273</v>
      </c>
      <c r="L2230" s="146">
        <v>200</v>
      </c>
      <c r="M2230" s="146" t="s">
        <v>259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ht="15">
      <c r="A2231" s="146">
        <v>5</v>
      </c>
      <c r="B2231" s="146" t="s">
        <v>241</v>
      </c>
      <c r="C2231" s="146">
        <v>2020</v>
      </c>
      <c r="D2231" s="146">
        <v>2</v>
      </c>
      <c r="E2231" s="146" t="s">
        <v>368</v>
      </c>
      <c r="F2231" s="147">
        <v>75</v>
      </c>
      <c r="G2231" s="146" t="s">
        <v>154</v>
      </c>
      <c r="H2231" s="146">
        <v>5</v>
      </c>
      <c r="I2231" s="146" t="s">
        <v>289</v>
      </c>
      <c r="J2231" s="146" t="s">
        <v>248</v>
      </c>
      <c r="K2231" s="146" t="s">
        <v>270</v>
      </c>
      <c r="L2231" s="146">
        <v>1575</v>
      </c>
      <c r="M2231" s="146" t="s">
        <v>320</v>
      </c>
      <c r="N2231" s="146">
        <v>5</v>
      </c>
      <c r="O2231" s="146">
        <v>1954.6199999999999</v>
      </c>
      <c r="P2231" s="146">
        <v>8960</v>
      </c>
      <c r="Q2231" t="str">
        <f t="shared" si="34"/>
        <v>3-Small C&amp;I</v>
      </c>
      <c r="R2231" s="148"/>
      <c r="U2231" s="148"/>
    </row>
    <row r="2232" spans="1:21" ht="15">
      <c r="A2232" s="146">
        <v>5</v>
      </c>
      <c r="B2232" s="146" t="s">
        <v>241</v>
      </c>
      <c r="C2232" s="146">
        <v>2020</v>
      </c>
      <c r="D2232" s="146">
        <v>2</v>
      </c>
      <c r="E2232" s="146" t="s">
        <v>368</v>
      </c>
      <c r="F2232" s="147">
        <v>3</v>
      </c>
      <c r="G2232" s="146" t="s">
        <v>262</v>
      </c>
      <c r="H2232" s="146">
        <v>13</v>
      </c>
      <c r="I2232" s="146" t="s">
        <v>337</v>
      </c>
      <c r="J2232" s="146" t="s">
        <v>268</v>
      </c>
      <c r="K2232" s="146" t="s">
        <v>281</v>
      </c>
      <c r="L2232" s="146">
        <v>300</v>
      </c>
      <c r="M2232" s="146" t="s">
        <v>282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ht="15">
      <c r="A2233" s="146">
        <v>5</v>
      </c>
      <c r="B2233" s="146" t="s">
        <v>241</v>
      </c>
      <c r="C2233" s="146">
        <v>2020</v>
      </c>
      <c r="D2233" s="146">
        <v>2</v>
      </c>
      <c r="E2233" s="146" t="s">
        <v>368</v>
      </c>
      <c r="F2233" s="147">
        <v>1</v>
      </c>
      <c r="G2233" s="146" t="s">
        <v>243</v>
      </c>
      <c r="H2233" s="146">
        <v>5</v>
      </c>
      <c r="I2233" s="146" t="s">
        <v>289</v>
      </c>
      <c r="J2233" s="146" t="s">
        <v>248</v>
      </c>
      <c r="K2233" s="146" t="s">
        <v>270</v>
      </c>
      <c r="L2233" s="146">
        <v>200</v>
      </c>
      <c r="M2233" s="146" t="s">
        <v>259</v>
      </c>
      <c r="N2233" s="146">
        <v>1371</v>
      </c>
      <c r="O2233" s="146">
        <v>78523.869999999995</v>
      </c>
      <c r="P2233" s="146">
        <v>805440</v>
      </c>
      <c r="Q2233" t="str">
        <f t="shared" si="34"/>
        <v>3-Small C&amp;I</v>
      </c>
      <c r="R2233" s="148"/>
      <c r="U2233" s="148"/>
    </row>
    <row r="2234" spans="1:21" ht="15">
      <c r="A2234" s="146">
        <v>5</v>
      </c>
      <c r="B2234" s="146" t="s">
        <v>241</v>
      </c>
      <c r="C2234" s="146">
        <v>2020</v>
      </c>
      <c r="D2234" s="146">
        <v>2</v>
      </c>
      <c r="E2234" s="146" t="s">
        <v>368</v>
      </c>
      <c r="F2234" s="147">
        <v>3</v>
      </c>
      <c r="G2234" s="146" t="s">
        <v>262</v>
      </c>
      <c r="H2234" s="146">
        <v>952</v>
      </c>
      <c r="I2234" s="146" t="s">
        <v>272</v>
      </c>
      <c r="J2234" s="146" t="s">
        <v>260</v>
      </c>
      <c r="K2234" s="146" t="s">
        <v>273</v>
      </c>
      <c r="L2234" s="146">
        <v>4532</v>
      </c>
      <c r="M2234" s="146" t="s">
        <v>265</v>
      </c>
      <c r="N2234" s="146">
        <v>417</v>
      </c>
      <c r="O2234" s="146">
        <v>134857.76000000001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ht="15">
      <c r="A2235" s="146">
        <v>5</v>
      </c>
      <c r="B2235" s="146" t="s">
        <v>241</v>
      </c>
      <c r="C2235" s="146">
        <v>2020</v>
      </c>
      <c r="D2235" s="146">
        <v>2</v>
      </c>
      <c r="E2235" s="146" t="s">
        <v>368</v>
      </c>
      <c r="F2235" s="147">
        <v>79</v>
      </c>
      <c r="G2235" s="146" t="s">
        <v>154</v>
      </c>
      <c r="H2235" s="146">
        <v>153</v>
      </c>
      <c r="I2235" s="146" t="s">
        <v>342</v>
      </c>
      <c r="J2235" s="146" t="s">
        <v>279</v>
      </c>
      <c r="K2235" s="146" t="s">
        <v>279</v>
      </c>
      <c r="L2235" s="146">
        <v>1579</v>
      </c>
      <c r="M2235" s="146" t="s">
        <v>343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ht="15">
      <c r="A2236" s="146">
        <v>5</v>
      </c>
      <c r="B2236" s="146" t="s">
        <v>241</v>
      </c>
      <c r="C2236" s="146">
        <v>2020</v>
      </c>
      <c r="D2236" s="146">
        <v>2</v>
      </c>
      <c r="E2236" s="146" t="s">
        <v>368</v>
      </c>
      <c r="F2236" s="147">
        <v>6</v>
      </c>
      <c r="G2236" s="146" t="s">
        <v>293</v>
      </c>
      <c r="H2236" s="146">
        <v>602</v>
      </c>
      <c r="I2236" s="146" t="s">
        <v>309</v>
      </c>
      <c r="J2236" s="146" t="s">
        <v>305</v>
      </c>
      <c r="K2236" s="146" t="s">
        <v>307</v>
      </c>
      <c r="L2236" s="146">
        <v>700</v>
      </c>
      <c r="M2236" s="146" t="s">
        <v>296</v>
      </c>
      <c r="N2236" s="146">
        <v>357</v>
      </c>
      <c r="O2236" s="146">
        <v>35586.010000000002</v>
      </c>
      <c r="P2236" s="146">
        <v>105567</v>
      </c>
      <c r="Q2236" t="str">
        <f t="shared" si="34"/>
        <v>Street</v>
      </c>
      <c r="R2236" s="148"/>
      <c r="U2236" s="148"/>
    </row>
    <row r="2237" spans="1:21" ht="15">
      <c r="A2237" s="146">
        <v>5</v>
      </c>
      <c r="B2237" s="146" t="s">
        <v>241</v>
      </c>
      <c r="C2237" s="146">
        <v>2020</v>
      </c>
      <c r="D2237" s="146">
        <v>2</v>
      </c>
      <c r="E2237" s="146" t="s">
        <v>368</v>
      </c>
      <c r="F2237" s="147">
        <v>1</v>
      </c>
      <c r="G2237" s="146" t="s">
        <v>243</v>
      </c>
      <c r="H2237" s="146">
        <v>903</v>
      </c>
      <c r="I2237" s="146" t="s">
        <v>244</v>
      </c>
      <c r="J2237" s="146" t="s">
        <v>245</v>
      </c>
      <c r="K2237" s="146" t="s">
        <v>246</v>
      </c>
      <c r="L2237" s="146">
        <v>4512</v>
      </c>
      <c r="M2237" s="146" t="s">
        <v>247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ht="15">
      <c r="A2238" s="146">
        <v>5</v>
      </c>
      <c r="B2238" s="146" t="s">
        <v>241</v>
      </c>
      <c r="C2238" s="146">
        <v>2020</v>
      </c>
      <c r="D2238" s="146">
        <v>2</v>
      </c>
      <c r="E2238" s="146" t="s">
        <v>368</v>
      </c>
      <c r="F2238" s="147">
        <v>3</v>
      </c>
      <c r="G2238" s="146" t="s">
        <v>262</v>
      </c>
      <c r="H2238" s="146">
        <v>2</v>
      </c>
      <c r="I2238" s="146" t="s">
        <v>330</v>
      </c>
      <c r="J2238" s="146" t="s">
        <v>245</v>
      </c>
      <c r="K2238" s="146" t="s">
        <v>246</v>
      </c>
      <c r="L2238" s="146">
        <v>300</v>
      </c>
      <c r="M2238" s="146" t="s">
        <v>282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ht="15">
      <c r="A2239" s="146">
        <v>5</v>
      </c>
      <c r="B2239" s="146" t="s">
        <v>241</v>
      </c>
      <c r="C2239" s="146">
        <v>2020</v>
      </c>
      <c r="D2239" s="146">
        <v>2</v>
      </c>
      <c r="E2239" s="146" t="s">
        <v>368</v>
      </c>
      <c r="F2239" s="147">
        <v>72</v>
      </c>
      <c r="G2239" s="146" t="s">
        <v>154</v>
      </c>
      <c r="H2239" s="146">
        <v>1</v>
      </c>
      <c r="I2239" s="146" t="s">
        <v>251</v>
      </c>
      <c r="J2239" s="146" t="s">
        <v>245</v>
      </c>
      <c r="K2239" s="146" t="s">
        <v>246</v>
      </c>
      <c r="L2239" s="146">
        <v>1572</v>
      </c>
      <c r="M2239" s="146" t="s">
        <v>319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ht="15">
      <c r="A2240" s="146">
        <v>5</v>
      </c>
      <c r="B2240" s="146" t="s">
        <v>241</v>
      </c>
      <c r="C2240" s="146">
        <v>2020</v>
      </c>
      <c r="D2240" s="146">
        <v>2</v>
      </c>
      <c r="E2240" s="146" t="s">
        <v>368</v>
      </c>
      <c r="F2240" s="147">
        <v>10</v>
      </c>
      <c r="G2240" s="146" t="s">
        <v>250</v>
      </c>
      <c r="H2240" s="146">
        <v>1</v>
      </c>
      <c r="I2240" s="146" t="s">
        <v>251</v>
      </c>
      <c r="J2240" s="146" t="s">
        <v>245</v>
      </c>
      <c r="K2240" s="146" t="s">
        <v>246</v>
      </c>
      <c r="L2240" s="146">
        <v>207</v>
      </c>
      <c r="M2240" s="146" t="s">
        <v>252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ht="15">
      <c r="A2241" s="146">
        <v>5</v>
      </c>
      <c r="B2241" s="146" t="s">
        <v>241</v>
      </c>
      <c r="C2241" s="146">
        <v>2020</v>
      </c>
      <c r="D2241" s="146">
        <v>2</v>
      </c>
      <c r="E2241" s="146" t="s">
        <v>368</v>
      </c>
      <c r="F2241" s="147">
        <v>1</v>
      </c>
      <c r="G2241" s="146" t="s">
        <v>243</v>
      </c>
      <c r="H2241" s="146">
        <v>1</v>
      </c>
      <c r="I2241" s="146" t="s">
        <v>251</v>
      </c>
      <c r="J2241" s="146" t="s">
        <v>245</v>
      </c>
      <c r="K2241" s="146" t="s">
        <v>246</v>
      </c>
      <c r="L2241" s="146">
        <v>200</v>
      </c>
      <c r="M2241" s="146" t="s">
        <v>259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ht="15">
      <c r="A2242" s="146">
        <v>5</v>
      </c>
      <c r="B2242" s="146" t="s">
        <v>241</v>
      </c>
      <c r="C2242" s="146">
        <v>2020</v>
      </c>
      <c r="D2242" s="146">
        <v>2</v>
      </c>
      <c r="E2242" s="146" t="s">
        <v>368</v>
      </c>
      <c r="F2242" s="147">
        <v>6</v>
      </c>
      <c r="G2242" s="146" t="s">
        <v>293</v>
      </c>
      <c r="H2242" s="146">
        <v>618</v>
      </c>
      <c r="I2242" s="146" t="s">
        <v>365</v>
      </c>
      <c r="J2242" s="146" t="s">
        <v>297</v>
      </c>
      <c r="K2242" s="146" t="s">
        <v>352</v>
      </c>
      <c r="L2242" s="146">
        <v>4562</v>
      </c>
      <c r="M2242" s="146" t="s">
        <v>300</v>
      </c>
      <c r="N2242" s="146">
        <v>6</v>
      </c>
      <c r="O2242" s="146">
        <v>1523.3900000000001</v>
      </c>
      <c r="P2242" s="146">
        <v>4386</v>
      </c>
      <c r="Q2242" t="str">
        <f t="shared" si="35" ref="Q2242:Q2305">VLOOKUP(J2242,S:T,2,FALSE)</f>
        <v>Street</v>
      </c>
      <c r="R2242" s="148"/>
      <c r="U2242" s="148"/>
    </row>
    <row r="2243" spans="1:21" ht="15">
      <c r="A2243" s="146">
        <v>4</v>
      </c>
      <c r="B2243" s="146" t="s">
        <v>249</v>
      </c>
      <c r="C2243" s="146">
        <v>2020</v>
      </c>
      <c r="D2243" s="146">
        <v>2</v>
      </c>
      <c r="E2243" s="146" t="s">
        <v>368</v>
      </c>
      <c r="F2243" s="147">
        <v>5</v>
      </c>
      <c r="G2243" s="146" t="s">
        <v>283</v>
      </c>
      <c r="H2243" s="146">
        <v>18</v>
      </c>
      <c r="I2243" s="146" t="s">
        <v>284</v>
      </c>
      <c r="J2243" s="146" t="s">
        <v>268</v>
      </c>
      <c r="K2243" s="146" t="s">
        <v>281</v>
      </c>
      <c r="L2243" s="146">
        <v>460</v>
      </c>
      <c r="M2243" s="146" t="s">
        <v>285</v>
      </c>
      <c r="N2243" s="146">
        <v>1</v>
      </c>
      <c r="O2243" s="146">
        <v>603.39999999999998</v>
      </c>
      <c r="P2243" s="146">
        <v>2240</v>
      </c>
      <c r="Q2243" t="str">
        <f t="shared" si="35"/>
        <v>4-Medium C&amp;I</v>
      </c>
      <c r="R2243" s="148"/>
      <c r="U2243" s="148"/>
    </row>
    <row r="2244" spans="1:21" ht="15">
      <c r="A2244" s="146">
        <v>5</v>
      </c>
      <c r="B2244" s="146" t="s">
        <v>241</v>
      </c>
      <c r="C2244" s="146">
        <v>2020</v>
      </c>
      <c r="D2244" s="146">
        <v>2</v>
      </c>
      <c r="E2244" s="146" t="s">
        <v>368</v>
      </c>
      <c r="F2244" s="147">
        <v>3</v>
      </c>
      <c r="G2244" s="146" t="s">
        <v>262</v>
      </c>
      <c r="H2244" s="146">
        <v>710</v>
      </c>
      <c r="I2244" s="146" t="s">
        <v>332</v>
      </c>
      <c r="J2244" s="146" t="s">
        <v>277</v>
      </c>
      <c r="K2244" s="146" t="s">
        <v>317</v>
      </c>
      <c r="L2244" s="146">
        <v>4532</v>
      </c>
      <c r="M2244" s="146" t="s">
        <v>265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ht="15">
      <c r="A2245" s="146">
        <v>5</v>
      </c>
      <c r="B2245" s="146" t="s">
        <v>241</v>
      </c>
      <c r="C2245" s="146">
        <v>2020</v>
      </c>
      <c r="D2245" s="146">
        <v>2</v>
      </c>
      <c r="E2245" s="146" t="s">
        <v>368</v>
      </c>
      <c r="F2245" s="147">
        <v>3</v>
      </c>
      <c r="G2245" s="146" t="s">
        <v>262</v>
      </c>
      <c r="H2245" s="146">
        <v>700</v>
      </c>
      <c r="I2245" s="146" t="s">
        <v>329</v>
      </c>
      <c r="J2245" s="146" t="s">
        <v>277</v>
      </c>
      <c r="K2245" s="146" t="s">
        <v>317</v>
      </c>
      <c r="L2245" s="146">
        <v>300</v>
      </c>
      <c r="M2245" s="146" t="s">
        <v>282</v>
      </c>
      <c r="N2245" s="146">
        <v>3</v>
      </c>
      <c r="O2245" s="146">
        <v>6415.2600000000002</v>
      </c>
      <c r="P2245" s="146">
        <v>32160</v>
      </c>
      <c r="Q2245" t="str">
        <f t="shared" si="35"/>
        <v>5-Large C&amp;I</v>
      </c>
      <c r="R2245" s="148"/>
      <c r="U2245" s="148"/>
    </row>
    <row r="2246" spans="1:21" ht="15">
      <c r="A2246" s="146">
        <v>5</v>
      </c>
      <c r="B2246" s="146" t="s">
        <v>241</v>
      </c>
      <c r="C2246" s="146">
        <v>2020</v>
      </c>
      <c r="D2246" s="146">
        <v>2</v>
      </c>
      <c r="E2246" s="146" t="s">
        <v>368</v>
      </c>
      <c r="F2246" s="147">
        <v>5</v>
      </c>
      <c r="G2246" s="146" t="s">
        <v>283</v>
      </c>
      <c r="H2246" s="146">
        <v>710</v>
      </c>
      <c r="I2246" s="146" t="s">
        <v>332</v>
      </c>
      <c r="J2246" s="146" t="s">
        <v>277</v>
      </c>
      <c r="K2246" s="146" t="s">
        <v>317</v>
      </c>
      <c r="L2246" s="146">
        <v>4552</v>
      </c>
      <c r="M2246" s="146" t="s">
        <v>313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ht="15">
      <c r="A2247" s="146">
        <v>4</v>
      </c>
      <c r="B2247" s="146" t="s">
        <v>249</v>
      </c>
      <c r="C2247" s="146">
        <v>2020</v>
      </c>
      <c r="D2247" s="146">
        <v>2</v>
      </c>
      <c r="E2247" s="146" t="s">
        <v>368</v>
      </c>
      <c r="F2247" s="147">
        <v>3</v>
      </c>
      <c r="G2247" s="146" t="s">
        <v>262</v>
      </c>
      <c r="H2247" s="146">
        <v>710</v>
      </c>
      <c r="I2247" s="146" t="s">
        <v>332</v>
      </c>
      <c r="J2247" s="146" t="s">
        <v>277</v>
      </c>
      <c r="K2247" s="146" t="s">
        <v>317</v>
      </c>
      <c r="L2247" s="146">
        <v>4532</v>
      </c>
      <c r="M2247" s="146" t="s">
        <v>265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ht="15">
      <c r="A2248" s="146">
        <v>5</v>
      </c>
      <c r="B2248" s="146" t="s">
        <v>241</v>
      </c>
      <c r="C2248" s="146">
        <v>2020</v>
      </c>
      <c r="D2248" s="146">
        <v>2</v>
      </c>
      <c r="E2248" s="146" t="s">
        <v>368</v>
      </c>
      <c r="F2248" s="147">
        <v>10</v>
      </c>
      <c r="G2248" s="146" t="s">
        <v>250</v>
      </c>
      <c r="H2248" s="146">
        <v>903</v>
      </c>
      <c r="I2248" s="146" t="s">
        <v>244</v>
      </c>
      <c r="J2248" s="146" t="s">
        <v>245</v>
      </c>
      <c r="K2248" s="146" t="s">
        <v>246</v>
      </c>
      <c r="L2248" s="146">
        <v>4513</v>
      </c>
      <c r="M2248" s="146" t="s">
        <v>338</v>
      </c>
      <c r="N2248" s="146">
        <v>31048</v>
      </c>
      <c r="O2248" s="146">
        <v>4360584.2800000003</v>
      </c>
      <c r="P2248" s="146">
        <v>34759261</v>
      </c>
      <c r="Q2248" t="str">
        <f t="shared" si="35"/>
        <v>1-Residential</v>
      </c>
      <c r="R2248" s="148"/>
      <c r="U2248" s="148"/>
    </row>
    <row r="2249" spans="1:21" ht="15">
      <c r="A2249" s="146">
        <v>4</v>
      </c>
      <c r="B2249" s="146" t="s">
        <v>249</v>
      </c>
      <c r="C2249" s="146">
        <v>2020</v>
      </c>
      <c r="D2249" s="146">
        <v>2</v>
      </c>
      <c r="E2249" s="146" t="s">
        <v>368</v>
      </c>
      <c r="F2249" s="147">
        <v>10</v>
      </c>
      <c r="G2249" s="146" t="s">
        <v>250</v>
      </c>
      <c r="H2249" s="146">
        <v>903</v>
      </c>
      <c r="I2249" s="146" t="s">
        <v>244</v>
      </c>
      <c r="J2249" s="146" t="s">
        <v>245</v>
      </c>
      <c r="K2249" s="146" t="s">
        <v>246</v>
      </c>
      <c r="L2249" s="146">
        <v>4513</v>
      </c>
      <c r="M2249" s="146" t="s">
        <v>338</v>
      </c>
      <c r="N2249" s="146">
        <v>123</v>
      </c>
      <c r="O2249" s="146">
        <v>14842.370000000001</v>
      </c>
      <c r="P2249" s="146">
        <v>112099</v>
      </c>
      <c r="Q2249" t="str">
        <f t="shared" si="35"/>
        <v>1-Residential</v>
      </c>
      <c r="R2249" s="148"/>
      <c r="U2249" s="148"/>
    </row>
    <row r="2250" spans="1:21" ht="15">
      <c r="A2250" s="146">
        <v>5</v>
      </c>
      <c r="B2250" s="146" t="s">
        <v>241</v>
      </c>
      <c r="C2250" s="146">
        <v>2020</v>
      </c>
      <c r="D2250" s="146">
        <v>2</v>
      </c>
      <c r="E2250" s="146" t="s">
        <v>368</v>
      </c>
      <c r="F2250" s="147">
        <v>3</v>
      </c>
      <c r="G2250" s="146" t="s">
        <v>262</v>
      </c>
      <c r="H2250" s="146">
        <v>951</v>
      </c>
      <c r="I2250" s="146" t="s">
        <v>263</v>
      </c>
      <c r="J2250" s="146" t="s">
        <v>255</v>
      </c>
      <c r="K2250" s="146" t="s">
        <v>264</v>
      </c>
      <c r="L2250" s="146">
        <v>4532</v>
      </c>
      <c r="M2250" s="146" t="s">
        <v>265</v>
      </c>
      <c r="N2250" s="146">
        <v>1223</v>
      </c>
      <c r="O2250" s="146">
        <v>46914.330000000002</v>
      </c>
      <c r="P2250" s="146">
        <v>417299</v>
      </c>
      <c r="Q2250" t="str">
        <f t="shared" si="35"/>
        <v>3-Small C&amp;I</v>
      </c>
      <c r="R2250" s="148"/>
      <c r="U2250" s="148"/>
    </row>
    <row r="2251" spans="1:21" ht="15">
      <c r="A2251" s="146">
        <v>4</v>
      </c>
      <c r="B2251" s="146" t="s">
        <v>249</v>
      </c>
      <c r="C2251" s="146">
        <v>2020</v>
      </c>
      <c r="D2251" s="146">
        <v>2</v>
      </c>
      <c r="E2251" s="146" t="s">
        <v>368</v>
      </c>
      <c r="F2251" s="147">
        <v>5</v>
      </c>
      <c r="G2251" s="146" t="s">
        <v>283</v>
      </c>
      <c r="H2251" s="146">
        <v>950</v>
      </c>
      <c r="I2251" s="146" t="s">
        <v>269</v>
      </c>
      <c r="J2251" s="146" t="s">
        <v>248</v>
      </c>
      <c r="K2251" s="146" t="s">
        <v>270</v>
      </c>
      <c r="L2251" s="146">
        <v>4552</v>
      </c>
      <c r="M2251" s="146" t="s">
        <v>313</v>
      </c>
      <c r="N2251" s="146">
        <v>2</v>
      </c>
      <c r="O2251" s="146">
        <v>31.420000000000002</v>
      </c>
      <c r="P2251" s="146">
        <v>118</v>
      </c>
      <c r="Q2251" t="str">
        <f t="shared" si="35"/>
        <v>3-Small C&amp;I</v>
      </c>
      <c r="R2251" s="148"/>
      <c r="U2251" s="148"/>
    </row>
    <row r="2252" spans="1:21" ht="15">
      <c r="A2252" s="146">
        <v>4</v>
      </c>
      <c r="B2252" s="146" t="s">
        <v>249</v>
      </c>
      <c r="C2252" s="146">
        <v>2020</v>
      </c>
      <c r="D2252" s="146">
        <v>2</v>
      </c>
      <c r="E2252" s="146" t="s">
        <v>368</v>
      </c>
      <c r="F2252" s="147">
        <v>1</v>
      </c>
      <c r="G2252" s="146" t="s">
        <v>243</v>
      </c>
      <c r="H2252" s="146">
        <v>10</v>
      </c>
      <c r="I2252" s="146" t="s">
        <v>347</v>
      </c>
      <c r="J2252" s="146" t="s">
        <v>266</v>
      </c>
      <c r="K2252" s="146" t="s">
        <v>276</v>
      </c>
      <c r="L2252" s="146">
        <v>200</v>
      </c>
      <c r="M2252" s="146" t="s">
        <v>259</v>
      </c>
      <c r="N2252" s="146">
        <v>3</v>
      </c>
      <c r="O2252" s="146">
        <v>1014.5599999999999</v>
      </c>
      <c r="P2252" s="146">
        <v>4453</v>
      </c>
      <c r="Q2252" t="str">
        <f t="shared" si="35"/>
        <v>3-Small C&amp;I</v>
      </c>
      <c r="R2252" s="148"/>
      <c r="U2252" s="148"/>
    </row>
    <row r="2253" spans="1:21" ht="15">
      <c r="A2253" s="146">
        <v>4</v>
      </c>
      <c r="B2253" s="146" t="s">
        <v>249</v>
      </c>
      <c r="C2253" s="146">
        <v>2020</v>
      </c>
      <c r="D2253" s="146">
        <v>2</v>
      </c>
      <c r="E2253" s="146" t="s">
        <v>368</v>
      </c>
      <c r="F2253" s="147">
        <v>1</v>
      </c>
      <c r="G2253" s="146" t="s">
        <v>243</v>
      </c>
      <c r="H2253" s="146">
        <v>6</v>
      </c>
      <c r="I2253" s="146" t="s">
        <v>344</v>
      </c>
      <c r="J2253" s="146" t="s">
        <v>257</v>
      </c>
      <c r="K2253" s="146" t="s">
        <v>258</v>
      </c>
      <c r="L2253" s="146">
        <v>200</v>
      </c>
      <c r="M2253" s="146" t="s">
        <v>259</v>
      </c>
      <c r="N2253" s="146">
        <v>24</v>
      </c>
      <c r="O2253" s="146">
        <v>3991.5999999999999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ht="15">
      <c r="A2254" s="146">
        <v>5</v>
      </c>
      <c r="B2254" s="146" t="s">
        <v>241</v>
      </c>
      <c r="C2254" s="146">
        <v>2020</v>
      </c>
      <c r="D2254" s="146">
        <v>2</v>
      </c>
      <c r="E2254" s="146" t="s">
        <v>368</v>
      </c>
      <c r="F2254" s="147">
        <v>10</v>
      </c>
      <c r="G2254" s="146" t="s">
        <v>250</v>
      </c>
      <c r="H2254" s="146">
        <v>7</v>
      </c>
      <c r="I2254" s="146" t="s">
        <v>345</v>
      </c>
      <c r="J2254" s="146" t="s">
        <v>257</v>
      </c>
      <c r="K2254" s="146" t="s">
        <v>258</v>
      </c>
      <c r="L2254" s="146">
        <v>207</v>
      </c>
      <c r="M2254" s="146" t="s">
        <v>252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ht="15">
      <c r="A2255" s="146">
        <v>5</v>
      </c>
      <c r="B2255" s="146" t="s">
        <v>241</v>
      </c>
      <c r="C2255" s="146">
        <v>2020</v>
      </c>
      <c r="D2255" s="146">
        <v>2</v>
      </c>
      <c r="E2255" s="146" t="s">
        <v>368</v>
      </c>
      <c r="F2255" s="147">
        <v>6</v>
      </c>
      <c r="G2255" s="146" t="s">
        <v>293</v>
      </c>
      <c r="H2255" s="146">
        <v>600</v>
      </c>
      <c r="I2255" s="146" t="s">
        <v>364</v>
      </c>
      <c r="J2255" s="146" t="s">
        <v>290</v>
      </c>
      <c r="K2255" s="146" t="s">
        <v>299</v>
      </c>
      <c r="L2255" s="146">
        <v>700</v>
      </c>
      <c r="M2255" s="146" t="s">
        <v>296</v>
      </c>
      <c r="N2255" s="146">
        <v>76</v>
      </c>
      <c r="O2255" s="146">
        <v>47426.230000000003</v>
      </c>
      <c r="P2255" s="146">
        <v>71963</v>
      </c>
      <c r="Q2255" t="str">
        <f t="shared" si="35"/>
        <v>Street</v>
      </c>
      <c r="R2255" s="148"/>
      <c r="U2255" s="148"/>
    </row>
    <row r="2256" spans="1:21" ht="15">
      <c r="A2256" s="146">
        <v>5</v>
      </c>
      <c r="B2256" s="146" t="s">
        <v>241</v>
      </c>
      <c r="C2256" s="146">
        <v>2020</v>
      </c>
      <c r="D2256" s="146">
        <v>2</v>
      </c>
      <c r="E2256" s="146" t="s">
        <v>368</v>
      </c>
      <c r="F2256" s="147">
        <v>1</v>
      </c>
      <c r="G2256" s="146" t="s">
        <v>243</v>
      </c>
      <c r="H2256" s="146">
        <v>603</v>
      </c>
      <c r="I2256" s="146" t="s">
        <v>306</v>
      </c>
      <c r="J2256" s="146" t="s">
        <v>305</v>
      </c>
      <c r="K2256" s="146" t="s">
        <v>307</v>
      </c>
      <c r="L2256" s="146">
        <v>200</v>
      </c>
      <c r="M2256" s="146" t="s">
        <v>259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ht="15">
      <c r="A2257" s="146">
        <v>5</v>
      </c>
      <c r="B2257" s="146" t="s">
        <v>241</v>
      </c>
      <c r="C2257" s="146">
        <v>2020</v>
      </c>
      <c r="D2257" s="146">
        <v>2</v>
      </c>
      <c r="E2257" s="146" t="s">
        <v>368</v>
      </c>
      <c r="F2257" s="147">
        <v>10</v>
      </c>
      <c r="G2257" s="146" t="s">
        <v>250</v>
      </c>
      <c r="H2257" s="146">
        <v>603</v>
      </c>
      <c r="I2257" s="146" t="s">
        <v>306</v>
      </c>
      <c r="J2257" s="146" t="s">
        <v>305</v>
      </c>
      <c r="K2257" s="146" t="s">
        <v>307</v>
      </c>
      <c r="L2257" s="146">
        <v>207</v>
      </c>
      <c r="M2257" s="146" t="s">
        <v>252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ht="15">
      <c r="A2258" s="146">
        <v>5</v>
      </c>
      <c r="B2258" s="146" t="s">
        <v>241</v>
      </c>
      <c r="C2258" s="146">
        <v>2020</v>
      </c>
      <c r="D2258" s="146">
        <v>2</v>
      </c>
      <c r="E2258" s="146" t="s">
        <v>368</v>
      </c>
      <c r="F2258" s="147">
        <v>60</v>
      </c>
      <c r="G2258" s="146" t="s">
        <v>154</v>
      </c>
      <c r="H2258" s="146">
        <v>623</v>
      </c>
      <c r="I2258" s="146" t="s">
        <v>302</v>
      </c>
      <c r="J2258" s="146" t="s">
        <v>301</v>
      </c>
      <c r="K2258" s="146" t="s">
        <v>303</v>
      </c>
      <c r="L2258" s="146">
        <v>360</v>
      </c>
      <c r="M2258" s="146" t="s">
        <v>304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ht="15">
      <c r="A2259" s="146">
        <v>5</v>
      </c>
      <c r="B2259" s="146" t="s">
        <v>241</v>
      </c>
      <c r="C2259" s="146">
        <v>2020</v>
      </c>
      <c r="D2259" s="146">
        <v>2</v>
      </c>
      <c r="E2259" s="146" t="s">
        <v>368</v>
      </c>
      <c r="F2259" s="147">
        <v>6</v>
      </c>
      <c r="G2259" s="146" t="s">
        <v>293</v>
      </c>
      <c r="H2259" s="146">
        <v>623</v>
      </c>
      <c r="I2259" s="146" t="s">
        <v>302</v>
      </c>
      <c r="J2259" s="146" t="s">
        <v>301</v>
      </c>
      <c r="K2259" s="146" t="s">
        <v>303</v>
      </c>
      <c r="L2259" s="146">
        <v>700</v>
      </c>
      <c r="M2259" s="146" t="s">
        <v>296</v>
      </c>
      <c r="N2259" s="146">
        <v>1</v>
      </c>
      <c r="O2259" s="146">
        <v>1817.1600000000001</v>
      </c>
      <c r="P2259" s="146">
        <v>6702</v>
      </c>
      <c r="Q2259" t="str">
        <f t="shared" si="35"/>
        <v>Street</v>
      </c>
      <c r="R2259" s="148"/>
      <c r="U2259" s="148"/>
    </row>
    <row r="2260" spans="1:21" ht="15">
      <c r="A2260" s="146">
        <v>5</v>
      </c>
      <c r="B2260" s="146" t="s">
        <v>241</v>
      </c>
      <c r="C2260" s="146">
        <v>2020</v>
      </c>
      <c r="D2260" s="146">
        <v>2</v>
      </c>
      <c r="E2260" s="146" t="s">
        <v>368</v>
      </c>
      <c r="F2260" s="147">
        <v>3</v>
      </c>
      <c r="G2260" s="146" t="s">
        <v>262</v>
      </c>
      <c r="H2260" s="146">
        <v>954</v>
      </c>
      <c r="I2260" s="146" t="s">
        <v>356</v>
      </c>
      <c r="J2260" s="146" t="s">
        <v>268</v>
      </c>
      <c r="K2260" s="146" t="s">
        <v>281</v>
      </c>
      <c r="L2260" s="146">
        <v>4532</v>
      </c>
      <c r="M2260" s="146" t="s">
        <v>265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ht="15">
      <c r="A2261" s="146">
        <v>4</v>
      </c>
      <c r="B2261" s="146" t="s">
        <v>249</v>
      </c>
      <c r="C2261" s="146">
        <v>2020</v>
      </c>
      <c r="D2261" s="146">
        <v>2</v>
      </c>
      <c r="E2261" s="146" t="s">
        <v>368</v>
      </c>
      <c r="F2261" s="147">
        <v>5</v>
      </c>
      <c r="G2261" s="146" t="s">
        <v>283</v>
      </c>
      <c r="H2261" s="146">
        <v>710</v>
      </c>
      <c r="I2261" s="146" t="s">
        <v>332</v>
      </c>
      <c r="J2261" s="146" t="s">
        <v>277</v>
      </c>
      <c r="K2261" s="146" t="s">
        <v>317</v>
      </c>
      <c r="L2261" s="146">
        <v>4552</v>
      </c>
      <c r="M2261" s="146" t="s">
        <v>313</v>
      </c>
      <c r="N2261" s="146">
        <v>1</v>
      </c>
      <c r="O2261" s="146">
        <v>4410.8000000000002</v>
      </c>
      <c r="P2261" s="146">
        <v>57078</v>
      </c>
      <c r="Q2261" t="str">
        <f t="shared" si="35"/>
        <v>5-Large C&amp;I</v>
      </c>
      <c r="R2261" s="148"/>
      <c r="U2261" s="148"/>
    </row>
    <row r="2262" spans="1:21" ht="15">
      <c r="A2262" s="146">
        <v>5</v>
      </c>
      <c r="B2262" s="146" t="s">
        <v>241</v>
      </c>
      <c r="C2262" s="146">
        <v>2020</v>
      </c>
      <c r="D2262" s="146">
        <v>2</v>
      </c>
      <c r="E2262" s="146" t="s">
        <v>368</v>
      </c>
      <c r="F2262" s="147">
        <v>3</v>
      </c>
      <c r="G2262" s="146" t="s">
        <v>262</v>
      </c>
      <c r="H2262" s="146">
        <v>621</v>
      </c>
      <c r="I2262" s="146" t="s">
        <v>323</v>
      </c>
      <c r="J2262" s="146" t="s">
        <v>253</v>
      </c>
      <c r="K2262" s="146" t="s">
        <v>295</v>
      </c>
      <c r="L2262" s="146">
        <v>4532</v>
      </c>
      <c r="M2262" s="146" t="s">
        <v>265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ht="15">
      <c r="A2263" s="146">
        <v>4</v>
      </c>
      <c r="B2263" s="146" t="s">
        <v>249</v>
      </c>
      <c r="C2263" s="146">
        <v>2020</v>
      </c>
      <c r="D2263" s="146">
        <v>2</v>
      </c>
      <c r="E2263" s="146" t="s">
        <v>368</v>
      </c>
      <c r="F2263" s="147">
        <v>3</v>
      </c>
      <c r="G2263" s="146" t="s">
        <v>262</v>
      </c>
      <c r="H2263" s="146">
        <v>621</v>
      </c>
      <c r="I2263" s="146" t="s">
        <v>323</v>
      </c>
      <c r="J2263" s="146" t="s">
        <v>253</v>
      </c>
      <c r="K2263" s="146" t="s">
        <v>295</v>
      </c>
      <c r="L2263" s="146">
        <v>4532</v>
      </c>
      <c r="M2263" s="146" t="s">
        <v>265</v>
      </c>
      <c r="N2263" s="146">
        <v>8</v>
      </c>
      <c r="O2263" s="146">
        <v>211.47999999999999</v>
      </c>
      <c r="P2263" s="146">
        <v>1531</v>
      </c>
      <c r="Q2263" t="str">
        <f t="shared" si="35"/>
        <v>3-Small C&amp;I</v>
      </c>
      <c r="R2263" s="148"/>
      <c r="U2263" s="148"/>
    </row>
    <row r="2264" spans="1:21" ht="15">
      <c r="A2264" s="146">
        <v>5</v>
      </c>
      <c r="B2264" s="146" t="s">
        <v>241</v>
      </c>
      <c r="C2264" s="146">
        <v>2020</v>
      </c>
      <c r="D2264" s="146">
        <v>2</v>
      </c>
      <c r="E2264" s="146" t="s">
        <v>368</v>
      </c>
      <c r="F2264" s="147">
        <v>6</v>
      </c>
      <c r="G2264" s="146" t="s">
        <v>293</v>
      </c>
      <c r="H2264" s="146">
        <v>621</v>
      </c>
      <c r="I2264" s="146" t="s">
        <v>323</v>
      </c>
      <c r="J2264" s="146" t="s">
        <v>253</v>
      </c>
      <c r="K2264" s="146" t="s">
        <v>295</v>
      </c>
      <c r="L2264" s="146">
        <v>4562</v>
      </c>
      <c r="M2264" s="146" t="s">
        <v>300</v>
      </c>
      <c r="N2264" s="146">
        <v>9</v>
      </c>
      <c r="O2264" s="146">
        <v>193.66999999999999</v>
      </c>
      <c r="P2264" s="146">
        <v>1387</v>
      </c>
      <c r="Q2264" t="str">
        <f t="shared" si="35"/>
        <v>3-Small C&amp;I</v>
      </c>
      <c r="R2264" s="148"/>
      <c r="U2264" s="148"/>
    </row>
    <row r="2265" spans="1:21" ht="15">
      <c r="A2265" s="146">
        <v>5</v>
      </c>
      <c r="B2265" s="146" t="s">
        <v>241</v>
      </c>
      <c r="C2265" s="146">
        <v>2020</v>
      </c>
      <c r="D2265" s="146">
        <v>2</v>
      </c>
      <c r="E2265" s="146" t="s">
        <v>368</v>
      </c>
      <c r="F2265" s="147">
        <v>10</v>
      </c>
      <c r="G2265" s="146" t="s">
        <v>250</v>
      </c>
      <c r="H2265" s="146">
        <v>616</v>
      </c>
      <c r="I2265" s="146" t="s">
        <v>311</v>
      </c>
      <c r="J2265" s="146" t="s">
        <v>305</v>
      </c>
      <c r="K2265" s="146" t="s">
        <v>307</v>
      </c>
      <c r="L2265" s="146">
        <v>4513</v>
      </c>
      <c r="M2265" s="146" t="s">
        <v>338</v>
      </c>
      <c r="N2265" s="146">
        <v>3</v>
      </c>
      <c r="O2265" s="146">
        <v>84.689999999999998</v>
      </c>
      <c r="P2265" s="146">
        <v>428</v>
      </c>
      <c r="Q2265" t="str">
        <f t="shared" si="35"/>
        <v>Street</v>
      </c>
      <c r="R2265" s="148"/>
      <c r="U2265" s="148"/>
    </row>
    <row r="2266" spans="1:21" ht="15">
      <c r="A2266" s="146">
        <v>5</v>
      </c>
      <c r="B2266" s="146" t="s">
        <v>241</v>
      </c>
      <c r="C2266" s="146">
        <v>2020</v>
      </c>
      <c r="D2266" s="146">
        <v>2</v>
      </c>
      <c r="E2266" s="146" t="s">
        <v>368</v>
      </c>
      <c r="F2266" s="147">
        <v>10</v>
      </c>
      <c r="G2266" s="146" t="s">
        <v>250</v>
      </c>
      <c r="H2266" s="146">
        <v>3</v>
      </c>
      <c r="I2266" s="146" t="s">
        <v>321</v>
      </c>
      <c r="J2266" s="146" t="s">
        <v>287</v>
      </c>
      <c r="K2266" s="146" t="s">
        <v>288</v>
      </c>
      <c r="L2266" s="146">
        <v>207</v>
      </c>
      <c r="M2266" s="146" t="s">
        <v>252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ht="15">
      <c r="A2267" s="146">
        <v>5</v>
      </c>
      <c r="B2267" s="146" t="s">
        <v>241</v>
      </c>
      <c r="C2267" s="146">
        <v>2020</v>
      </c>
      <c r="D2267" s="146">
        <v>2</v>
      </c>
      <c r="E2267" s="146" t="s">
        <v>368</v>
      </c>
      <c r="F2267" s="147">
        <v>3</v>
      </c>
      <c r="G2267" s="146" t="s">
        <v>262</v>
      </c>
      <c r="H2267" s="146">
        <v>8</v>
      </c>
      <c r="I2267" s="146" t="s">
        <v>333</v>
      </c>
      <c r="J2267" s="146" t="s">
        <v>255</v>
      </c>
      <c r="K2267" s="146" t="s">
        <v>264</v>
      </c>
      <c r="L2267" s="146">
        <v>300</v>
      </c>
      <c r="M2267" s="146" t="s">
        <v>282</v>
      </c>
      <c r="N2267" s="146">
        <v>382</v>
      </c>
      <c r="O2267" s="146">
        <v>22614.889999999999</v>
      </c>
      <c r="P2267" s="146">
        <v>93313</v>
      </c>
      <c r="Q2267" t="str">
        <f t="shared" si="35"/>
        <v>3-Small C&amp;I</v>
      </c>
      <c r="R2267" s="148"/>
      <c r="U2267" s="148"/>
    </row>
    <row r="2268" spans="1:21" ht="15">
      <c r="A2268" s="146">
        <v>5</v>
      </c>
      <c r="B2268" s="146" t="s">
        <v>241</v>
      </c>
      <c r="C2268" s="146">
        <v>2020</v>
      </c>
      <c r="D2268" s="146">
        <v>2</v>
      </c>
      <c r="E2268" s="146" t="s">
        <v>368</v>
      </c>
      <c r="F2268" s="147">
        <v>3</v>
      </c>
      <c r="G2268" s="146" t="s">
        <v>262</v>
      </c>
      <c r="H2268" s="146">
        <v>12</v>
      </c>
      <c r="I2268" s="146" t="s">
        <v>372</v>
      </c>
      <c r="J2268" s="146" t="s">
        <v>255</v>
      </c>
      <c r="K2268" s="146" t="s">
        <v>264</v>
      </c>
      <c r="L2268" s="146">
        <v>300</v>
      </c>
      <c r="M2268" s="146" t="s">
        <v>282</v>
      </c>
      <c r="N2268" s="146">
        <v>1</v>
      </c>
      <c r="O2268" s="146">
        <v>48.909999999999997</v>
      </c>
      <c r="P2268" s="146">
        <v>146</v>
      </c>
      <c r="Q2268" t="str">
        <f t="shared" si="35"/>
        <v>3-Small C&amp;I</v>
      </c>
      <c r="R2268" s="148"/>
      <c r="U2268" s="148"/>
    </row>
    <row r="2269" spans="1:21" ht="15">
      <c r="A2269" s="146">
        <v>5</v>
      </c>
      <c r="B2269" s="146" t="s">
        <v>241</v>
      </c>
      <c r="C2269" s="146">
        <v>2020</v>
      </c>
      <c r="D2269" s="146">
        <v>2</v>
      </c>
      <c r="E2269" s="146" t="s">
        <v>368</v>
      </c>
      <c r="F2269" s="147">
        <v>79</v>
      </c>
      <c r="G2269" s="146" t="s">
        <v>154</v>
      </c>
      <c r="H2269" s="146">
        <v>950</v>
      </c>
      <c r="I2269" s="146" t="s">
        <v>269</v>
      </c>
      <c r="J2269" s="146" t="s">
        <v>248</v>
      </c>
      <c r="K2269" s="146" t="s">
        <v>270</v>
      </c>
      <c r="L2269" s="146">
        <v>4579</v>
      </c>
      <c r="M2269" s="146" t="s">
        <v>267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ht="15">
      <c r="A2270" s="146">
        <v>5</v>
      </c>
      <c r="B2270" s="146" t="s">
        <v>241</v>
      </c>
      <c r="C2270" s="146">
        <v>2020</v>
      </c>
      <c r="D2270" s="146">
        <v>2</v>
      </c>
      <c r="E2270" s="146" t="s">
        <v>368</v>
      </c>
      <c r="F2270" s="147">
        <v>72</v>
      </c>
      <c r="G2270" s="146" t="s">
        <v>154</v>
      </c>
      <c r="H2270" s="146">
        <v>5</v>
      </c>
      <c r="I2270" s="146" t="s">
        <v>289</v>
      </c>
      <c r="J2270" s="146" t="s">
        <v>248</v>
      </c>
      <c r="K2270" s="146" t="s">
        <v>270</v>
      </c>
      <c r="L2270" s="146">
        <v>1572</v>
      </c>
      <c r="M2270" s="146" t="s">
        <v>319</v>
      </c>
      <c r="N2270" s="146">
        <v>1</v>
      </c>
      <c r="O2270" s="146">
        <v>5349.5900000000001</v>
      </c>
      <c r="P2270" s="146">
        <v>25133</v>
      </c>
      <c r="Q2270" t="str">
        <f t="shared" si="35"/>
        <v>3-Small C&amp;I</v>
      </c>
      <c r="R2270" s="148"/>
      <c r="U2270" s="148"/>
    </row>
    <row r="2271" spans="1:21" ht="15">
      <c r="A2271" s="146">
        <v>5</v>
      </c>
      <c r="B2271" s="146" t="s">
        <v>241</v>
      </c>
      <c r="C2271" s="146">
        <v>2020</v>
      </c>
      <c r="D2271" s="146">
        <v>2</v>
      </c>
      <c r="E2271" s="146" t="s">
        <v>368</v>
      </c>
      <c r="F2271" s="147">
        <v>1</v>
      </c>
      <c r="G2271" s="146" t="s">
        <v>243</v>
      </c>
      <c r="H2271" s="146">
        <v>11</v>
      </c>
      <c r="I2271" s="146" t="s">
        <v>335</v>
      </c>
      <c r="J2271" s="146" t="s">
        <v>248</v>
      </c>
      <c r="K2271" s="146" t="s">
        <v>270</v>
      </c>
      <c r="L2271" s="146">
        <v>200</v>
      </c>
      <c r="M2271" s="146" t="s">
        <v>259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ht="15">
      <c r="A2272" s="146">
        <v>5</v>
      </c>
      <c r="B2272" s="146" t="s">
        <v>241</v>
      </c>
      <c r="C2272" s="146">
        <v>2020</v>
      </c>
      <c r="D2272" s="146">
        <v>2</v>
      </c>
      <c r="E2272" s="146" t="s">
        <v>368</v>
      </c>
      <c r="F2272" s="147">
        <v>10</v>
      </c>
      <c r="G2272" s="146" t="s">
        <v>250</v>
      </c>
      <c r="H2272" s="146">
        <v>5</v>
      </c>
      <c r="I2272" s="146" t="s">
        <v>289</v>
      </c>
      <c r="J2272" s="146" t="s">
        <v>248</v>
      </c>
      <c r="K2272" s="146" t="s">
        <v>270</v>
      </c>
      <c r="L2272" s="146">
        <v>207</v>
      </c>
      <c r="M2272" s="146" t="s">
        <v>252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ht="15">
      <c r="A2273" s="146">
        <v>4</v>
      </c>
      <c r="B2273" s="146" t="s">
        <v>249</v>
      </c>
      <c r="C2273" s="146">
        <v>2020</v>
      </c>
      <c r="D2273" s="146">
        <v>2</v>
      </c>
      <c r="E2273" s="146" t="s">
        <v>368</v>
      </c>
      <c r="F2273" s="147">
        <v>3</v>
      </c>
      <c r="G2273" s="146" t="s">
        <v>262</v>
      </c>
      <c r="H2273" s="146">
        <v>953</v>
      </c>
      <c r="I2273" s="146" t="s">
        <v>278</v>
      </c>
      <c r="J2273" s="146" t="s">
        <v>266</v>
      </c>
      <c r="K2273" s="146" t="s">
        <v>276</v>
      </c>
      <c r="L2273" s="146">
        <v>4532</v>
      </c>
      <c r="M2273" s="146" t="s">
        <v>265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ht="15">
      <c r="A2274" s="146">
        <v>5</v>
      </c>
      <c r="B2274" s="146" t="s">
        <v>241</v>
      </c>
      <c r="C2274" s="146">
        <v>2020</v>
      </c>
      <c r="D2274" s="146">
        <v>2</v>
      </c>
      <c r="E2274" s="146" t="s">
        <v>368</v>
      </c>
      <c r="F2274" s="147">
        <v>71</v>
      </c>
      <c r="G2274" s="146" t="s">
        <v>154</v>
      </c>
      <c r="H2274" s="146">
        <v>1</v>
      </c>
      <c r="I2274" s="146" t="s">
        <v>251</v>
      </c>
      <c r="J2274" s="146" t="s">
        <v>245</v>
      </c>
      <c r="K2274" s="146" t="s">
        <v>246</v>
      </c>
      <c r="L2274" s="146">
        <v>1571</v>
      </c>
      <c r="M2274" s="146" t="s">
        <v>331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ht="15">
      <c r="A2275" s="146">
        <v>5</v>
      </c>
      <c r="B2275" s="146" t="s">
        <v>241</v>
      </c>
      <c r="C2275" s="146">
        <v>2020</v>
      </c>
      <c r="D2275" s="146">
        <v>2</v>
      </c>
      <c r="E2275" s="146" t="s">
        <v>368</v>
      </c>
      <c r="F2275" s="147">
        <v>10</v>
      </c>
      <c r="G2275" s="146" t="s">
        <v>250</v>
      </c>
      <c r="H2275" s="146">
        <v>2</v>
      </c>
      <c r="I2275" s="146" t="s">
        <v>330</v>
      </c>
      <c r="J2275" s="146" t="s">
        <v>245</v>
      </c>
      <c r="K2275" s="146" t="s">
        <v>246</v>
      </c>
      <c r="L2275" s="146">
        <v>207</v>
      </c>
      <c r="M2275" s="146" t="s">
        <v>252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ht="15">
      <c r="A2276" s="146">
        <v>5</v>
      </c>
      <c r="B2276" s="146" t="s">
        <v>241</v>
      </c>
      <c r="C2276" s="146">
        <v>2020</v>
      </c>
      <c r="D2276" s="146">
        <v>2</v>
      </c>
      <c r="E2276" s="146" t="s">
        <v>368</v>
      </c>
      <c r="F2276" s="147">
        <v>1</v>
      </c>
      <c r="G2276" s="146" t="s">
        <v>243</v>
      </c>
      <c r="H2276" s="146">
        <v>301</v>
      </c>
      <c r="I2276" s="146" t="s">
        <v>254</v>
      </c>
      <c r="J2276" s="146" t="s">
        <v>245</v>
      </c>
      <c r="K2276" s="146" t="s">
        <v>246</v>
      </c>
      <c r="L2276" s="146">
        <v>200</v>
      </c>
      <c r="M2276" s="146" t="s">
        <v>259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ht="15">
      <c r="A2277" s="146">
        <v>5</v>
      </c>
      <c r="B2277" s="146" t="s">
        <v>241</v>
      </c>
      <c r="C2277" s="146">
        <v>2020</v>
      </c>
      <c r="D2277" s="146">
        <v>2</v>
      </c>
      <c r="E2277" s="146" t="s">
        <v>368</v>
      </c>
      <c r="F2277" s="147">
        <v>10</v>
      </c>
      <c r="G2277" s="146" t="s">
        <v>250</v>
      </c>
      <c r="H2277" s="146">
        <v>602</v>
      </c>
      <c r="I2277" s="146" t="s">
        <v>309</v>
      </c>
      <c r="J2277" s="146" t="s">
        <v>305</v>
      </c>
      <c r="K2277" s="146" t="s">
        <v>307</v>
      </c>
      <c r="L2277" s="146">
        <v>207</v>
      </c>
      <c r="M2277" s="146" t="s">
        <v>252</v>
      </c>
      <c r="N2277" s="146">
        <v>2</v>
      </c>
      <c r="O2277" s="146">
        <v>74.409999999999997</v>
      </c>
      <c r="P2277" s="146">
        <v>166</v>
      </c>
      <c r="Q2277" t="str">
        <f t="shared" si="35"/>
        <v>Street</v>
      </c>
      <c r="R2277" s="148"/>
      <c r="U2277" s="148"/>
    </row>
    <row r="2278" spans="1:21" ht="15">
      <c r="A2278" s="146">
        <v>5</v>
      </c>
      <c r="B2278" s="146" t="s">
        <v>241</v>
      </c>
      <c r="C2278" s="146">
        <v>2020</v>
      </c>
      <c r="D2278" s="146">
        <v>2</v>
      </c>
      <c r="E2278" s="146" t="s">
        <v>368</v>
      </c>
      <c r="F2278" s="147">
        <v>5</v>
      </c>
      <c r="G2278" s="146" t="s">
        <v>283</v>
      </c>
      <c r="H2278" s="146">
        <v>18</v>
      </c>
      <c r="I2278" s="146" t="s">
        <v>284</v>
      </c>
      <c r="J2278" s="146" t="s">
        <v>268</v>
      </c>
      <c r="K2278" s="146" t="s">
        <v>281</v>
      </c>
      <c r="L2278" s="146">
        <v>460</v>
      </c>
      <c r="M2278" s="146" t="s">
        <v>285</v>
      </c>
      <c r="N2278" s="146">
        <v>201</v>
      </c>
      <c r="O2278" s="146">
        <v>955682.90000000002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ht="15">
      <c r="A2279" s="146">
        <v>5</v>
      </c>
      <c r="B2279" s="146" t="s">
        <v>241</v>
      </c>
      <c r="C2279" s="146">
        <v>2020</v>
      </c>
      <c r="D2279" s="146">
        <v>2</v>
      </c>
      <c r="E2279" s="146" t="s">
        <v>368</v>
      </c>
      <c r="F2279" s="147">
        <v>5</v>
      </c>
      <c r="G2279" s="146" t="s">
        <v>283</v>
      </c>
      <c r="H2279" s="146">
        <v>701</v>
      </c>
      <c r="I2279" s="146" t="s">
        <v>316</v>
      </c>
      <c r="J2279" s="146" t="s">
        <v>277</v>
      </c>
      <c r="K2279" s="146" t="s">
        <v>317</v>
      </c>
      <c r="L2279" s="146">
        <v>460</v>
      </c>
      <c r="M2279" s="146" t="s">
        <v>285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ht="15">
      <c r="A2280" s="146">
        <v>5</v>
      </c>
      <c r="B2280" s="146" t="s">
        <v>241</v>
      </c>
      <c r="C2280" s="146">
        <v>2020</v>
      </c>
      <c r="D2280" s="146">
        <v>2</v>
      </c>
      <c r="E2280" s="146" t="s">
        <v>368</v>
      </c>
      <c r="F2280" s="147">
        <v>3</v>
      </c>
      <c r="G2280" s="146" t="s">
        <v>262</v>
      </c>
      <c r="H2280" s="146">
        <v>701</v>
      </c>
      <c r="I2280" s="146" t="s">
        <v>316</v>
      </c>
      <c r="J2280" s="146" t="s">
        <v>277</v>
      </c>
      <c r="K2280" s="146" t="s">
        <v>317</v>
      </c>
      <c r="L2280" s="146">
        <v>300</v>
      </c>
      <c r="M2280" s="146" t="s">
        <v>282</v>
      </c>
      <c r="N2280" s="146">
        <v>180</v>
      </c>
      <c r="O2280" s="146">
        <v>2856398.5699999998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ht="15">
      <c r="A2281" s="146">
        <v>5</v>
      </c>
      <c r="B2281" s="146" t="s">
        <v>241</v>
      </c>
      <c r="C2281" s="146">
        <v>2020</v>
      </c>
      <c r="D2281" s="146">
        <v>2</v>
      </c>
      <c r="E2281" s="146" t="s">
        <v>368</v>
      </c>
      <c r="F2281" s="147">
        <v>6</v>
      </c>
      <c r="G2281" s="146" t="s">
        <v>293</v>
      </c>
      <c r="H2281" s="146">
        <v>612</v>
      </c>
      <c r="I2281" s="146" t="s">
        <v>363</v>
      </c>
      <c r="J2281" s="146" t="s">
        <v>253</v>
      </c>
      <c r="K2281" s="146" t="s">
        <v>295</v>
      </c>
      <c r="L2281" s="146">
        <v>700</v>
      </c>
      <c r="M2281" s="146" t="s">
        <v>296</v>
      </c>
      <c r="N2281" s="146">
        <v>3</v>
      </c>
      <c r="O2281" s="146">
        <v>89.900000000000006</v>
      </c>
      <c r="P2281" s="146">
        <v>317</v>
      </c>
      <c r="Q2281" t="str">
        <f t="shared" si="35"/>
        <v>3-Small C&amp;I</v>
      </c>
      <c r="R2281" s="148"/>
      <c r="U2281" s="148"/>
    </row>
    <row r="2282" spans="1:21" ht="15">
      <c r="A2282" s="146">
        <v>5</v>
      </c>
      <c r="B2282" s="146" t="s">
        <v>241</v>
      </c>
      <c r="C2282" s="146">
        <v>2020</v>
      </c>
      <c r="D2282" s="146">
        <v>2</v>
      </c>
      <c r="E2282" s="146" t="s">
        <v>368</v>
      </c>
      <c r="F2282" s="147">
        <v>6</v>
      </c>
      <c r="G2282" s="146" t="s">
        <v>293</v>
      </c>
      <c r="H2282" s="146">
        <v>617</v>
      </c>
      <c r="I2282" s="146" t="s">
        <v>349</v>
      </c>
      <c r="J2282" s="146" t="s">
        <v>292</v>
      </c>
      <c r="K2282" s="146" t="s">
        <v>350</v>
      </c>
      <c r="L2282" s="146">
        <v>4562</v>
      </c>
      <c r="M2282" s="146" t="s">
        <v>300</v>
      </c>
      <c r="N2282" s="146">
        <v>8</v>
      </c>
      <c r="O2282" s="146">
        <v>12086.219999999999</v>
      </c>
      <c r="P2282" s="146">
        <v>62786</v>
      </c>
      <c r="Q2282" t="str">
        <f t="shared" si="35"/>
        <v>Street</v>
      </c>
      <c r="R2282" s="148"/>
      <c r="U2282" s="148"/>
    </row>
    <row r="2283" spans="1:21" ht="15">
      <c r="A2283" s="146">
        <v>4</v>
      </c>
      <c r="B2283" s="146" t="s">
        <v>249</v>
      </c>
      <c r="C2283" s="146">
        <v>2020</v>
      </c>
      <c r="D2283" s="146">
        <v>2</v>
      </c>
      <c r="E2283" s="146" t="s">
        <v>368</v>
      </c>
      <c r="F2283" s="147">
        <v>3</v>
      </c>
      <c r="G2283" s="146" t="s">
        <v>262</v>
      </c>
      <c r="H2283" s="146">
        <v>616</v>
      </c>
      <c r="I2283" s="146" t="s">
        <v>311</v>
      </c>
      <c r="J2283" s="146" t="s">
        <v>305</v>
      </c>
      <c r="K2283" s="146" t="s">
        <v>307</v>
      </c>
      <c r="L2283" s="146">
        <v>4532</v>
      </c>
      <c r="M2283" s="146" t="s">
        <v>265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ht="15">
      <c r="A2284" s="146">
        <v>5</v>
      </c>
      <c r="B2284" s="146" t="s">
        <v>241</v>
      </c>
      <c r="C2284" s="146">
        <v>2020</v>
      </c>
      <c r="D2284" s="146">
        <v>2</v>
      </c>
      <c r="E2284" s="146" t="s">
        <v>368</v>
      </c>
      <c r="F2284" s="147">
        <v>3</v>
      </c>
      <c r="G2284" s="146" t="s">
        <v>262</v>
      </c>
      <c r="H2284" s="146">
        <v>903</v>
      </c>
      <c r="I2284" s="146" t="s">
        <v>244</v>
      </c>
      <c r="J2284" s="146" t="s">
        <v>245</v>
      </c>
      <c r="K2284" s="146" t="s">
        <v>246</v>
      </c>
      <c r="L2284" s="146">
        <v>4532</v>
      </c>
      <c r="M2284" s="146" t="s">
        <v>265</v>
      </c>
      <c r="N2284" s="146">
        <v>1028</v>
      </c>
      <c r="O2284" s="146">
        <v>373396.90999999997</v>
      </c>
      <c r="P2284" s="146">
        <v>3075258</v>
      </c>
      <c r="Q2284" t="str">
        <f t="shared" si="35"/>
        <v>1-Residential</v>
      </c>
      <c r="R2284" s="148"/>
      <c r="U2284" s="148"/>
    </row>
    <row r="2285" spans="1:21" ht="15">
      <c r="A2285" s="146">
        <v>5</v>
      </c>
      <c r="B2285" s="146" t="s">
        <v>241</v>
      </c>
      <c r="C2285" s="146">
        <v>2020</v>
      </c>
      <c r="D2285" s="146">
        <v>2</v>
      </c>
      <c r="E2285" s="146" t="s">
        <v>368</v>
      </c>
      <c r="F2285" s="147">
        <v>3</v>
      </c>
      <c r="G2285" s="146" t="s">
        <v>262</v>
      </c>
      <c r="H2285" s="146">
        <v>603</v>
      </c>
      <c r="I2285" s="146" t="s">
        <v>306</v>
      </c>
      <c r="J2285" s="146" t="s">
        <v>305</v>
      </c>
      <c r="K2285" s="146" t="s">
        <v>307</v>
      </c>
      <c r="L2285" s="146">
        <v>300</v>
      </c>
      <c r="M2285" s="146" t="s">
        <v>282</v>
      </c>
      <c r="N2285" s="146">
        <v>1991</v>
      </c>
      <c r="O2285" s="146">
        <v>219420.04000000001</v>
      </c>
      <c r="P2285" s="146">
        <v>624108</v>
      </c>
      <c r="Q2285" t="str">
        <f t="shared" si="35"/>
        <v>Street</v>
      </c>
      <c r="R2285" s="148"/>
      <c r="U2285" s="148"/>
    </row>
    <row r="2286" spans="1:21" ht="15">
      <c r="A2286" s="146">
        <v>5</v>
      </c>
      <c r="B2286" s="146" t="s">
        <v>241</v>
      </c>
      <c r="C2286" s="146">
        <v>2020</v>
      </c>
      <c r="D2286" s="146">
        <v>2</v>
      </c>
      <c r="E2286" s="146" t="s">
        <v>368</v>
      </c>
      <c r="F2286" s="147">
        <v>3</v>
      </c>
      <c r="G2286" s="146" t="s">
        <v>262</v>
      </c>
      <c r="H2286" s="146">
        <v>11</v>
      </c>
      <c r="I2286" s="146" t="s">
        <v>335</v>
      </c>
      <c r="J2286" s="146" t="s">
        <v>248</v>
      </c>
      <c r="K2286" s="146" t="s">
        <v>270</v>
      </c>
      <c r="L2286" s="146">
        <v>300</v>
      </c>
      <c r="M2286" s="146" t="s">
        <v>282</v>
      </c>
      <c r="N2286" s="146">
        <v>231</v>
      </c>
      <c r="O2286" s="146">
        <v>91269.270000000004</v>
      </c>
      <c r="P2286" s="146">
        <v>386949</v>
      </c>
      <c r="Q2286" t="str">
        <f t="shared" si="35"/>
        <v>3-Small C&amp;I</v>
      </c>
      <c r="R2286" s="148"/>
      <c r="U2286" s="148"/>
    </row>
    <row r="2287" spans="1:21" ht="15">
      <c r="A2287" s="146">
        <v>4</v>
      </c>
      <c r="B2287" s="146" t="s">
        <v>249</v>
      </c>
      <c r="C2287" s="146">
        <v>2020</v>
      </c>
      <c r="D2287" s="146">
        <v>2</v>
      </c>
      <c r="E2287" s="146" t="s">
        <v>368</v>
      </c>
      <c r="F2287" s="147">
        <v>1</v>
      </c>
      <c r="G2287" s="146" t="s">
        <v>243</v>
      </c>
      <c r="H2287" s="146">
        <v>5</v>
      </c>
      <c r="I2287" s="146" t="s">
        <v>289</v>
      </c>
      <c r="J2287" s="146" t="s">
        <v>248</v>
      </c>
      <c r="K2287" s="146" t="s">
        <v>270</v>
      </c>
      <c r="L2287" s="146">
        <v>200</v>
      </c>
      <c r="M2287" s="146" t="s">
        <v>259</v>
      </c>
      <c r="N2287" s="146">
        <v>12</v>
      </c>
      <c r="O2287" s="146">
        <v>776.61000000000001</v>
      </c>
      <c r="P2287" s="146">
        <v>3066</v>
      </c>
      <c r="Q2287" t="str">
        <f t="shared" si="35"/>
        <v>3-Small C&amp;I</v>
      </c>
      <c r="R2287" s="148"/>
      <c r="U2287" s="148"/>
    </row>
    <row r="2288" spans="1:21" ht="15">
      <c r="A2288" s="146">
        <v>5</v>
      </c>
      <c r="B2288" s="146" t="s">
        <v>241</v>
      </c>
      <c r="C2288" s="146">
        <v>2020</v>
      </c>
      <c r="D2288" s="146">
        <v>2</v>
      </c>
      <c r="E2288" s="146" t="s">
        <v>368</v>
      </c>
      <c r="F2288" s="147">
        <v>3</v>
      </c>
      <c r="G2288" s="146" t="s">
        <v>262</v>
      </c>
      <c r="H2288" s="146">
        <v>310</v>
      </c>
      <c r="I2288" s="146" t="s">
        <v>275</v>
      </c>
      <c r="J2288" s="146" t="s">
        <v>266</v>
      </c>
      <c r="K2288" s="146" t="s">
        <v>276</v>
      </c>
      <c r="L2288" s="146">
        <v>300</v>
      </c>
      <c r="M2288" s="146" t="s">
        <v>282</v>
      </c>
      <c r="N2288" s="146">
        <v>1</v>
      </c>
      <c r="O2288" s="146">
        <v>-66.700000000000003</v>
      </c>
      <c r="P2288" s="146">
        <v>-132</v>
      </c>
      <c r="Q2288" t="str">
        <f t="shared" si="35"/>
        <v>3-Small C&amp;I</v>
      </c>
      <c r="R2288" s="148"/>
      <c r="U2288" s="148"/>
    </row>
    <row r="2289" spans="1:21" ht="15">
      <c r="A2289" s="146">
        <v>5</v>
      </c>
      <c r="B2289" s="146" t="s">
        <v>241</v>
      </c>
      <c r="C2289" s="146">
        <v>2020</v>
      </c>
      <c r="D2289" s="146">
        <v>2</v>
      </c>
      <c r="E2289" s="146" t="s">
        <v>368</v>
      </c>
      <c r="F2289" s="147">
        <v>3</v>
      </c>
      <c r="G2289" s="146" t="s">
        <v>262</v>
      </c>
      <c r="H2289" s="146">
        <v>9</v>
      </c>
      <c r="I2289" s="146" t="s">
        <v>334</v>
      </c>
      <c r="J2289" s="146" t="s">
        <v>260</v>
      </c>
      <c r="K2289" s="146" t="s">
        <v>273</v>
      </c>
      <c r="L2289" s="146">
        <v>300</v>
      </c>
      <c r="M2289" s="146" t="s">
        <v>282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ht="15">
      <c r="A2290" s="146">
        <v>5</v>
      </c>
      <c r="B2290" s="146" t="s">
        <v>241</v>
      </c>
      <c r="C2290" s="146">
        <v>2020</v>
      </c>
      <c r="D2290" s="146">
        <v>2</v>
      </c>
      <c r="E2290" s="146" t="s">
        <v>368</v>
      </c>
      <c r="F2290" s="147">
        <v>3</v>
      </c>
      <c r="G2290" s="146" t="s">
        <v>262</v>
      </c>
      <c r="H2290" s="146">
        <v>953</v>
      </c>
      <c r="I2290" s="146" t="s">
        <v>278</v>
      </c>
      <c r="J2290" s="146" t="s">
        <v>266</v>
      </c>
      <c r="K2290" s="146" t="s">
        <v>276</v>
      </c>
      <c r="L2290" s="146">
        <v>4532</v>
      </c>
      <c r="M2290" s="146" t="s">
        <v>265</v>
      </c>
      <c r="N2290" s="146">
        <v>15684</v>
      </c>
      <c r="O2290" s="146">
        <v>966966.93000000005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ht="15">
      <c r="A2291" s="146">
        <v>4</v>
      </c>
      <c r="B2291" s="146" t="s">
        <v>249</v>
      </c>
      <c r="C2291" s="146">
        <v>2020</v>
      </c>
      <c r="D2291" s="146">
        <v>2</v>
      </c>
      <c r="E2291" s="146" t="s">
        <v>368</v>
      </c>
      <c r="F2291" s="147">
        <v>1</v>
      </c>
      <c r="G2291" s="146" t="s">
        <v>243</v>
      </c>
      <c r="H2291" s="146">
        <v>903</v>
      </c>
      <c r="I2291" s="146" t="s">
        <v>244</v>
      </c>
      <c r="J2291" s="146" t="s">
        <v>245</v>
      </c>
      <c r="K2291" s="146" t="s">
        <v>246</v>
      </c>
      <c r="L2291" s="146">
        <v>4512</v>
      </c>
      <c r="M2291" s="146" t="s">
        <v>247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ht="15">
      <c r="A2292" s="146">
        <v>5</v>
      </c>
      <c r="B2292" s="146" t="s">
        <v>241</v>
      </c>
      <c r="C2292" s="146">
        <v>2020</v>
      </c>
      <c r="D2292" s="146">
        <v>2</v>
      </c>
      <c r="E2292" s="146" t="s">
        <v>368</v>
      </c>
      <c r="F2292" s="147">
        <v>3</v>
      </c>
      <c r="G2292" s="146" t="s">
        <v>262</v>
      </c>
      <c r="H2292" s="146">
        <v>602</v>
      </c>
      <c r="I2292" s="146" t="s">
        <v>309</v>
      </c>
      <c r="J2292" s="146" t="s">
        <v>305</v>
      </c>
      <c r="K2292" s="146" t="s">
        <v>307</v>
      </c>
      <c r="L2292" s="146">
        <v>300</v>
      </c>
      <c r="M2292" s="146" t="s">
        <v>282</v>
      </c>
      <c r="N2292" s="146">
        <v>990</v>
      </c>
      <c r="O2292" s="146">
        <v>112593.92999999999</v>
      </c>
      <c r="P2292" s="146">
        <v>334901</v>
      </c>
      <c r="Q2292" t="str">
        <f t="shared" si="35"/>
        <v>Street</v>
      </c>
      <c r="R2292" s="148"/>
      <c r="U2292" s="148"/>
    </row>
    <row r="2293" spans="1:21" ht="15">
      <c r="A2293" s="146">
        <v>5</v>
      </c>
      <c r="B2293" s="146" t="s">
        <v>241</v>
      </c>
      <c r="C2293" s="146">
        <v>2020</v>
      </c>
      <c r="D2293" s="146">
        <v>2</v>
      </c>
      <c r="E2293" s="146" t="s">
        <v>368</v>
      </c>
      <c r="F2293" s="147">
        <v>6</v>
      </c>
      <c r="G2293" s="146" t="s">
        <v>293</v>
      </c>
      <c r="H2293" s="146">
        <v>624</v>
      </c>
      <c r="I2293" s="146" t="s">
        <v>325</v>
      </c>
      <c r="J2293" s="146" t="s">
        <v>301</v>
      </c>
      <c r="K2293" s="146" t="s">
        <v>303</v>
      </c>
      <c r="L2293" s="146">
        <v>4562</v>
      </c>
      <c r="M2293" s="146" t="s">
        <v>300</v>
      </c>
      <c r="N2293" s="146">
        <v>14</v>
      </c>
      <c r="O2293" s="146">
        <v>2711.4499999999998</v>
      </c>
      <c r="P2293" s="146">
        <v>18306</v>
      </c>
      <c r="Q2293" t="str">
        <f t="shared" si="35"/>
        <v>Street</v>
      </c>
      <c r="R2293" s="148"/>
      <c r="U2293" s="148"/>
    </row>
    <row r="2294" spans="1:21" ht="15">
      <c r="A2294" s="146">
        <v>4</v>
      </c>
      <c r="B2294" s="146" t="s">
        <v>249</v>
      </c>
      <c r="C2294" s="146">
        <v>2020</v>
      </c>
      <c r="D2294" s="146">
        <v>2</v>
      </c>
      <c r="E2294" s="146" t="s">
        <v>368</v>
      </c>
      <c r="F2294" s="147">
        <v>60</v>
      </c>
      <c r="G2294" s="146" t="s">
        <v>154</v>
      </c>
      <c r="H2294" s="146">
        <v>624</v>
      </c>
      <c r="I2294" s="146" t="s">
        <v>325</v>
      </c>
      <c r="J2294" s="146" t="s">
        <v>301</v>
      </c>
      <c r="K2294" s="146" t="s">
        <v>303</v>
      </c>
      <c r="L2294" s="146">
        <v>4563</v>
      </c>
      <c r="M2294" s="146" t="s">
        <v>324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ht="15">
      <c r="A2295" s="146">
        <v>5</v>
      </c>
      <c r="B2295" s="146" t="s">
        <v>241</v>
      </c>
      <c r="C2295" s="146">
        <v>2020</v>
      </c>
      <c r="D2295" s="146">
        <v>2</v>
      </c>
      <c r="E2295" s="146" t="s">
        <v>368</v>
      </c>
      <c r="F2295" s="147">
        <v>75</v>
      </c>
      <c r="G2295" s="146" t="s">
        <v>154</v>
      </c>
      <c r="H2295" s="146">
        <v>13</v>
      </c>
      <c r="I2295" s="146" t="s">
        <v>337</v>
      </c>
      <c r="J2295" s="146" t="s">
        <v>268</v>
      </c>
      <c r="K2295" s="146" t="s">
        <v>281</v>
      </c>
      <c r="L2295" s="146">
        <v>1575</v>
      </c>
      <c r="M2295" s="146" t="s">
        <v>320</v>
      </c>
      <c r="N2295" s="146">
        <v>1</v>
      </c>
      <c r="O2295" s="146">
        <v>1231.4200000000001</v>
      </c>
      <c r="P2295" s="146">
        <v>5810</v>
      </c>
      <c r="Q2295" t="str">
        <f t="shared" si="35"/>
        <v>4-Medium C&amp;I</v>
      </c>
      <c r="R2295" s="148"/>
      <c r="U2295" s="148"/>
    </row>
    <row r="2296" spans="1:21" ht="15">
      <c r="A2296" s="146">
        <v>4</v>
      </c>
      <c r="B2296" s="146" t="s">
        <v>249</v>
      </c>
      <c r="C2296" s="146">
        <v>2020</v>
      </c>
      <c r="D2296" s="146">
        <v>2</v>
      </c>
      <c r="E2296" s="146" t="s">
        <v>368</v>
      </c>
      <c r="F2296" s="147">
        <v>3</v>
      </c>
      <c r="G2296" s="146" t="s">
        <v>262</v>
      </c>
      <c r="H2296" s="146">
        <v>18</v>
      </c>
      <c r="I2296" s="146" t="s">
        <v>284</v>
      </c>
      <c r="J2296" s="146" t="s">
        <v>268</v>
      </c>
      <c r="K2296" s="146" t="s">
        <v>281</v>
      </c>
      <c r="L2296" s="146">
        <v>300</v>
      </c>
      <c r="M2296" s="146" t="s">
        <v>282</v>
      </c>
      <c r="N2296" s="146">
        <v>3</v>
      </c>
      <c r="O2296" s="146">
        <v>5285.1999999999998</v>
      </c>
      <c r="P2296" s="146">
        <v>23850</v>
      </c>
      <c r="Q2296" t="str">
        <f t="shared" si="35"/>
        <v>4-Medium C&amp;I</v>
      </c>
      <c r="R2296" s="148"/>
      <c r="U2296" s="148"/>
    </row>
    <row r="2297" spans="1:21" ht="15">
      <c r="A2297" s="146">
        <v>4</v>
      </c>
      <c r="B2297" s="146" t="s">
        <v>249</v>
      </c>
      <c r="C2297" s="146">
        <v>2020</v>
      </c>
      <c r="D2297" s="146">
        <v>2</v>
      </c>
      <c r="E2297" s="146" t="s">
        <v>368</v>
      </c>
      <c r="F2297" s="147">
        <v>3</v>
      </c>
      <c r="G2297" s="146" t="s">
        <v>262</v>
      </c>
      <c r="H2297" s="146">
        <v>903</v>
      </c>
      <c r="I2297" s="146" t="s">
        <v>244</v>
      </c>
      <c r="J2297" s="146" t="s">
        <v>245</v>
      </c>
      <c r="K2297" s="146" t="s">
        <v>246</v>
      </c>
      <c r="L2297" s="146">
        <v>4532</v>
      </c>
      <c r="M2297" s="146" t="s">
        <v>265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ht="15">
      <c r="A2298" s="146">
        <v>5</v>
      </c>
      <c r="B2298" s="146" t="s">
        <v>241</v>
      </c>
      <c r="C2298" s="146">
        <v>2020</v>
      </c>
      <c r="D2298" s="146">
        <v>2</v>
      </c>
      <c r="E2298" s="146" t="s">
        <v>368</v>
      </c>
      <c r="F2298" s="147">
        <v>3</v>
      </c>
      <c r="G2298" s="146" t="s">
        <v>262</v>
      </c>
      <c r="H2298" s="146">
        <v>950</v>
      </c>
      <c r="I2298" s="146" t="s">
        <v>269</v>
      </c>
      <c r="J2298" s="146" t="s">
        <v>248</v>
      </c>
      <c r="K2298" s="146" t="s">
        <v>270</v>
      </c>
      <c r="L2298" s="146">
        <v>4532</v>
      </c>
      <c r="M2298" s="146" t="s">
        <v>265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ht="15">
      <c r="A2299" s="146">
        <v>4</v>
      </c>
      <c r="B2299" s="146" t="s">
        <v>249</v>
      </c>
      <c r="C2299" s="146">
        <v>2020</v>
      </c>
      <c r="D2299" s="146">
        <v>2</v>
      </c>
      <c r="E2299" s="146" t="s">
        <v>368</v>
      </c>
      <c r="F2299" s="147">
        <v>1</v>
      </c>
      <c r="G2299" s="146" t="s">
        <v>243</v>
      </c>
      <c r="H2299" s="146">
        <v>950</v>
      </c>
      <c r="I2299" s="146" t="s">
        <v>269</v>
      </c>
      <c r="J2299" s="146" t="s">
        <v>248</v>
      </c>
      <c r="K2299" s="146" t="s">
        <v>270</v>
      </c>
      <c r="L2299" s="146">
        <v>4512</v>
      </c>
      <c r="M2299" s="146" t="s">
        <v>247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ht="15">
      <c r="A2300" s="146">
        <v>5</v>
      </c>
      <c r="B2300" s="146" t="s">
        <v>241</v>
      </c>
      <c r="C2300" s="146">
        <v>2020</v>
      </c>
      <c r="D2300" s="146">
        <v>2</v>
      </c>
      <c r="E2300" s="146" t="s">
        <v>368</v>
      </c>
      <c r="F2300" s="147">
        <v>5</v>
      </c>
      <c r="G2300" s="146" t="s">
        <v>283</v>
      </c>
      <c r="H2300" s="146">
        <v>11</v>
      </c>
      <c r="I2300" s="146" t="s">
        <v>335</v>
      </c>
      <c r="J2300" s="146" t="s">
        <v>248</v>
      </c>
      <c r="K2300" s="146" t="s">
        <v>270</v>
      </c>
      <c r="L2300" s="146">
        <v>460</v>
      </c>
      <c r="M2300" s="146" t="s">
        <v>285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ht="15">
      <c r="A2301" s="146">
        <v>5</v>
      </c>
      <c r="B2301" s="146" t="s">
        <v>241</v>
      </c>
      <c r="C2301" s="146">
        <v>2020</v>
      </c>
      <c r="D2301" s="146">
        <v>2</v>
      </c>
      <c r="E2301" s="146" t="s">
        <v>368</v>
      </c>
      <c r="F2301" s="147">
        <v>6</v>
      </c>
      <c r="G2301" s="146" t="s">
        <v>293</v>
      </c>
      <c r="H2301" s="146">
        <v>5</v>
      </c>
      <c r="I2301" s="146" t="s">
        <v>289</v>
      </c>
      <c r="J2301" s="146" t="s">
        <v>248</v>
      </c>
      <c r="K2301" s="146" t="s">
        <v>270</v>
      </c>
      <c r="L2301" s="146">
        <v>700</v>
      </c>
      <c r="M2301" s="146" t="s">
        <v>296</v>
      </c>
      <c r="N2301" s="146">
        <v>6</v>
      </c>
      <c r="O2301" s="146">
        <v>542.14999999999998</v>
      </c>
      <c r="P2301" s="146">
        <v>2270</v>
      </c>
      <c r="Q2301" t="str">
        <f t="shared" si="35"/>
        <v>3-Small C&amp;I</v>
      </c>
      <c r="R2301" s="148"/>
      <c r="U2301" s="148"/>
    </row>
    <row r="2302" spans="1:21" ht="15">
      <c r="A2302" s="146">
        <v>5</v>
      </c>
      <c r="B2302" s="146" t="s">
        <v>241</v>
      </c>
      <c r="C2302" s="146">
        <v>2020</v>
      </c>
      <c r="D2302" s="146">
        <v>2</v>
      </c>
      <c r="E2302" s="146" t="s">
        <v>368</v>
      </c>
      <c r="F2302" s="147">
        <v>79</v>
      </c>
      <c r="G2302" s="146" t="s">
        <v>154</v>
      </c>
      <c r="H2302" s="146">
        <v>5</v>
      </c>
      <c r="I2302" s="146" t="s">
        <v>289</v>
      </c>
      <c r="J2302" s="146" t="s">
        <v>248</v>
      </c>
      <c r="K2302" s="146" t="s">
        <v>270</v>
      </c>
      <c r="L2302" s="146">
        <v>1579</v>
      </c>
      <c r="M2302" s="146" t="s">
        <v>343</v>
      </c>
      <c r="N2302" s="146">
        <v>1</v>
      </c>
      <c r="O2302" s="146">
        <v>9.6400000000000006</v>
      </c>
      <c r="P2302" s="146">
        <v>0</v>
      </c>
      <c r="Q2302" t="str">
        <f t="shared" si="35"/>
        <v>3-Small C&amp;I</v>
      </c>
      <c r="R2302" s="148"/>
      <c r="U2302" s="148"/>
    </row>
    <row r="2303" spans="1:21" ht="15">
      <c r="A2303" s="146">
        <v>5</v>
      </c>
      <c r="B2303" s="146" t="s">
        <v>241</v>
      </c>
      <c r="C2303" s="146">
        <v>2020</v>
      </c>
      <c r="D2303" s="146">
        <v>2</v>
      </c>
      <c r="E2303" s="146" t="s">
        <v>368</v>
      </c>
      <c r="F2303" s="147">
        <v>1</v>
      </c>
      <c r="G2303" s="146" t="s">
        <v>243</v>
      </c>
      <c r="H2303" s="146">
        <v>7</v>
      </c>
      <c r="I2303" s="146" t="s">
        <v>345</v>
      </c>
      <c r="J2303" s="146" t="s">
        <v>257</v>
      </c>
      <c r="K2303" s="146" t="s">
        <v>258</v>
      </c>
      <c r="L2303" s="146">
        <v>200</v>
      </c>
      <c r="M2303" s="146" t="s">
        <v>259</v>
      </c>
      <c r="N2303" s="146">
        <v>76</v>
      </c>
      <c r="O2303" s="146">
        <v>8044.3100000000004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ht="15">
      <c r="A2304" s="146">
        <v>5</v>
      </c>
      <c r="B2304" s="146" t="s">
        <v>241</v>
      </c>
      <c r="C2304" s="146">
        <v>2020</v>
      </c>
      <c r="D2304" s="146">
        <v>2</v>
      </c>
      <c r="E2304" s="146" t="s">
        <v>368</v>
      </c>
      <c r="F2304" s="147">
        <v>1</v>
      </c>
      <c r="G2304" s="146" t="s">
        <v>243</v>
      </c>
      <c r="H2304" s="146">
        <v>2</v>
      </c>
      <c r="I2304" s="146" t="s">
        <v>330</v>
      </c>
      <c r="J2304" s="146" t="s">
        <v>245</v>
      </c>
      <c r="K2304" s="146" t="s">
        <v>246</v>
      </c>
      <c r="L2304" s="146">
        <v>200</v>
      </c>
      <c r="M2304" s="146" t="s">
        <v>259</v>
      </c>
      <c r="N2304" s="146">
        <v>273</v>
      </c>
      <c r="O2304" s="146">
        <v>45384.870000000003</v>
      </c>
      <c r="P2304" s="146">
        <v>158228</v>
      </c>
      <c r="Q2304" t="str">
        <f t="shared" si="35"/>
        <v>1-Residential</v>
      </c>
      <c r="R2304" s="148"/>
      <c r="U2304" s="148"/>
    </row>
    <row r="2305" spans="1:21" ht="15">
      <c r="A2305" s="146">
        <v>4</v>
      </c>
      <c r="B2305" s="146" t="s">
        <v>249</v>
      </c>
      <c r="C2305" s="146">
        <v>2020</v>
      </c>
      <c r="D2305" s="146">
        <v>2</v>
      </c>
      <c r="E2305" s="146" t="s">
        <v>368</v>
      </c>
      <c r="F2305" s="147">
        <v>1</v>
      </c>
      <c r="G2305" s="146" t="s">
        <v>243</v>
      </c>
      <c r="H2305" s="146">
        <v>2</v>
      </c>
      <c r="I2305" s="146" t="s">
        <v>330</v>
      </c>
      <c r="J2305" s="146" t="s">
        <v>245</v>
      </c>
      <c r="K2305" s="146" t="s">
        <v>246</v>
      </c>
      <c r="L2305" s="146">
        <v>200</v>
      </c>
      <c r="M2305" s="146" t="s">
        <v>259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ht="15">
      <c r="A2306" s="146">
        <v>5</v>
      </c>
      <c r="B2306" s="146" t="s">
        <v>241</v>
      </c>
      <c r="C2306" s="146">
        <v>2020</v>
      </c>
      <c r="D2306" s="146">
        <v>2</v>
      </c>
      <c r="E2306" s="146" t="s">
        <v>368</v>
      </c>
      <c r="F2306" s="147">
        <v>6</v>
      </c>
      <c r="G2306" s="146" t="s">
        <v>293</v>
      </c>
      <c r="H2306" s="146">
        <v>606</v>
      </c>
      <c r="I2306" s="146" t="s">
        <v>351</v>
      </c>
      <c r="J2306" s="146" t="s">
        <v>297</v>
      </c>
      <c r="K2306" s="146" t="s">
        <v>352</v>
      </c>
      <c r="L2306" s="146">
        <v>700</v>
      </c>
      <c r="M2306" s="146" t="s">
        <v>296</v>
      </c>
      <c r="N2306" s="146">
        <v>2</v>
      </c>
      <c r="O2306" s="146">
        <v>770</v>
      </c>
      <c r="P2306" s="146">
        <v>1566</v>
      </c>
      <c r="Q2306" t="str">
        <f t="shared" si="36" ref="Q2306:Q2369">VLOOKUP(J2306,S:T,2,FALSE)</f>
        <v>Street</v>
      </c>
      <c r="R2306" s="148"/>
      <c r="U2306" s="148"/>
    </row>
    <row r="2307" spans="1:21" ht="15">
      <c r="A2307" s="146">
        <v>4</v>
      </c>
      <c r="B2307" s="146" t="s">
        <v>249</v>
      </c>
      <c r="C2307" s="146">
        <v>2020</v>
      </c>
      <c r="D2307" s="146">
        <v>2</v>
      </c>
      <c r="E2307" s="146" t="s">
        <v>368</v>
      </c>
      <c r="F2307" s="147">
        <v>6</v>
      </c>
      <c r="G2307" s="146" t="s">
        <v>293</v>
      </c>
      <c r="H2307" s="146">
        <v>624</v>
      </c>
      <c r="I2307" s="146" t="s">
        <v>325</v>
      </c>
      <c r="J2307" s="146" t="s">
        <v>301</v>
      </c>
      <c r="K2307" s="146" t="s">
        <v>303</v>
      </c>
      <c r="L2307" s="146">
        <v>4562</v>
      </c>
      <c r="M2307" s="146" t="s">
        <v>300</v>
      </c>
      <c r="N2307" s="146">
        <v>2</v>
      </c>
      <c r="O2307" s="146">
        <v>1226.5599999999999</v>
      </c>
      <c r="P2307" s="146">
        <v>7519</v>
      </c>
      <c r="Q2307" t="str">
        <f t="shared" si="36"/>
        <v>Street</v>
      </c>
      <c r="R2307" s="148"/>
      <c r="U2307" s="148"/>
    </row>
    <row r="2308" spans="1:21" ht="15">
      <c r="A2308" s="146">
        <v>5</v>
      </c>
      <c r="B2308" s="146" t="s">
        <v>241</v>
      </c>
      <c r="C2308" s="146">
        <v>2020</v>
      </c>
      <c r="D2308" s="146">
        <v>2</v>
      </c>
      <c r="E2308" s="146" t="s">
        <v>368</v>
      </c>
      <c r="F2308" s="147">
        <v>6</v>
      </c>
      <c r="G2308" s="146" t="s">
        <v>293</v>
      </c>
      <c r="H2308" s="146">
        <v>608</v>
      </c>
      <c r="I2308" s="146" t="s">
        <v>339</v>
      </c>
      <c r="J2308" s="146" t="s">
        <v>308</v>
      </c>
      <c r="K2308" s="146" t="s">
        <v>154</v>
      </c>
      <c r="L2308" s="146">
        <v>700</v>
      </c>
      <c r="M2308" s="146" t="s">
        <v>296</v>
      </c>
      <c r="N2308" s="146">
        <v>69</v>
      </c>
      <c r="O2308" s="146">
        <v>57856.839999999997</v>
      </c>
      <c r="P2308" s="146">
        <v>263767</v>
      </c>
      <c r="Q2308" t="str">
        <f t="shared" si="36"/>
        <v>Street</v>
      </c>
      <c r="R2308" s="148"/>
      <c r="U2308" s="148"/>
    </row>
    <row r="2309" spans="1:21" ht="15">
      <c r="A2309" s="146">
        <v>5</v>
      </c>
      <c r="B2309" s="146" t="s">
        <v>241</v>
      </c>
      <c r="C2309" s="146">
        <v>2020</v>
      </c>
      <c r="D2309" s="146">
        <v>2</v>
      </c>
      <c r="E2309" s="146" t="s">
        <v>368</v>
      </c>
      <c r="F2309" s="147">
        <v>6</v>
      </c>
      <c r="G2309" s="146" t="s">
        <v>293</v>
      </c>
      <c r="H2309" s="146">
        <v>627</v>
      </c>
      <c r="I2309" s="146" t="s">
        <v>366</v>
      </c>
      <c r="J2309" s="146" t="s">
        <v>310</v>
      </c>
      <c r="K2309" s="146" t="s">
        <v>154</v>
      </c>
      <c r="L2309" s="146">
        <v>4562</v>
      </c>
      <c r="M2309" s="146" t="s">
        <v>300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ht="15">
      <c r="A2310" s="146">
        <v>5</v>
      </c>
      <c r="B2310" s="146" t="s">
        <v>241</v>
      </c>
      <c r="C2310" s="146">
        <v>2020</v>
      </c>
      <c r="D2310" s="146">
        <v>2</v>
      </c>
      <c r="E2310" s="146" t="s">
        <v>368</v>
      </c>
      <c r="F2310" s="147">
        <v>3</v>
      </c>
      <c r="G2310" s="146" t="s">
        <v>262</v>
      </c>
      <c r="H2310" s="146">
        <v>956</v>
      </c>
      <c r="I2310" s="146" t="s">
        <v>367</v>
      </c>
      <c r="J2310" s="146" t="s">
        <v>268</v>
      </c>
      <c r="K2310" s="146" t="s">
        <v>281</v>
      </c>
      <c r="L2310" s="146">
        <v>4532</v>
      </c>
      <c r="M2310" s="146" t="s">
        <v>265</v>
      </c>
      <c r="N2310" s="146">
        <v>218</v>
      </c>
      <c r="O2310" s="146">
        <v>344725.28999999998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ht="15">
      <c r="A2311" s="146">
        <v>5</v>
      </c>
      <c r="B2311" s="146" t="s">
        <v>241</v>
      </c>
      <c r="C2311" s="146">
        <v>2020</v>
      </c>
      <c r="D2311" s="146">
        <v>2</v>
      </c>
      <c r="E2311" s="146" t="s">
        <v>368</v>
      </c>
      <c r="F2311" s="147">
        <v>5</v>
      </c>
      <c r="G2311" s="146" t="s">
        <v>283</v>
      </c>
      <c r="H2311" s="146">
        <v>954</v>
      </c>
      <c r="I2311" s="146" t="s">
        <v>356</v>
      </c>
      <c r="J2311" s="146" t="s">
        <v>268</v>
      </c>
      <c r="K2311" s="146" t="s">
        <v>281</v>
      </c>
      <c r="L2311" s="146">
        <v>4552</v>
      </c>
      <c r="M2311" s="146" t="s">
        <v>313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ht="15">
      <c r="A2312" s="146">
        <v>5</v>
      </c>
      <c r="B2312" s="146" t="s">
        <v>241</v>
      </c>
      <c r="C2312">
        <v>2020</v>
      </c>
      <c r="D2312" s="146">
        <v>3</v>
      </c>
      <c r="E2312" s="146" t="s">
        <v>369</v>
      </c>
      <c r="F2312" s="147">
        <v>1</v>
      </c>
      <c r="G2312" s="146" t="s">
        <v>243</v>
      </c>
      <c r="H2312" s="146">
        <v>616</v>
      </c>
      <c r="I2312" s="146" t="s">
        <v>311</v>
      </c>
      <c r="J2312" s="146" t="s">
        <v>305</v>
      </c>
      <c r="K2312" s="146" t="s">
        <v>307</v>
      </c>
      <c r="L2312" s="146">
        <v>4512</v>
      </c>
      <c r="M2312" s="146" t="s">
        <v>247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ht="15">
      <c r="A2313" s="146">
        <v>5</v>
      </c>
      <c r="B2313" s="146" t="s">
        <v>241</v>
      </c>
      <c r="C2313">
        <v>2020</v>
      </c>
      <c r="D2313" s="146">
        <v>3</v>
      </c>
      <c r="E2313" s="146" t="s">
        <v>369</v>
      </c>
      <c r="F2313" s="147">
        <v>60</v>
      </c>
      <c r="G2313" s="146" t="s">
        <v>154</v>
      </c>
      <c r="H2313" s="146">
        <v>623</v>
      </c>
      <c r="I2313" s="146" t="s">
        <v>302</v>
      </c>
      <c r="J2313" s="146" t="s">
        <v>301</v>
      </c>
      <c r="K2313" s="146" t="s">
        <v>303</v>
      </c>
      <c r="L2313" s="146">
        <v>360</v>
      </c>
      <c r="M2313" s="146" t="s">
        <v>304</v>
      </c>
      <c r="N2313" s="146">
        <v>3</v>
      </c>
      <c r="O2313" s="146">
        <v>63.359999999999999</v>
      </c>
      <c r="P2313" s="146">
        <v>189</v>
      </c>
      <c r="Q2313" t="str">
        <f t="shared" si="36"/>
        <v>Street</v>
      </c>
      <c r="R2313" s="148"/>
      <c r="U2313" s="148"/>
    </row>
    <row r="2314" spans="1:21" ht="15">
      <c r="A2314" s="146">
        <v>5</v>
      </c>
      <c r="B2314" s="146" t="s">
        <v>241</v>
      </c>
      <c r="C2314">
        <v>2020</v>
      </c>
      <c r="D2314" s="146">
        <v>3</v>
      </c>
      <c r="E2314" s="146" t="s">
        <v>369</v>
      </c>
      <c r="F2314" s="147">
        <v>6</v>
      </c>
      <c r="G2314" s="146" t="s">
        <v>293</v>
      </c>
      <c r="H2314" s="146">
        <v>623</v>
      </c>
      <c r="I2314" s="146" t="s">
        <v>302</v>
      </c>
      <c r="J2314" s="146" t="s">
        <v>301</v>
      </c>
      <c r="K2314" s="146" t="s">
        <v>303</v>
      </c>
      <c r="L2314" s="146">
        <v>700</v>
      </c>
      <c r="M2314" s="146" t="s">
        <v>296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ht="15">
      <c r="A2315" s="146">
        <v>5</v>
      </c>
      <c r="B2315" s="146" t="s">
        <v>241</v>
      </c>
      <c r="C2315">
        <v>2020</v>
      </c>
      <c r="D2315" s="146">
        <v>3</v>
      </c>
      <c r="E2315" s="146" t="s">
        <v>369</v>
      </c>
      <c r="F2315" s="147">
        <v>60</v>
      </c>
      <c r="G2315" s="146" t="s">
        <v>154</v>
      </c>
      <c r="H2315" s="146">
        <v>624</v>
      </c>
      <c r="I2315" s="146" t="s">
        <v>325</v>
      </c>
      <c r="J2315" s="146" t="s">
        <v>301</v>
      </c>
      <c r="K2315" s="146" t="s">
        <v>303</v>
      </c>
      <c r="L2315" s="146">
        <v>4563</v>
      </c>
      <c r="M2315" s="146" t="s">
        <v>324</v>
      </c>
      <c r="N2315" s="146">
        <v>2</v>
      </c>
      <c r="O2315" s="146">
        <v>43.969999999999999</v>
      </c>
      <c r="P2315" s="146">
        <v>261</v>
      </c>
      <c r="Q2315" t="str">
        <f t="shared" si="36"/>
        <v>Street</v>
      </c>
      <c r="R2315" s="148"/>
      <c r="U2315" s="148"/>
    </row>
    <row r="2316" spans="1:21" ht="15">
      <c r="A2316" s="146">
        <v>5</v>
      </c>
      <c r="B2316" s="146" t="s">
        <v>241</v>
      </c>
      <c r="C2316">
        <v>2020</v>
      </c>
      <c r="D2316" s="146">
        <v>3</v>
      </c>
      <c r="E2316" s="146" t="s">
        <v>369</v>
      </c>
      <c r="F2316" s="147">
        <v>5</v>
      </c>
      <c r="G2316" s="146" t="s">
        <v>283</v>
      </c>
      <c r="H2316" s="146">
        <v>616</v>
      </c>
      <c r="I2316" s="146" t="s">
        <v>311</v>
      </c>
      <c r="J2316" s="146" t="s">
        <v>305</v>
      </c>
      <c r="K2316" s="146" t="s">
        <v>307</v>
      </c>
      <c r="L2316" s="146">
        <v>4552</v>
      </c>
      <c r="M2316" s="146" t="s">
        <v>313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ht="15">
      <c r="A2317" s="146">
        <v>5</v>
      </c>
      <c r="B2317" s="146" t="s">
        <v>241</v>
      </c>
      <c r="C2317">
        <v>2020</v>
      </c>
      <c r="D2317" s="146">
        <v>3</v>
      </c>
      <c r="E2317" s="146" t="s">
        <v>369</v>
      </c>
      <c r="F2317" s="147">
        <v>75</v>
      </c>
      <c r="G2317" s="146" t="s">
        <v>154</v>
      </c>
      <c r="H2317" s="146">
        <v>701</v>
      </c>
      <c r="I2317" s="146" t="s">
        <v>316</v>
      </c>
      <c r="J2317" s="146" t="s">
        <v>277</v>
      </c>
      <c r="K2317" s="146" t="s">
        <v>317</v>
      </c>
      <c r="L2317" s="146">
        <v>1575</v>
      </c>
      <c r="M2317" s="146" t="s">
        <v>320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ht="15">
      <c r="A2318" s="146">
        <v>5</v>
      </c>
      <c r="B2318" s="146" t="s">
        <v>241</v>
      </c>
      <c r="C2318">
        <v>2020</v>
      </c>
      <c r="D2318" s="146">
        <v>3</v>
      </c>
      <c r="E2318" s="146" t="s">
        <v>369</v>
      </c>
      <c r="F2318" s="147">
        <v>3</v>
      </c>
      <c r="G2318" s="146" t="s">
        <v>262</v>
      </c>
      <c r="H2318" s="146">
        <v>710</v>
      </c>
      <c r="I2318" s="146" t="s">
        <v>332</v>
      </c>
      <c r="J2318" s="146" t="s">
        <v>277</v>
      </c>
      <c r="K2318" s="146" t="s">
        <v>317</v>
      </c>
      <c r="L2318" s="146">
        <v>4532</v>
      </c>
      <c r="M2318" s="146" t="s">
        <v>265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ht="15">
      <c r="A2319" s="146">
        <v>4</v>
      </c>
      <c r="B2319" s="146" t="s">
        <v>249</v>
      </c>
      <c r="C2319">
        <v>2020</v>
      </c>
      <c r="D2319" s="146">
        <v>3</v>
      </c>
      <c r="E2319" s="146" t="s">
        <v>369</v>
      </c>
      <c r="F2319" s="147">
        <v>1</v>
      </c>
      <c r="G2319" s="146" t="s">
        <v>243</v>
      </c>
      <c r="H2319" s="146">
        <v>953</v>
      </c>
      <c r="I2319" s="146" t="s">
        <v>278</v>
      </c>
      <c r="J2319" s="146" t="s">
        <v>266</v>
      </c>
      <c r="K2319" s="146" t="s">
        <v>276</v>
      </c>
      <c r="L2319" s="146">
        <v>4512</v>
      </c>
      <c r="M2319" s="146" t="s">
        <v>247</v>
      </c>
      <c r="N2319" s="146">
        <v>1</v>
      </c>
      <c r="O2319" s="146">
        <v>11.470000000000001</v>
      </c>
      <c r="P2319" s="146">
        <v>14</v>
      </c>
      <c r="Q2319" t="str">
        <f t="shared" si="36"/>
        <v>3-Small C&amp;I</v>
      </c>
      <c r="R2319" s="148"/>
      <c r="U2319" s="148"/>
    </row>
    <row r="2320" spans="1:21" ht="15">
      <c r="A2320" s="146">
        <v>5</v>
      </c>
      <c r="B2320" s="146" t="s">
        <v>241</v>
      </c>
      <c r="C2320">
        <v>2020</v>
      </c>
      <c r="D2320" s="146">
        <v>3</v>
      </c>
      <c r="E2320" s="146" t="s">
        <v>369</v>
      </c>
      <c r="F2320" s="147">
        <v>3</v>
      </c>
      <c r="G2320" s="146" t="s">
        <v>262</v>
      </c>
      <c r="H2320" s="146">
        <v>19</v>
      </c>
      <c r="I2320" s="146" t="s">
        <v>361</v>
      </c>
      <c r="J2320" s="146" t="s">
        <v>271</v>
      </c>
      <c r="K2320" s="146" t="s">
        <v>327</v>
      </c>
      <c r="L2320" s="146">
        <v>300</v>
      </c>
      <c r="M2320" s="146" t="s">
        <v>282</v>
      </c>
      <c r="N2320" s="146">
        <v>51</v>
      </c>
      <c r="O2320" s="146">
        <v>190011.82000000001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ht="15">
      <c r="A2321" s="146">
        <v>5</v>
      </c>
      <c r="B2321" s="146" t="s">
        <v>241</v>
      </c>
      <c r="C2321">
        <v>2020</v>
      </c>
      <c r="D2321" s="146">
        <v>3</v>
      </c>
      <c r="E2321" s="146" t="s">
        <v>369</v>
      </c>
      <c r="F2321" s="147">
        <v>5</v>
      </c>
      <c r="G2321" s="146" t="s">
        <v>283</v>
      </c>
      <c r="H2321" s="146">
        <v>951</v>
      </c>
      <c r="I2321" s="146" t="s">
        <v>263</v>
      </c>
      <c r="J2321" s="146" t="s">
        <v>255</v>
      </c>
      <c r="K2321" s="146" t="s">
        <v>264</v>
      </c>
      <c r="L2321" s="146">
        <v>4552</v>
      </c>
      <c r="M2321" s="146" t="s">
        <v>313</v>
      </c>
      <c r="N2321" s="146">
        <v>1</v>
      </c>
      <c r="O2321" s="146">
        <v>36.189999999999998</v>
      </c>
      <c r="P2321" s="146">
        <v>300</v>
      </c>
      <c r="Q2321" t="str">
        <f t="shared" si="36"/>
        <v>3-Small C&amp;I</v>
      </c>
      <c r="R2321" s="148"/>
      <c r="U2321" s="148"/>
    </row>
    <row r="2322" spans="1:21" ht="15">
      <c r="A2322" s="146">
        <v>5</v>
      </c>
      <c r="B2322" s="146" t="s">
        <v>241</v>
      </c>
      <c r="C2322">
        <v>2020</v>
      </c>
      <c r="D2322" s="146">
        <v>3</v>
      </c>
      <c r="E2322" s="146" t="s">
        <v>369</v>
      </c>
      <c r="F2322" s="147">
        <v>75</v>
      </c>
      <c r="G2322" s="146" t="s">
        <v>154</v>
      </c>
      <c r="H2322" s="146">
        <v>18</v>
      </c>
      <c r="I2322" s="146" t="s">
        <v>284</v>
      </c>
      <c r="J2322" s="146" t="s">
        <v>268</v>
      </c>
      <c r="K2322" s="146" t="s">
        <v>281</v>
      </c>
      <c r="L2322" s="146">
        <v>1575</v>
      </c>
      <c r="M2322" s="146" t="s">
        <v>320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ht="15">
      <c r="A2323" s="146">
        <v>5</v>
      </c>
      <c r="B2323" s="146" t="s">
        <v>241</v>
      </c>
      <c r="C2323">
        <v>2020</v>
      </c>
      <c r="D2323" s="146">
        <v>3</v>
      </c>
      <c r="E2323" s="146" t="s">
        <v>369</v>
      </c>
      <c r="F2323" s="147">
        <v>5</v>
      </c>
      <c r="G2323" s="146" t="s">
        <v>283</v>
      </c>
      <c r="H2323" s="146">
        <v>950</v>
      </c>
      <c r="I2323" s="146" t="s">
        <v>269</v>
      </c>
      <c r="J2323" s="146" t="s">
        <v>248</v>
      </c>
      <c r="K2323" s="146" t="s">
        <v>270</v>
      </c>
      <c r="L2323" s="146">
        <v>4552</v>
      </c>
      <c r="M2323" s="146" t="s">
        <v>313</v>
      </c>
      <c r="N2323" s="146">
        <v>1353</v>
      </c>
      <c r="O2323" s="146">
        <v>349262.59999999998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ht="15">
      <c r="A2324" s="146">
        <v>5</v>
      </c>
      <c r="B2324" s="146" t="s">
        <v>241</v>
      </c>
      <c r="C2324">
        <v>2020</v>
      </c>
      <c r="D2324" s="146">
        <v>3</v>
      </c>
      <c r="E2324" s="146" t="s">
        <v>369</v>
      </c>
      <c r="F2324" s="147">
        <v>6</v>
      </c>
      <c r="G2324" s="146" t="s">
        <v>293</v>
      </c>
      <c r="H2324" s="146">
        <v>612</v>
      </c>
      <c r="I2324" s="146" t="s">
        <v>363</v>
      </c>
      <c r="J2324" s="146" t="s">
        <v>253</v>
      </c>
      <c r="K2324" s="146" t="s">
        <v>295</v>
      </c>
      <c r="L2324" s="146">
        <v>700</v>
      </c>
      <c r="M2324" s="146" t="s">
        <v>296</v>
      </c>
      <c r="N2324" s="146">
        <v>3</v>
      </c>
      <c r="O2324" s="146">
        <v>82.840000000000003</v>
      </c>
      <c r="P2324" s="146">
        <v>278</v>
      </c>
      <c r="Q2324" t="str">
        <f t="shared" si="36"/>
        <v>3-Small C&amp;I</v>
      </c>
      <c r="R2324" s="148"/>
      <c r="U2324" s="148"/>
    </row>
    <row r="2325" spans="1:21" ht="15">
      <c r="A2325" s="146">
        <v>5</v>
      </c>
      <c r="B2325" s="146" t="s">
        <v>241</v>
      </c>
      <c r="C2325">
        <v>2020</v>
      </c>
      <c r="D2325" s="146">
        <v>3</v>
      </c>
      <c r="E2325" s="146" t="s">
        <v>369</v>
      </c>
      <c r="F2325" s="147">
        <v>10</v>
      </c>
      <c r="G2325" s="146" t="s">
        <v>250</v>
      </c>
      <c r="H2325" s="146">
        <v>950</v>
      </c>
      <c r="I2325" s="146" t="s">
        <v>269</v>
      </c>
      <c r="J2325" s="146" t="s">
        <v>248</v>
      </c>
      <c r="K2325" s="146" t="s">
        <v>270</v>
      </c>
      <c r="L2325" s="146">
        <v>4513</v>
      </c>
      <c r="M2325" s="146" t="s">
        <v>338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ht="15">
      <c r="A2326" s="146">
        <v>5</v>
      </c>
      <c r="B2326" s="146" t="s">
        <v>241</v>
      </c>
      <c r="C2326">
        <v>2020</v>
      </c>
      <c r="D2326" s="146">
        <v>3</v>
      </c>
      <c r="E2326" s="146" t="s">
        <v>369</v>
      </c>
      <c r="F2326" s="147">
        <v>3</v>
      </c>
      <c r="G2326" s="146" t="s">
        <v>262</v>
      </c>
      <c r="H2326" s="146">
        <v>616</v>
      </c>
      <c r="I2326" s="146" t="s">
        <v>311</v>
      </c>
      <c r="J2326" s="146" t="s">
        <v>305</v>
      </c>
      <c r="K2326" s="146" t="s">
        <v>307</v>
      </c>
      <c r="L2326" s="146">
        <v>4532</v>
      </c>
      <c r="M2326" s="146" t="s">
        <v>265</v>
      </c>
      <c r="N2326" s="146">
        <v>3398</v>
      </c>
      <c r="O2326" s="146">
        <v>281603.32000000001</v>
      </c>
      <c r="P2326" s="146">
        <v>1121064</v>
      </c>
      <c r="Q2326" t="str">
        <f t="shared" si="36"/>
        <v>Street</v>
      </c>
      <c r="R2326" s="148"/>
      <c r="U2326" s="148"/>
    </row>
    <row r="2327" spans="1:21" ht="15">
      <c r="A2327" s="146">
        <v>5</v>
      </c>
      <c r="B2327" s="146" t="s">
        <v>241</v>
      </c>
      <c r="C2327">
        <v>2020</v>
      </c>
      <c r="D2327" s="146">
        <v>3</v>
      </c>
      <c r="E2327" s="146" t="s">
        <v>369</v>
      </c>
      <c r="F2327" s="147">
        <v>6</v>
      </c>
      <c r="G2327" s="146" t="s">
        <v>293</v>
      </c>
      <c r="H2327" s="146">
        <v>626</v>
      </c>
      <c r="I2327" s="146" t="s">
        <v>355</v>
      </c>
      <c r="J2327" s="146" t="s">
        <v>310</v>
      </c>
      <c r="K2327" s="146" t="s">
        <v>154</v>
      </c>
      <c r="L2327" s="146">
        <v>700</v>
      </c>
      <c r="M2327" s="146" t="s">
        <v>296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ht="15">
      <c r="A2328" s="146">
        <v>4</v>
      </c>
      <c r="B2328" s="146" t="s">
        <v>249</v>
      </c>
      <c r="C2328">
        <v>2020</v>
      </c>
      <c r="D2328" s="146">
        <v>3</v>
      </c>
      <c r="E2328" s="146" t="s">
        <v>369</v>
      </c>
      <c r="F2328" s="147">
        <v>1</v>
      </c>
      <c r="G2328" s="146" t="s">
        <v>243</v>
      </c>
      <c r="H2328" s="146">
        <v>903</v>
      </c>
      <c r="I2328" s="146" t="s">
        <v>244</v>
      </c>
      <c r="J2328" s="146" t="s">
        <v>245</v>
      </c>
      <c r="K2328" s="146" t="s">
        <v>246</v>
      </c>
      <c r="L2328" s="146">
        <v>4512</v>
      </c>
      <c r="M2328" s="146" t="s">
        <v>247</v>
      </c>
      <c r="N2328" s="146">
        <v>10449</v>
      </c>
      <c r="O2328" s="146">
        <v>942877.55000000005</v>
      </c>
      <c r="P2328" s="146">
        <v>6863943</v>
      </c>
      <c r="Q2328" t="str">
        <f t="shared" si="36"/>
        <v>1-Residential</v>
      </c>
      <c r="R2328" s="148"/>
      <c r="U2328" s="148"/>
    </row>
    <row r="2329" spans="1:21" ht="15">
      <c r="A2329" s="146">
        <v>5</v>
      </c>
      <c r="B2329" s="146" t="s">
        <v>241</v>
      </c>
      <c r="C2329">
        <v>2020</v>
      </c>
      <c r="D2329" s="146">
        <v>3</v>
      </c>
      <c r="E2329" s="146" t="s">
        <v>369</v>
      </c>
      <c r="F2329" s="147">
        <v>60</v>
      </c>
      <c r="G2329" s="146" t="s">
        <v>154</v>
      </c>
      <c r="H2329" s="146">
        <v>601</v>
      </c>
      <c r="I2329" s="146" t="s">
        <v>359</v>
      </c>
      <c r="J2329" s="146" t="s">
        <v>290</v>
      </c>
      <c r="K2329" s="146" t="s">
        <v>299</v>
      </c>
      <c r="L2329" s="146">
        <v>360</v>
      </c>
      <c r="M2329" s="146" t="s">
        <v>304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ht="15">
      <c r="A2330" s="146">
        <v>5</v>
      </c>
      <c r="B2330" s="146" t="s">
        <v>241</v>
      </c>
      <c r="C2330">
        <v>2020</v>
      </c>
      <c r="D2330" s="146">
        <v>3</v>
      </c>
      <c r="E2330" s="146" t="s">
        <v>369</v>
      </c>
      <c r="F2330" s="147">
        <v>6</v>
      </c>
      <c r="G2330" s="146" t="s">
        <v>293</v>
      </c>
      <c r="H2330" s="146">
        <v>600</v>
      </c>
      <c r="I2330" s="146" t="s">
        <v>364</v>
      </c>
      <c r="J2330" s="146" t="s">
        <v>290</v>
      </c>
      <c r="K2330" s="146" t="s">
        <v>299</v>
      </c>
      <c r="L2330" s="146">
        <v>700</v>
      </c>
      <c r="M2330" s="146" t="s">
        <v>296</v>
      </c>
      <c r="N2330" s="146">
        <v>82</v>
      </c>
      <c r="O2330" s="146">
        <v>47057.769999999997</v>
      </c>
      <c r="P2330" s="146">
        <v>62708</v>
      </c>
      <c r="Q2330" t="str">
        <f t="shared" si="36"/>
        <v>Street</v>
      </c>
      <c r="R2330" s="148"/>
      <c r="U2330" s="148"/>
    </row>
    <row r="2331" spans="1:21" ht="15">
      <c r="A2331" s="146">
        <v>4</v>
      </c>
      <c r="B2331" s="146" t="s">
        <v>249</v>
      </c>
      <c r="C2331">
        <v>2020</v>
      </c>
      <c r="D2331" s="146">
        <v>3</v>
      </c>
      <c r="E2331" s="146" t="s">
        <v>369</v>
      </c>
      <c r="F2331" s="147">
        <v>3</v>
      </c>
      <c r="G2331" s="146" t="s">
        <v>262</v>
      </c>
      <c r="H2331" s="146">
        <v>955</v>
      </c>
      <c r="I2331" s="146" t="s">
        <v>328</v>
      </c>
      <c r="J2331" s="146" t="s">
        <v>271</v>
      </c>
      <c r="K2331" s="146" t="s">
        <v>327</v>
      </c>
      <c r="L2331" s="146">
        <v>4532</v>
      </c>
      <c r="M2331" s="146" t="s">
        <v>265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ht="15">
      <c r="A2332" s="146">
        <v>5</v>
      </c>
      <c r="B2332" s="146" t="s">
        <v>241</v>
      </c>
      <c r="C2332">
        <v>2020</v>
      </c>
      <c r="D2332" s="146">
        <v>3</v>
      </c>
      <c r="E2332" s="146" t="s">
        <v>369</v>
      </c>
      <c r="F2332" s="147">
        <v>3</v>
      </c>
      <c r="G2332" s="146" t="s">
        <v>262</v>
      </c>
      <c r="H2332" s="146">
        <v>15</v>
      </c>
      <c r="I2332" s="146" t="s">
        <v>318</v>
      </c>
      <c r="J2332" s="146" t="s">
        <v>266</v>
      </c>
      <c r="K2332" s="146" t="s">
        <v>276</v>
      </c>
      <c r="L2332" s="146">
        <v>300</v>
      </c>
      <c r="M2332" s="146" t="s">
        <v>282</v>
      </c>
      <c r="N2332" s="146">
        <v>104</v>
      </c>
      <c r="O2332" s="146">
        <v>6755.7299999999996</v>
      </c>
      <c r="P2332" s="146">
        <v>25650</v>
      </c>
      <c r="Q2332" t="str">
        <f t="shared" si="36"/>
        <v>3-Small C&amp;I</v>
      </c>
      <c r="R2332" s="148"/>
      <c r="U2332" s="148"/>
    </row>
    <row r="2333" spans="1:21" ht="15">
      <c r="A2333" s="146">
        <v>5</v>
      </c>
      <c r="B2333" s="146" t="s">
        <v>241</v>
      </c>
      <c r="C2333">
        <v>2020</v>
      </c>
      <c r="D2333" s="146">
        <v>3</v>
      </c>
      <c r="E2333" s="146" t="s">
        <v>369</v>
      </c>
      <c r="F2333" s="147">
        <v>3</v>
      </c>
      <c r="G2333" s="146" t="s">
        <v>262</v>
      </c>
      <c r="H2333" s="146">
        <v>10</v>
      </c>
      <c r="I2333" s="146" t="s">
        <v>347</v>
      </c>
      <c r="J2333" s="146" t="s">
        <v>260</v>
      </c>
      <c r="K2333" s="146" t="s">
        <v>273</v>
      </c>
      <c r="L2333" s="146">
        <v>300</v>
      </c>
      <c r="M2333" s="146" t="s">
        <v>282</v>
      </c>
      <c r="N2333" s="146">
        <v>20216</v>
      </c>
      <c r="O2333" s="146">
        <v>1615849.1399999999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ht="15">
      <c r="A2334" s="146">
        <v>5</v>
      </c>
      <c r="B2334" s="146" t="s">
        <v>241</v>
      </c>
      <c r="C2334">
        <v>2020</v>
      </c>
      <c r="D2334" s="146">
        <v>3</v>
      </c>
      <c r="E2334" s="146" t="s">
        <v>369</v>
      </c>
      <c r="F2334" s="147">
        <v>3</v>
      </c>
      <c r="G2334" s="146" t="s">
        <v>262</v>
      </c>
      <c r="H2334" s="146">
        <v>951</v>
      </c>
      <c r="I2334" s="146" t="s">
        <v>263</v>
      </c>
      <c r="J2334" s="146" t="s">
        <v>255</v>
      </c>
      <c r="K2334" s="146" t="s">
        <v>264</v>
      </c>
      <c r="L2334" s="146">
        <v>4532</v>
      </c>
      <c r="M2334" s="146" t="s">
        <v>265</v>
      </c>
      <c r="N2334" s="146">
        <v>1223</v>
      </c>
      <c r="O2334" s="146">
        <v>48105.489999999998</v>
      </c>
      <c r="P2334" s="146">
        <v>417342</v>
      </c>
      <c r="Q2334" t="str">
        <f t="shared" si="36"/>
        <v>3-Small C&amp;I</v>
      </c>
      <c r="R2334" s="148"/>
      <c r="U2334" s="148"/>
    </row>
    <row r="2335" spans="1:21" ht="15">
      <c r="A2335" s="146">
        <v>5</v>
      </c>
      <c r="B2335" s="146" t="s">
        <v>241</v>
      </c>
      <c r="C2335">
        <v>2020</v>
      </c>
      <c r="D2335" s="146">
        <v>3</v>
      </c>
      <c r="E2335" s="146" t="s">
        <v>369</v>
      </c>
      <c r="F2335" s="147">
        <v>79</v>
      </c>
      <c r="G2335" s="146" t="s">
        <v>154</v>
      </c>
      <c r="H2335" s="146">
        <v>951</v>
      </c>
      <c r="I2335" s="146" t="s">
        <v>263</v>
      </c>
      <c r="J2335" s="146" t="s">
        <v>255</v>
      </c>
      <c r="K2335" s="146" t="s">
        <v>264</v>
      </c>
      <c r="L2335" s="146">
        <v>4579</v>
      </c>
      <c r="M2335" s="146" t="s">
        <v>267</v>
      </c>
      <c r="N2335" s="146">
        <v>7</v>
      </c>
      <c r="O2335" s="146">
        <v>319.42000000000002</v>
      </c>
      <c r="P2335" s="146">
        <v>2844</v>
      </c>
      <c r="Q2335" t="str">
        <f t="shared" si="36"/>
        <v>3-Small C&amp;I</v>
      </c>
      <c r="R2335" s="148"/>
      <c r="U2335" s="148"/>
    </row>
    <row r="2336" spans="1:21" ht="15">
      <c r="A2336" s="146">
        <v>5</v>
      </c>
      <c r="B2336" s="146" t="s">
        <v>241</v>
      </c>
      <c r="C2336">
        <v>2020</v>
      </c>
      <c r="D2336" s="146">
        <v>3</v>
      </c>
      <c r="E2336" s="146" t="s">
        <v>369</v>
      </c>
      <c r="F2336" s="147">
        <v>3</v>
      </c>
      <c r="G2336" s="146" t="s">
        <v>262</v>
      </c>
      <c r="H2336" s="146">
        <v>18</v>
      </c>
      <c r="I2336" s="146" t="s">
        <v>284</v>
      </c>
      <c r="J2336" s="146" t="s">
        <v>268</v>
      </c>
      <c r="K2336" s="146" t="s">
        <v>281</v>
      </c>
      <c r="L2336" s="146">
        <v>300</v>
      </c>
      <c r="M2336" s="146" t="s">
        <v>282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ht="15">
      <c r="A2337" s="146">
        <v>5</v>
      </c>
      <c r="B2337" s="146" t="s">
        <v>241</v>
      </c>
      <c r="C2337">
        <v>2020</v>
      </c>
      <c r="D2337" s="146">
        <v>3</v>
      </c>
      <c r="E2337" s="146" t="s">
        <v>369</v>
      </c>
      <c r="F2337" s="147">
        <v>5</v>
      </c>
      <c r="G2337" s="146" t="s">
        <v>283</v>
      </c>
      <c r="H2337" s="146">
        <v>13</v>
      </c>
      <c r="I2337" s="146" t="s">
        <v>337</v>
      </c>
      <c r="J2337" s="146" t="s">
        <v>268</v>
      </c>
      <c r="K2337" s="146" t="s">
        <v>281</v>
      </c>
      <c r="L2337" s="146">
        <v>460</v>
      </c>
      <c r="M2337" s="146" t="s">
        <v>285</v>
      </c>
      <c r="N2337" s="146">
        <v>8</v>
      </c>
      <c r="O2337" s="146">
        <v>19355.299999999999</v>
      </c>
      <c r="P2337" s="146">
        <v>99040</v>
      </c>
      <c r="Q2337" t="str">
        <f t="shared" si="36"/>
        <v>4-Medium C&amp;I</v>
      </c>
      <c r="R2337" s="148"/>
      <c r="U2337" s="148"/>
    </row>
    <row r="2338" spans="1:21" ht="15">
      <c r="A2338" s="146">
        <v>4</v>
      </c>
      <c r="B2338" s="146" t="s">
        <v>249</v>
      </c>
      <c r="C2338">
        <v>2020</v>
      </c>
      <c r="D2338" s="146">
        <v>3</v>
      </c>
      <c r="E2338" s="146" t="s">
        <v>369</v>
      </c>
      <c r="F2338" s="147">
        <v>5</v>
      </c>
      <c r="G2338" s="146" t="s">
        <v>283</v>
      </c>
      <c r="H2338" s="146">
        <v>18</v>
      </c>
      <c r="I2338" s="146" t="s">
        <v>284</v>
      </c>
      <c r="J2338" s="146" t="s">
        <v>268</v>
      </c>
      <c r="K2338" s="146" t="s">
        <v>281</v>
      </c>
      <c r="L2338" s="146">
        <v>460</v>
      </c>
      <c r="M2338" s="146" t="s">
        <v>285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ht="15">
      <c r="A2339" s="146">
        <v>5</v>
      </c>
      <c r="B2339" s="146" t="s">
        <v>241</v>
      </c>
      <c r="C2339">
        <v>2020</v>
      </c>
      <c r="D2339" s="146">
        <v>3</v>
      </c>
      <c r="E2339" s="146" t="s">
        <v>369</v>
      </c>
      <c r="F2339" s="147">
        <v>79</v>
      </c>
      <c r="G2339" s="146" t="s">
        <v>154</v>
      </c>
      <c r="H2339" s="146">
        <v>18</v>
      </c>
      <c r="I2339" s="146" t="s">
        <v>284</v>
      </c>
      <c r="J2339" s="146" t="s">
        <v>268</v>
      </c>
      <c r="K2339" s="146" t="s">
        <v>281</v>
      </c>
      <c r="L2339" s="146">
        <v>1579</v>
      </c>
      <c r="M2339" s="146" t="s">
        <v>343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ht="15">
      <c r="A2340" s="146">
        <v>5</v>
      </c>
      <c r="B2340" s="146" t="s">
        <v>241</v>
      </c>
      <c r="C2340">
        <v>2020</v>
      </c>
      <c r="D2340" s="146">
        <v>3</v>
      </c>
      <c r="E2340" s="146" t="s">
        <v>369</v>
      </c>
      <c r="F2340" s="147">
        <v>5</v>
      </c>
      <c r="G2340" s="146" t="s">
        <v>283</v>
      </c>
      <c r="H2340" s="146">
        <v>8</v>
      </c>
      <c r="I2340" s="146" t="s">
        <v>333</v>
      </c>
      <c r="J2340" s="146" t="s">
        <v>255</v>
      </c>
      <c r="K2340" s="146" t="s">
        <v>264</v>
      </c>
      <c r="L2340" s="146">
        <v>460</v>
      </c>
      <c r="M2340" s="146" t="s">
        <v>285</v>
      </c>
      <c r="N2340" s="146">
        <v>1</v>
      </c>
      <c r="O2340" s="146">
        <v>69.969999999999999</v>
      </c>
      <c r="P2340" s="146">
        <v>292</v>
      </c>
      <c r="Q2340" t="str">
        <f t="shared" si="36"/>
        <v>3-Small C&amp;I</v>
      </c>
      <c r="R2340" s="148"/>
      <c r="U2340" s="148"/>
    </row>
    <row r="2341" spans="1:21" ht="15">
      <c r="A2341" s="146">
        <v>5</v>
      </c>
      <c r="B2341" s="146" t="s">
        <v>241</v>
      </c>
      <c r="C2341">
        <v>2020</v>
      </c>
      <c r="D2341" s="146">
        <v>3</v>
      </c>
      <c r="E2341" s="146" t="s">
        <v>369</v>
      </c>
      <c r="F2341" s="147">
        <v>1</v>
      </c>
      <c r="G2341" s="146" t="s">
        <v>243</v>
      </c>
      <c r="H2341" s="146">
        <v>18</v>
      </c>
      <c r="I2341" s="146" t="s">
        <v>284</v>
      </c>
      <c r="J2341" s="146" t="s">
        <v>268</v>
      </c>
      <c r="K2341" s="146" t="s">
        <v>281</v>
      </c>
      <c r="L2341" s="146">
        <v>200</v>
      </c>
      <c r="M2341" s="146" t="s">
        <v>259</v>
      </c>
      <c r="N2341" s="146">
        <v>1</v>
      </c>
      <c r="O2341" s="146">
        <v>388.45999999999998</v>
      </c>
      <c r="P2341" s="146">
        <v>1760</v>
      </c>
      <c r="Q2341" t="str">
        <f t="shared" si="36"/>
        <v>4-Medium C&amp;I</v>
      </c>
      <c r="R2341" s="148"/>
      <c r="U2341" s="148"/>
    </row>
    <row r="2342" spans="1:21" ht="15">
      <c r="A2342" s="146">
        <v>5</v>
      </c>
      <c r="B2342" s="146" t="s">
        <v>241</v>
      </c>
      <c r="C2342">
        <v>2020</v>
      </c>
      <c r="D2342" s="146">
        <v>3</v>
      </c>
      <c r="E2342" s="146" t="s">
        <v>369</v>
      </c>
      <c r="F2342" s="147">
        <v>10</v>
      </c>
      <c r="G2342" s="146" t="s">
        <v>250</v>
      </c>
      <c r="H2342" s="146">
        <v>602</v>
      </c>
      <c r="I2342" s="146" t="s">
        <v>309</v>
      </c>
      <c r="J2342" s="146" t="s">
        <v>305</v>
      </c>
      <c r="K2342" s="146" t="s">
        <v>307</v>
      </c>
      <c r="L2342" s="146">
        <v>207</v>
      </c>
      <c r="M2342" s="146" t="s">
        <v>252</v>
      </c>
      <c r="N2342" s="146">
        <v>2</v>
      </c>
      <c r="O2342" s="146">
        <v>73.480000000000004</v>
      </c>
      <c r="P2342" s="146">
        <v>146</v>
      </c>
      <c r="Q2342" t="str">
        <f t="shared" si="36"/>
        <v>Street</v>
      </c>
      <c r="R2342" s="148"/>
      <c r="U2342" s="148"/>
    </row>
    <row r="2343" spans="1:21" ht="15">
      <c r="A2343" s="146">
        <v>5</v>
      </c>
      <c r="B2343" s="146" t="s">
        <v>241</v>
      </c>
      <c r="C2343">
        <v>2020</v>
      </c>
      <c r="D2343" s="146">
        <v>3</v>
      </c>
      <c r="E2343" s="146" t="s">
        <v>369</v>
      </c>
      <c r="F2343" s="147">
        <v>1</v>
      </c>
      <c r="G2343" s="146" t="s">
        <v>243</v>
      </c>
      <c r="H2343" s="146">
        <v>11</v>
      </c>
      <c r="I2343" s="146" t="s">
        <v>335</v>
      </c>
      <c r="J2343" s="146" t="s">
        <v>248</v>
      </c>
      <c r="K2343" s="146" t="s">
        <v>270</v>
      </c>
      <c r="L2343" s="146">
        <v>200</v>
      </c>
      <c r="M2343" s="146" t="s">
        <v>259</v>
      </c>
      <c r="N2343" s="146">
        <v>10</v>
      </c>
      <c r="O2343" s="146">
        <v>-18498.450000000001</v>
      </c>
      <c r="P2343" s="146">
        <v>48241</v>
      </c>
      <c r="Q2343" t="str">
        <f t="shared" si="36"/>
        <v>3-Small C&amp;I</v>
      </c>
      <c r="R2343" s="148"/>
      <c r="U2343" s="148"/>
    </row>
    <row r="2344" spans="1:21" ht="15">
      <c r="A2344" s="146">
        <v>5</v>
      </c>
      <c r="B2344" s="146" t="s">
        <v>241</v>
      </c>
      <c r="C2344">
        <v>2020</v>
      </c>
      <c r="D2344" s="146">
        <v>3</v>
      </c>
      <c r="E2344" s="146" t="s">
        <v>369</v>
      </c>
      <c r="F2344" s="147">
        <v>10</v>
      </c>
      <c r="G2344" s="146" t="s">
        <v>250</v>
      </c>
      <c r="H2344" s="146">
        <v>5</v>
      </c>
      <c r="I2344" s="146" t="s">
        <v>289</v>
      </c>
      <c r="J2344" s="146" t="s">
        <v>248</v>
      </c>
      <c r="K2344" s="146" t="s">
        <v>270</v>
      </c>
      <c r="L2344" s="146">
        <v>207</v>
      </c>
      <c r="M2344" s="146" t="s">
        <v>252</v>
      </c>
      <c r="N2344" s="146">
        <v>16</v>
      </c>
      <c r="O2344" s="146">
        <v>2879.6700000000001</v>
      </c>
      <c r="P2344" s="146">
        <v>12648</v>
      </c>
      <c r="Q2344" t="str">
        <f t="shared" si="36"/>
        <v>3-Small C&amp;I</v>
      </c>
      <c r="R2344" s="148"/>
      <c r="U2344" s="148"/>
    </row>
    <row r="2345" spans="1:21" ht="15">
      <c r="A2345" s="146">
        <v>5</v>
      </c>
      <c r="B2345" s="146" t="s">
        <v>241</v>
      </c>
      <c r="C2345">
        <v>2020</v>
      </c>
      <c r="D2345" s="146">
        <v>3</v>
      </c>
      <c r="E2345" s="146" t="s">
        <v>369</v>
      </c>
      <c r="F2345" s="147">
        <v>3</v>
      </c>
      <c r="G2345" s="146" t="s">
        <v>262</v>
      </c>
      <c r="H2345" s="146">
        <v>11</v>
      </c>
      <c r="I2345" s="146" t="s">
        <v>335</v>
      </c>
      <c r="J2345" s="146" t="s">
        <v>248</v>
      </c>
      <c r="K2345" s="146" t="s">
        <v>270</v>
      </c>
      <c r="L2345" s="146">
        <v>300</v>
      </c>
      <c r="M2345" s="146" t="s">
        <v>282</v>
      </c>
      <c r="N2345" s="146">
        <v>209</v>
      </c>
      <c r="O2345" s="146">
        <v>76304.389999999999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ht="15">
      <c r="A2346" s="146">
        <v>5</v>
      </c>
      <c r="B2346" s="146" t="s">
        <v>241</v>
      </c>
      <c r="C2346">
        <v>2020</v>
      </c>
      <c r="D2346" s="146">
        <v>3</v>
      </c>
      <c r="E2346" s="146" t="s">
        <v>369</v>
      </c>
      <c r="F2346" s="147">
        <v>3</v>
      </c>
      <c r="G2346" s="146" t="s">
        <v>262</v>
      </c>
      <c r="H2346" s="146">
        <v>950</v>
      </c>
      <c r="I2346" s="146" t="s">
        <v>269</v>
      </c>
      <c r="J2346" s="146" t="s">
        <v>248</v>
      </c>
      <c r="K2346" s="146" t="s">
        <v>270</v>
      </c>
      <c r="L2346" s="146">
        <v>4532</v>
      </c>
      <c r="M2346" s="146" t="s">
        <v>265</v>
      </c>
      <c r="N2346" s="146">
        <v>60274</v>
      </c>
      <c r="O2346" s="146">
        <v>5059021.7599999998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ht="15">
      <c r="A2347" s="146">
        <v>5</v>
      </c>
      <c r="B2347" s="146" t="s">
        <v>241</v>
      </c>
      <c r="C2347">
        <v>2020</v>
      </c>
      <c r="D2347" s="146">
        <v>3</v>
      </c>
      <c r="E2347" s="146" t="s">
        <v>369</v>
      </c>
      <c r="F2347" s="147">
        <v>72</v>
      </c>
      <c r="G2347" s="146" t="s">
        <v>154</v>
      </c>
      <c r="H2347" s="146">
        <v>5</v>
      </c>
      <c r="I2347" s="146" t="s">
        <v>289</v>
      </c>
      <c r="J2347" s="146" t="s">
        <v>248</v>
      </c>
      <c r="K2347" s="146" t="s">
        <v>270</v>
      </c>
      <c r="L2347" s="146">
        <v>1572</v>
      </c>
      <c r="M2347" s="146" t="s">
        <v>319</v>
      </c>
      <c r="N2347" s="146">
        <v>1</v>
      </c>
      <c r="O2347" s="146">
        <v>4348.7799999999997</v>
      </c>
      <c r="P2347" s="146">
        <v>20411</v>
      </c>
      <c r="Q2347" t="str">
        <f t="shared" si="36"/>
        <v>3-Small C&amp;I</v>
      </c>
      <c r="R2347" s="148"/>
      <c r="U2347" s="148"/>
    </row>
    <row r="2348" spans="1:21" ht="15">
      <c r="A2348" s="146">
        <v>5</v>
      </c>
      <c r="B2348" s="146" t="s">
        <v>241</v>
      </c>
      <c r="C2348" s="146">
        <v>2020</v>
      </c>
      <c r="D2348" s="146">
        <v>3</v>
      </c>
      <c r="E2348" s="146" t="s">
        <v>369</v>
      </c>
      <c r="F2348" s="147">
        <v>3</v>
      </c>
      <c r="G2348" s="146" t="s">
        <v>262</v>
      </c>
      <c r="H2348" s="146">
        <v>602</v>
      </c>
      <c r="I2348" s="146" t="s">
        <v>309</v>
      </c>
      <c r="J2348" s="146" t="s">
        <v>305</v>
      </c>
      <c r="K2348" s="146" t="s">
        <v>307</v>
      </c>
      <c r="L2348" s="146">
        <v>300</v>
      </c>
      <c r="M2348" s="146" t="s">
        <v>282</v>
      </c>
      <c r="N2348" s="146">
        <v>926</v>
      </c>
      <c r="O2348" s="146">
        <v>116109.21000000001</v>
      </c>
      <c r="P2348" s="146">
        <v>309447</v>
      </c>
      <c r="Q2348" t="str">
        <f t="shared" si="36"/>
        <v>Street</v>
      </c>
      <c r="R2348" s="148"/>
      <c r="U2348" s="148"/>
    </row>
    <row r="2349" spans="1:21" ht="15">
      <c r="A2349" s="146">
        <v>4</v>
      </c>
      <c r="B2349" s="146" t="s">
        <v>249</v>
      </c>
      <c r="C2349" s="146">
        <v>2020</v>
      </c>
      <c r="D2349" s="146">
        <v>3</v>
      </c>
      <c r="E2349" s="146" t="s">
        <v>369</v>
      </c>
      <c r="F2349" s="147">
        <v>60</v>
      </c>
      <c r="G2349" s="146" t="s">
        <v>154</v>
      </c>
      <c r="H2349" s="146">
        <v>615</v>
      </c>
      <c r="I2349" s="146" t="s">
        <v>298</v>
      </c>
      <c r="J2349" s="146" t="s">
        <v>290</v>
      </c>
      <c r="K2349" s="146" t="s">
        <v>299</v>
      </c>
      <c r="L2349" s="146">
        <v>4563</v>
      </c>
      <c r="M2349" s="146" t="s">
        <v>324</v>
      </c>
      <c r="N2349" s="146">
        <v>1</v>
      </c>
      <c r="O2349" s="146">
        <v>11.390000000000001</v>
      </c>
      <c r="P2349" s="146">
        <v>30</v>
      </c>
      <c r="Q2349" t="str">
        <f t="shared" si="36"/>
        <v>Street</v>
      </c>
      <c r="R2349" s="148"/>
      <c r="U2349" s="148"/>
    </row>
    <row r="2350" spans="1:21" ht="15">
      <c r="A2350" s="146">
        <v>4</v>
      </c>
      <c r="B2350" s="146" t="s">
        <v>249</v>
      </c>
      <c r="C2350" s="146">
        <v>2020</v>
      </c>
      <c r="D2350" s="146">
        <v>3</v>
      </c>
      <c r="E2350" s="146" t="s">
        <v>369</v>
      </c>
      <c r="F2350" s="147">
        <v>6</v>
      </c>
      <c r="G2350" s="146" t="s">
        <v>293</v>
      </c>
      <c r="H2350" s="146">
        <v>624</v>
      </c>
      <c r="I2350" s="146" t="s">
        <v>325</v>
      </c>
      <c r="J2350" s="146" t="s">
        <v>301</v>
      </c>
      <c r="K2350" s="146" t="s">
        <v>303</v>
      </c>
      <c r="L2350" s="146">
        <v>4562</v>
      </c>
      <c r="M2350" s="146" t="s">
        <v>300</v>
      </c>
      <c r="N2350" s="146">
        <v>2</v>
      </c>
      <c r="O2350" s="146">
        <v>1333.9400000000001</v>
      </c>
      <c r="P2350" s="146">
        <v>6633</v>
      </c>
      <c r="Q2350" t="str">
        <f t="shared" si="36"/>
        <v>Street</v>
      </c>
      <c r="R2350" s="148"/>
      <c r="U2350" s="148"/>
    </row>
    <row r="2351" spans="1:21" ht="15">
      <c r="A2351" s="146">
        <v>4</v>
      </c>
      <c r="B2351" s="146" t="s">
        <v>249</v>
      </c>
      <c r="C2351" s="146">
        <v>2020</v>
      </c>
      <c r="D2351" s="146">
        <v>3</v>
      </c>
      <c r="E2351" s="146" t="s">
        <v>369</v>
      </c>
      <c r="F2351" s="147">
        <v>60</v>
      </c>
      <c r="G2351" s="146" t="s">
        <v>154</v>
      </c>
      <c r="H2351" s="146">
        <v>624</v>
      </c>
      <c r="I2351" s="146" t="s">
        <v>325</v>
      </c>
      <c r="J2351" s="146" t="s">
        <v>301</v>
      </c>
      <c r="K2351" s="146" t="s">
        <v>303</v>
      </c>
      <c r="L2351" s="146">
        <v>4563</v>
      </c>
      <c r="M2351" s="146" t="s">
        <v>324</v>
      </c>
      <c r="N2351" s="146">
        <v>2</v>
      </c>
      <c r="O2351" s="146">
        <v>29.280000000000001</v>
      </c>
      <c r="P2351" s="146">
        <v>136</v>
      </c>
      <c r="Q2351" t="str">
        <f t="shared" si="36"/>
        <v>Street</v>
      </c>
      <c r="R2351" s="148"/>
      <c r="U2351" s="148"/>
    </row>
    <row r="2352" spans="1:21" ht="15">
      <c r="A2352" s="146">
        <v>5</v>
      </c>
      <c r="B2352" s="146" t="s">
        <v>241</v>
      </c>
      <c r="C2352" s="146">
        <v>2020</v>
      </c>
      <c r="D2352" s="146">
        <v>3</v>
      </c>
      <c r="E2352" s="146" t="s">
        <v>369</v>
      </c>
      <c r="F2352" s="147">
        <v>10</v>
      </c>
      <c r="G2352" s="146" t="s">
        <v>250</v>
      </c>
      <c r="H2352" s="146">
        <v>301</v>
      </c>
      <c r="I2352" s="146" t="s">
        <v>254</v>
      </c>
      <c r="J2352" s="146" t="s">
        <v>245</v>
      </c>
      <c r="K2352" s="146" t="s">
        <v>246</v>
      </c>
      <c r="L2352" s="146">
        <v>207</v>
      </c>
      <c r="M2352" s="146" t="s">
        <v>252</v>
      </c>
      <c r="N2352" s="146">
        <v>1</v>
      </c>
      <c r="O2352" s="146">
        <v>-521.36000000000001</v>
      </c>
      <c r="P2352" s="146">
        <v>-2895</v>
      </c>
      <c r="Q2352" t="str">
        <f t="shared" si="36"/>
        <v>1-Residential</v>
      </c>
      <c r="R2352" s="148"/>
      <c r="U2352" s="148"/>
    </row>
    <row r="2353" spans="1:21" ht="15">
      <c r="A2353" s="146">
        <v>5</v>
      </c>
      <c r="B2353" s="146" t="s">
        <v>241</v>
      </c>
      <c r="C2353" s="146">
        <v>2020</v>
      </c>
      <c r="D2353" s="146">
        <v>3</v>
      </c>
      <c r="E2353" s="146" t="s">
        <v>369</v>
      </c>
      <c r="F2353" s="147">
        <v>1</v>
      </c>
      <c r="G2353" s="146" t="s">
        <v>243</v>
      </c>
      <c r="H2353" s="146">
        <v>903</v>
      </c>
      <c r="I2353" s="146" t="s">
        <v>244</v>
      </c>
      <c r="J2353" s="146" t="s">
        <v>245</v>
      </c>
      <c r="K2353" s="146" t="s">
        <v>246</v>
      </c>
      <c r="L2353" s="146">
        <v>4512</v>
      </c>
      <c r="M2353" s="146" t="s">
        <v>247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ht="15">
      <c r="A2354" s="146">
        <v>5</v>
      </c>
      <c r="B2354" s="146" t="s">
        <v>241</v>
      </c>
      <c r="C2354" s="146">
        <v>2020</v>
      </c>
      <c r="D2354" s="146">
        <v>3</v>
      </c>
      <c r="E2354" s="146" t="s">
        <v>369</v>
      </c>
      <c r="F2354" s="147">
        <v>3</v>
      </c>
      <c r="G2354" s="146" t="s">
        <v>262</v>
      </c>
      <c r="H2354" s="146">
        <v>2</v>
      </c>
      <c r="I2354" s="146" t="s">
        <v>330</v>
      </c>
      <c r="J2354" s="146" t="s">
        <v>245</v>
      </c>
      <c r="K2354" s="146" t="s">
        <v>246</v>
      </c>
      <c r="L2354" s="146">
        <v>300</v>
      </c>
      <c r="M2354" s="146" t="s">
        <v>282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ht="15">
      <c r="A2355" s="146">
        <v>5</v>
      </c>
      <c r="B2355" s="146" t="s">
        <v>241</v>
      </c>
      <c r="C2355" s="146">
        <v>2020</v>
      </c>
      <c r="D2355" s="146">
        <v>3</v>
      </c>
      <c r="E2355" s="146" t="s">
        <v>369</v>
      </c>
      <c r="F2355" s="147">
        <v>1</v>
      </c>
      <c r="G2355" s="146" t="s">
        <v>243</v>
      </c>
      <c r="H2355" s="146">
        <v>905</v>
      </c>
      <c r="I2355" s="146" t="s">
        <v>358</v>
      </c>
      <c r="J2355" s="146" t="s">
        <v>257</v>
      </c>
      <c r="K2355" s="146" t="s">
        <v>258</v>
      </c>
      <c r="L2355" s="146">
        <v>4512</v>
      </c>
      <c r="M2355" s="146" t="s">
        <v>247</v>
      </c>
      <c r="N2355" s="146">
        <v>61887</v>
      </c>
      <c r="O2355" s="146">
        <v>1299287.3200000001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ht="15">
      <c r="A2356" s="146">
        <v>5</v>
      </c>
      <c r="B2356" s="146" t="s">
        <v>241</v>
      </c>
      <c r="C2356" s="146">
        <v>2020</v>
      </c>
      <c r="D2356" s="146">
        <v>3</v>
      </c>
      <c r="E2356" s="146" t="s">
        <v>369</v>
      </c>
      <c r="F2356" s="147">
        <v>60</v>
      </c>
      <c r="G2356" s="146" t="s">
        <v>154</v>
      </c>
      <c r="H2356" s="146">
        <v>600</v>
      </c>
      <c r="I2356" s="146" t="s">
        <v>364</v>
      </c>
      <c r="J2356" s="146" t="s">
        <v>290</v>
      </c>
      <c r="K2356" s="146" t="s">
        <v>299</v>
      </c>
      <c r="L2356" s="146">
        <v>360</v>
      </c>
      <c r="M2356" s="146" t="s">
        <v>304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ht="15">
      <c r="A2357" s="146">
        <v>5</v>
      </c>
      <c r="B2357" s="146" t="s">
        <v>241</v>
      </c>
      <c r="C2357" s="146">
        <v>2020</v>
      </c>
      <c r="D2357" s="146">
        <v>3</v>
      </c>
      <c r="E2357" s="146" t="s">
        <v>369</v>
      </c>
      <c r="F2357" s="147">
        <v>10</v>
      </c>
      <c r="G2357" s="146" t="s">
        <v>250</v>
      </c>
      <c r="H2357" s="146">
        <v>905</v>
      </c>
      <c r="I2357" s="146" t="s">
        <v>358</v>
      </c>
      <c r="J2357" s="146" t="s">
        <v>257</v>
      </c>
      <c r="K2357" s="146" t="s">
        <v>258</v>
      </c>
      <c r="L2357" s="146">
        <v>4513</v>
      </c>
      <c r="M2357" s="146" t="s">
        <v>338</v>
      </c>
      <c r="N2357" s="146">
        <v>4740</v>
      </c>
      <c r="O2357" s="146">
        <v>176923.76999999999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ht="15">
      <c r="A2358" s="146">
        <v>4</v>
      </c>
      <c r="B2358" s="146" t="s">
        <v>249</v>
      </c>
      <c r="C2358" s="146">
        <v>2020</v>
      </c>
      <c r="D2358" s="146">
        <v>3</v>
      </c>
      <c r="E2358" s="146" t="s">
        <v>369</v>
      </c>
      <c r="F2358" s="147">
        <v>10</v>
      </c>
      <c r="G2358" s="146" t="s">
        <v>250</v>
      </c>
      <c r="H2358" s="146">
        <v>903</v>
      </c>
      <c r="I2358" s="146" t="s">
        <v>244</v>
      </c>
      <c r="J2358" s="146" t="s">
        <v>245</v>
      </c>
      <c r="K2358" s="146" t="s">
        <v>246</v>
      </c>
      <c r="L2358" s="146">
        <v>4513</v>
      </c>
      <c r="M2358" s="146" t="s">
        <v>338</v>
      </c>
      <c r="N2358" s="146">
        <v>156</v>
      </c>
      <c r="O2358" s="146">
        <v>16212.719999999999</v>
      </c>
      <c r="P2358" s="146">
        <v>119389</v>
      </c>
      <c r="Q2358" t="str">
        <f t="shared" si="36"/>
        <v>1-Residential</v>
      </c>
      <c r="R2358" s="148"/>
      <c r="U2358" s="148"/>
    </row>
    <row r="2359" spans="1:21" ht="15">
      <c r="A2359" s="146">
        <v>5</v>
      </c>
      <c r="B2359" s="146" t="s">
        <v>241</v>
      </c>
      <c r="C2359" s="146">
        <v>2020</v>
      </c>
      <c r="D2359" s="146">
        <v>3</v>
      </c>
      <c r="E2359" s="146" t="s">
        <v>369</v>
      </c>
      <c r="F2359" s="147">
        <v>3</v>
      </c>
      <c r="G2359" s="146" t="s">
        <v>262</v>
      </c>
      <c r="H2359" s="146">
        <v>701</v>
      </c>
      <c r="I2359" s="146" t="s">
        <v>316</v>
      </c>
      <c r="J2359" s="146" t="s">
        <v>277</v>
      </c>
      <c r="K2359" s="146" t="s">
        <v>317</v>
      </c>
      <c r="L2359" s="146">
        <v>300</v>
      </c>
      <c r="M2359" s="146" t="s">
        <v>282</v>
      </c>
      <c r="N2359" s="146">
        <v>161</v>
      </c>
      <c r="O2359" s="146">
        <v>2177068.6099999999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ht="15">
      <c r="A2360" s="146">
        <v>5</v>
      </c>
      <c r="B2360" s="146" t="s">
        <v>241</v>
      </c>
      <c r="C2360" s="146">
        <v>2020</v>
      </c>
      <c r="D2360" s="146">
        <v>3</v>
      </c>
      <c r="E2360" s="146" t="s">
        <v>369</v>
      </c>
      <c r="F2360" s="147">
        <v>3</v>
      </c>
      <c r="G2360" s="146" t="s">
        <v>262</v>
      </c>
      <c r="H2360" s="146">
        <v>953</v>
      </c>
      <c r="I2360" s="146" t="s">
        <v>278</v>
      </c>
      <c r="J2360" s="146" t="s">
        <v>266</v>
      </c>
      <c r="K2360" s="146" t="s">
        <v>276</v>
      </c>
      <c r="L2360" s="146">
        <v>4532</v>
      </c>
      <c r="M2360" s="146" t="s">
        <v>265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ht="15">
      <c r="A2361" s="146">
        <v>5</v>
      </c>
      <c r="B2361" s="146" t="s">
        <v>241</v>
      </c>
      <c r="C2361" s="146">
        <v>2020</v>
      </c>
      <c r="D2361" s="146">
        <v>3</v>
      </c>
      <c r="E2361" s="146" t="s">
        <v>369</v>
      </c>
      <c r="F2361" s="147">
        <v>3</v>
      </c>
      <c r="G2361" s="146" t="s">
        <v>262</v>
      </c>
      <c r="H2361" s="146">
        <v>700</v>
      </c>
      <c r="I2361" s="146" t="s">
        <v>329</v>
      </c>
      <c r="J2361" s="146" t="s">
        <v>277</v>
      </c>
      <c r="K2361" s="146" t="s">
        <v>317</v>
      </c>
      <c r="L2361" s="146">
        <v>300</v>
      </c>
      <c r="M2361" s="146" t="s">
        <v>282</v>
      </c>
      <c r="N2361" s="146">
        <v>4</v>
      </c>
      <c r="O2361" s="146">
        <v>53685.790000000001</v>
      </c>
      <c r="P2361" s="146">
        <v>299280</v>
      </c>
      <c r="Q2361" t="str">
        <f t="shared" si="36"/>
        <v>5-Large C&amp;I</v>
      </c>
      <c r="R2361" s="148"/>
      <c r="U2361" s="148"/>
    </row>
    <row r="2362" spans="1:21" ht="15">
      <c r="A2362" s="146">
        <v>5</v>
      </c>
      <c r="B2362" s="146" t="s">
        <v>241</v>
      </c>
      <c r="C2362" s="146">
        <v>2020</v>
      </c>
      <c r="D2362" s="146">
        <v>3</v>
      </c>
      <c r="E2362" s="146" t="s">
        <v>369</v>
      </c>
      <c r="F2362" s="147">
        <v>3</v>
      </c>
      <c r="G2362" s="146" t="s">
        <v>262</v>
      </c>
      <c r="H2362" s="146">
        <v>14</v>
      </c>
      <c r="I2362" s="146" t="s">
        <v>346</v>
      </c>
      <c r="J2362" s="146" t="s">
        <v>260</v>
      </c>
      <c r="K2362" s="146" t="s">
        <v>273</v>
      </c>
      <c r="L2362" s="146">
        <v>300</v>
      </c>
      <c r="M2362" s="146" t="s">
        <v>282</v>
      </c>
      <c r="N2362" s="146">
        <v>1</v>
      </c>
      <c r="O2362" s="146">
        <v>688.41999999999996</v>
      </c>
      <c r="P2362" s="146">
        <v>2918</v>
      </c>
      <c r="Q2362" t="str">
        <f t="shared" si="36"/>
        <v>3-Small C&amp;I</v>
      </c>
      <c r="R2362" s="148"/>
      <c r="U2362" s="148"/>
    </row>
    <row r="2363" spans="1:21" ht="15">
      <c r="A2363" s="146">
        <v>5</v>
      </c>
      <c r="B2363" s="146" t="s">
        <v>241</v>
      </c>
      <c r="C2363" s="146">
        <v>2020</v>
      </c>
      <c r="D2363" s="146">
        <v>3</v>
      </c>
      <c r="E2363" s="146" t="s">
        <v>369</v>
      </c>
      <c r="F2363" s="147">
        <v>3</v>
      </c>
      <c r="G2363" s="146" t="s">
        <v>262</v>
      </c>
      <c r="H2363" s="146">
        <v>9</v>
      </c>
      <c r="I2363" s="146" t="s">
        <v>334</v>
      </c>
      <c r="J2363" s="146" t="s">
        <v>260</v>
      </c>
      <c r="K2363" s="146" t="s">
        <v>273</v>
      </c>
      <c r="L2363" s="146">
        <v>300</v>
      </c>
      <c r="M2363" s="146" t="s">
        <v>282</v>
      </c>
      <c r="N2363" s="146">
        <v>309</v>
      </c>
      <c r="O2363" s="146">
        <v>-307607.17999999999</v>
      </c>
      <c r="P2363" s="146">
        <v>515581</v>
      </c>
      <c r="Q2363" t="str">
        <f t="shared" si="36"/>
        <v>3-Small C&amp;I</v>
      </c>
      <c r="R2363" s="148"/>
      <c r="U2363" s="148"/>
    </row>
    <row r="2364" spans="1:21" ht="15">
      <c r="A2364" s="146">
        <v>4</v>
      </c>
      <c r="B2364" s="146" t="s">
        <v>249</v>
      </c>
      <c r="C2364" s="146">
        <v>2020</v>
      </c>
      <c r="D2364" s="146">
        <v>3</v>
      </c>
      <c r="E2364" s="146" t="s">
        <v>369</v>
      </c>
      <c r="F2364" s="147">
        <v>3</v>
      </c>
      <c r="G2364" s="146" t="s">
        <v>262</v>
      </c>
      <c r="H2364" s="146">
        <v>9</v>
      </c>
      <c r="I2364" s="146" t="s">
        <v>334</v>
      </c>
      <c r="J2364" s="146" t="s">
        <v>260</v>
      </c>
      <c r="K2364" s="146" t="s">
        <v>273</v>
      </c>
      <c r="L2364" s="146">
        <v>300</v>
      </c>
      <c r="M2364" s="146" t="s">
        <v>282</v>
      </c>
      <c r="N2364" s="146">
        <v>2</v>
      </c>
      <c r="O2364" s="146">
        <v>215.63999999999999</v>
      </c>
      <c r="P2364" s="146">
        <v>878</v>
      </c>
      <c r="Q2364" t="str">
        <f t="shared" si="36"/>
        <v>3-Small C&amp;I</v>
      </c>
      <c r="R2364" s="148"/>
      <c r="U2364" s="148"/>
    </row>
    <row r="2365" spans="1:21" ht="15">
      <c r="A2365" s="146">
        <v>4</v>
      </c>
      <c r="B2365" s="146" t="s">
        <v>249</v>
      </c>
      <c r="C2365" s="146">
        <v>2020</v>
      </c>
      <c r="D2365" s="146">
        <v>3</v>
      </c>
      <c r="E2365" s="146" t="s">
        <v>369</v>
      </c>
      <c r="F2365" s="147">
        <v>3</v>
      </c>
      <c r="G2365" s="146" t="s">
        <v>262</v>
      </c>
      <c r="H2365" s="146">
        <v>621</v>
      </c>
      <c r="I2365" s="146" t="s">
        <v>323</v>
      </c>
      <c r="J2365" s="146" t="s">
        <v>253</v>
      </c>
      <c r="K2365" s="146" t="s">
        <v>295</v>
      </c>
      <c r="L2365" s="146">
        <v>4532</v>
      </c>
      <c r="M2365" s="146" t="s">
        <v>265</v>
      </c>
      <c r="N2365" s="146">
        <v>8</v>
      </c>
      <c r="O2365" s="146">
        <v>186.81999999999999</v>
      </c>
      <c r="P2365" s="146">
        <v>1276</v>
      </c>
      <c r="Q2365" t="str">
        <f t="shared" si="36"/>
        <v>3-Small C&amp;I</v>
      </c>
      <c r="R2365" s="148"/>
      <c r="U2365" s="148"/>
    </row>
    <row r="2366" spans="1:21" ht="15">
      <c r="A2366" s="146">
        <v>5</v>
      </c>
      <c r="B2366" s="146" t="s">
        <v>241</v>
      </c>
      <c r="C2366" s="146">
        <v>2020</v>
      </c>
      <c r="D2366" s="146">
        <v>3</v>
      </c>
      <c r="E2366" s="146" t="s">
        <v>369</v>
      </c>
      <c r="F2366" s="147">
        <v>3</v>
      </c>
      <c r="G2366" s="146" t="s">
        <v>262</v>
      </c>
      <c r="H2366" s="146">
        <v>5</v>
      </c>
      <c r="I2366" s="146" t="s">
        <v>289</v>
      </c>
      <c r="J2366" s="146" t="s">
        <v>248</v>
      </c>
      <c r="K2366" s="146" t="s">
        <v>270</v>
      </c>
      <c r="L2366" s="146">
        <v>300</v>
      </c>
      <c r="M2366" s="146" t="s">
        <v>282</v>
      </c>
      <c r="N2366" s="146">
        <v>42550</v>
      </c>
      <c r="O2366" s="146">
        <v>2569328.8500000001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ht="15">
      <c r="A2367" s="146">
        <v>5</v>
      </c>
      <c r="B2367" s="146" t="s">
        <v>241</v>
      </c>
      <c r="C2367" s="146">
        <v>2020</v>
      </c>
      <c r="D2367" s="146">
        <v>3</v>
      </c>
      <c r="E2367" s="146" t="s">
        <v>369</v>
      </c>
      <c r="F2367" s="147">
        <v>6</v>
      </c>
      <c r="G2367" s="146" t="s">
        <v>293</v>
      </c>
      <c r="H2367" s="146">
        <v>602</v>
      </c>
      <c r="I2367" s="146" t="s">
        <v>309</v>
      </c>
      <c r="J2367" s="146" t="s">
        <v>305</v>
      </c>
      <c r="K2367" s="146" t="s">
        <v>307</v>
      </c>
      <c r="L2367" s="146">
        <v>700</v>
      </c>
      <c r="M2367" s="146" t="s">
        <v>296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ht="15">
      <c r="A2368" s="146">
        <v>5</v>
      </c>
      <c r="B2368" s="146" t="s">
        <v>241</v>
      </c>
      <c r="C2368" s="146">
        <v>2020</v>
      </c>
      <c r="D2368" s="146">
        <v>3</v>
      </c>
      <c r="E2368" s="146" t="s">
        <v>369</v>
      </c>
      <c r="F2368" s="147">
        <v>6</v>
      </c>
      <c r="G2368" s="146" t="s">
        <v>293</v>
      </c>
      <c r="H2368" s="146">
        <v>624</v>
      </c>
      <c r="I2368" s="146" t="s">
        <v>325</v>
      </c>
      <c r="J2368" s="146" t="s">
        <v>301</v>
      </c>
      <c r="K2368" s="146" t="s">
        <v>303</v>
      </c>
      <c r="L2368" s="146">
        <v>4562</v>
      </c>
      <c r="M2368" s="146" t="s">
        <v>300</v>
      </c>
      <c r="N2368" s="146">
        <v>13</v>
      </c>
      <c r="O2368" s="146">
        <v>2702.4200000000001</v>
      </c>
      <c r="P2368" s="146">
        <v>14897</v>
      </c>
      <c r="Q2368" t="str">
        <f t="shared" si="36"/>
        <v>Street</v>
      </c>
      <c r="R2368" s="148"/>
      <c r="U2368" s="148"/>
    </row>
    <row r="2369" spans="1:21" ht="15">
      <c r="A2369" s="146">
        <v>4</v>
      </c>
      <c r="B2369" s="146" t="s">
        <v>249</v>
      </c>
      <c r="C2369" s="146">
        <v>2020</v>
      </c>
      <c r="D2369" s="146">
        <v>3</v>
      </c>
      <c r="E2369" s="146" t="s">
        <v>369</v>
      </c>
      <c r="F2369" s="147">
        <v>6</v>
      </c>
      <c r="G2369" s="146" t="s">
        <v>293</v>
      </c>
      <c r="H2369" s="146">
        <v>615</v>
      </c>
      <c r="I2369" s="146" t="s">
        <v>298</v>
      </c>
      <c r="J2369" s="146" t="s">
        <v>290</v>
      </c>
      <c r="K2369" s="146" t="s">
        <v>299</v>
      </c>
      <c r="L2369" s="146">
        <v>4562</v>
      </c>
      <c r="M2369" s="146" t="s">
        <v>300</v>
      </c>
      <c r="N2369" s="146">
        <v>1</v>
      </c>
      <c r="O2369" s="146">
        <v>6009.1000000000004</v>
      </c>
      <c r="P2369" s="146">
        <v>15779</v>
      </c>
      <c r="Q2369" t="str">
        <f t="shared" si="36"/>
        <v>Street</v>
      </c>
      <c r="R2369" s="148"/>
      <c r="U2369" s="148"/>
    </row>
    <row r="2370" spans="1:21" ht="15">
      <c r="A2370" s="146">
        <v>5</v>
      </c>
      <c r="B2370" s="146" t="s">
        <v>241</v>
      </c>
      <c r="C2370" s="146">
        <v>2020</v>
      </c>
      <c r="D2370" s="146">
        <v>3</v>
      </c>
      <c r="E2370" s="146" t="s">
        <v>369</v>
      </c>
      <c r="F2370" s="147">
        <v>6</v>
      </c>
      <c r="G2370" s="146" t="s">
        <v>293</v>
      </c>
      <c r="H2370" s="146">
        <v>627</v>
      </c>
      <c r="I2370" s="146" t="s">
        <v>366</v>
      </c>
      <c r="J2370" s="146" t="s">
        <v>310</v>
      </c>
      <c r="K2370" s="146" t="s">
        <v>154</v>
      </c>
      <c r="L2370" s="146">
        <v>4562</v>
      </c>
      <c r="M2370" s="146" t="s">
        <v>300</v>
      </c>
      <c r="N2370" s="146">
        <v>3</v>
      </c>
      <c r="O2370" s="146">
        <v>1100.24</v>
      </c>
      <c r="P2370" s="146">
        <v>282</v>
      </c>
      <c r="Q2370" t="str">
        <f t="shared" si="37" ref="Q2370:Q2433">VLOOKUP(J2370,S:T,2,FALSE)</f>
        <v>Street</v>
      </c>
      <c r="R2370" s="148"/>
      <c r="U2370" s="148"/>
    </row>
    <row r="2371" spans="1:21" ht="15">
      <c r="A2371" s="146">
        <v>4</v>
      </c>
      <c r="B2371" s="146" t="s">
        <v>249</v>
      </c>
      <c r="C2371" s="146">
        <v>2020</v>
      </c>
      <c r="D2371" s="146">
        <v>3</v>
      </c>
      <c r="E2371" s="146" t="s">
        <v>369</v>
      </c>
      <c r="F2371" s="147">
        <v>1</v>
      </c>
      <c r="G2371" s="146" t="s">
        <v>243</v>
      </c>
      <c r="H2371" s="146">
        <v>2</v>
      </c>
      <c r="I2371" s="146" t="s">
        <v>330</v>
      </c>
      <c r="J2371" s="146" t="s">
        <v>245</v>
      </c>
      <c r="K2371" s="146" t="s">
        <v>246</v>
      </c>
      <c r="L2371" s="146">
        <v>200</v>
      </c>
      <c r="M2371" s="146" t="s">
        <v>259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ht="15">
      <c r="A2372" s="146">
        <v>5</v>
      </c>
      <c r="B2372" s="146" t="s">
        <v>241</v>
      </c>
      <c r="C2372" s="146">
        <v>2020</v>
      </c>
      <c r="D2372" s="146">
        <v>3</v>
      </c>
      <c r="E2372" s="146" t="s">
        <v>369</v>
      </c>
      <c r="F2372" s="147">
        <v>10</v>
      </c>
      <c r="G2372" s="146" t="s">
        <v>250</v>
      </c>
      <c r="H2372" s="146">
        <v>2</v>
      </c>
      <c r="I2372" s="146" t="s">
        <v>330</v>
      </c>
      <c r="J2372" s="146" t="s">
        <v>245</v>
      </c>
      <c r="K2372" s="146" t="s">
        <v>246</v>
      </c>
      <c r="L2372" s="146">
        <v>207</v>
      </c>
      <c r="M2372" s="146" t="s">
        <v>252</v>
      </c>
      <c r="N2372" s="146">
        <v>25</v>
      </c>
      <c r="O2372" s="146">
        <v>6858.0100000000002</v>
      </c>
      <c r="P2372" s="146">
        <v>25009</v>
      </c>
      <c r="Q2372" t="str">
        <f t="shared" si="37"/>
        <v>1-Residential</v>
      </c>
      <c r="R2372" s="148"/>
      <c r="U2372" s="148"/>
    </row>
    <row r="2373" spans="1:21" ht="15">
      <c r="A2373" s="146">
        <v>4</v>
      </c>
      <c r="B2373" s="146" t="s">
        <v>249</v>
      </c>
      <c r="C2373" s="146">
        <v>2020</v>
      </c>
      <c r="D2373" s="146">
        <v>3</v>
      </c>
      <c r="E2373" s="146" t="s">
        <v>369</v>
      </c>
      <c r="F2373" s="147">
        <v>3</v>
      </c>
      <c r="G2373" s="146" t="s">
        <v>262</v>
      </c>
      <c r="H2373" s="146">
        <v>1</v>
      </c>
      <c r="I2373" s="146" t="s">
        <v>251</v>
      </c>
      <c r="J2373" s="146" t="s">
        <v>245</v>
      </c>
      <c r="K2373" s="146" t="s">
        <v>246</v>
      </c>
      <c r="L2373" s="146">
        <v>300</v>
      </c>
      <c r="M2373" s="146" t="s">
        <v>282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ht="15">
      <c r="A2374" s="146">
        <v>5</v>
      </c>
      <c r="B2374" s="146" t="s">
        <v>241</v>
      </c>
      <c r="C2374" s="146">
        <v>2020</v>
      </c>
      <c r="D2374" s="146">
        <v>3</v>
      </c>
      <c r="E2374" s="146" t="s">
        <v>369</v>
      </c>
      <c r="F2374" s="147">
        <v>72</v>
      </c>
      <c r="G2374" s="146" t="s">
        <v>154</v>
      </c>
      <c r="H2374" s="146">
        <v>1</v>
      </c>
      <c r="I2374" s="146" t="s">
        <v>251</v>
      </c>
      <c r="J2374" s="146" t="s">
        <v>245</v>
      </c>
      <c r="K2374" s="146" t="s">
        <v>246</v>
      </c>
      <c r="L2374" s="146">
        <v>1572</v>
      </c>
      <c r="M2374" s="146" t="s">
        <v>319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ht="15">
      <c r="A2375" s="146">
        <v>5</v>
      </c>
      <c r="B2375" s="146" t="s">
        <v>241</v>
      </c>
      <c r="C2375" s="146">
        <v>2020</v>
      </c>
      <c r="D2375" s="146">
        <v>3</v>
      </c>
      <c r="E2375" s="146" t="s">
        <v>369</v>
      </c>
      <c r="F2375" s="147">
        <v>10</v>
      </c>
      <c r="G2375" s="146" t="s">
        <v>250</v>
      </c>
      <c r="H2375" s="146">
        <v>7</v>
      </c>
      <c r="I2375" s="146" t="s">
        <v>345</v>
      </c>
      <c r="J2375" s="146" t="s">
        <v>257</v>
      </c>
      <c r="K2375" s="146" t="s">
        <v>258</v>
      </c>
      <c r="L2375" s="146">
        <v>207</v>
      </c>
      <c r="M2375" s="146" t="s">
        <v>252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ht="15">
      <c r="A2376" s="146">
        <v>4</v>
      </c>
      <c r="B2376" s="146" t="s">
        <v>249</v>
      </c>
      <c r="C2376" s="146">
        <v>2020</v>
      </c>
      <c r="D2376" s="146">
        <v>3</v>
      </c>
      <c r="E2376" s="146" t="s">
        <v>369</v>
      </c>
      <c r="F2376" s="147">
        <v>1</v>
      </c>
      <c r="G2376" s="146" t="s">
        <v>243</v>
      </c>
      <c r="H2376" s="146">
        <v>6</v>
      </c>
      <c r="I2376" s="146" t="s">
        <v>344</v>
      </c>
      <c r="J2376" s="146" t="s">
        <v>257</v>
      </c>
      <c r="K2376" s="146" t="s">
        <v>258</v>
      </c>
      <c r="L2376" s="146">
        <v>200</v>
      </c>
      <c r="M2376" s="146" t="s">
        <v>259</v>
      </c>
      <c r="N2376" s="146">
        <v>28</v>
      </c>
      <c r="O2376" s="146">
        <v>3876.0799999999999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ht="15">
      <c r="A2377" s="146">
        <v>4</v>
      </c>
      <c r="B2377" s="146" t="s">
        <v>249</v>
      </c>
      <c r="C2377" s="146">
        <v>2020</v>
      </c>
      <c r="D2377" s="146">
        <v>3</v>
      </c>
      <c r="E2377" s="146" t="s">
        <v>369</v>
      </c>
      <c r="F2377" s="147">
        <v>3</v>
      </c>
      <c r="G2377" s="146" t="s">
        <v>262</v>
      </c>
      <c r="H2377" s="146">
        <v>701</v>
      </c>
      <c r="I2377" s="146" t="s">
        <v>316</v>
      </c>
      <c r="J2377" s="146" t="s">
        <v>277</v>
      </c>
      <c r="K2377" s="146" t="s">
        <v>317</v>
      </c>
      <c r="L2377" s="146">
        <v>300</v>
      </c>
      <c r="M2377" s="146" t="s">
        <v>282</v>
      </c>
      <c r="N2377" s="146">
        <v>2</v>
      </c>
      <c r="O2377" s="146">
        <v>-44749.379999999997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ht="15">
      <c r="A2378" s="146">
        <v>5</v>
      </c>
      <c r="B2378" s="146" t="s">
        <v>241</v>
      </c>
      <c r="C2378" s="146">
        <v>2020</v>
      </c>
      <c r="D2378" s="146">
        <v>3</v>
      </c>
      <c r="E2378" s="146" t="s">
        <v>369</v>
      </c>
      <c r="F2378" s="147">
        <v>3</v>
      </c>
      <c r="G2378" s="146" t="s">
        <v>262</v>
      </c>
      <c r="H2378" s="146">
        <v>955</v>
      </c>
      <c r="I2378" s="146" t="s">
        <v>328</v>
      </c>
      <c r="J2378" s="146" t="s">
        <v>268</v>
      </c>
      <c r="K2378" s="146" t="s">
        <v>281</v>
      </c>
      <c r="L2378" s="146">
        <v>4532</v>
      </c>
      <c r="M2378" s="146" t="s">
        <v>265</v>
      </c>
      <c r="N2378" s="146">
        <v>348</v>
      </c>
      <c r="O2378" s="146">
        <v>627570.23999999999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ht="15">
      <c r="A2379" s="146">
        <v>5</v>
      </c>
      <c r="B2379" s="146" t="s">
        <v>241</v>
      </c>
      <c r="C2379" s="146">
        <v>2020</v>
      </c>
      <c r="D2379" s="146">
        <v>3</v>
      </c>
      <c r="E2379" s="146" t="s">
        <v>369</v>
      </c>
      <c r="F2379" s="147">
        <v>5</v>
      </c>
      <c r="G2379" s="146" t="s">
        <v>283</v>
      </c>
      <c r="H2379" s="146">
        <v>954</v>
      </c>
      <c r="I2379" s="146" t="s">
        <v>356</v>
      </c>
      <c r="J2379" s="146" t="s">
        <v>268</v>
      </c>
      <c r="K2379" s="146" t="s">
        <v>281</v>
      </c>
      <c r="L2379" s="146">
        <v>4552</v>
      </c>
      <c r="M2379" s="146" t="s">
        <v>313</v>
      </c>
      <c r="N2379" s="146">
        <v>516</v>
      </c>
      <c r="O2379" s="146">
        <v>1056714.0700000001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ht="15">
      <c r="A2380" s="146">
        <v>5</v>
      </c>
      <c r="B2380" s="146" t="s">
        <v>241</v>
      </c>
      <c r="C2380" s="146">
        <v>2020</v>
      </c>
      <c r="D2380" s="146">
        <v>3</v>
      </c>
      <c r="E2380" s="146" t="s">
        <v>369</v>
      </c>
      <c r="F2380" s="147">
        <v>3</v>
      </c>
      <c r="G2380" s="146" t="s">
        <v>262</v>
      </c>
      <c r="H2380" s="146">
        <v>952</v>
      </c>
      <c r="I2380" s="146" t="s">
        <v>272</v>
      </c>
      <c r="J2380" s="146" t="s">
        <v>260</v>
      </c>
      <c r="K2380" s="146" t="s">
        <v>273</v>
      </c>
      <c r="L2380" s="146">
        <v>4532</v>
      </c>
      <c r="M2380" s="146" t="s">
        <v>265</v>
      </c>
      <c r="N2380" s="146">
        <v>439</v>
      </c>
      <c r="O2380" s="146">
        <v>75089.229999999996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ht="15">
      <c r="A2381" s="146">
        <v>4</v>
      </c>
      <c r="B2381" s="146" t="s">
        <v>249</v>
      </c>
      <c r="C2381" s="146">
        <v>2020</v>
      </c>
      <c r="D2381" s="146">
        <v>3</v>
      </c>
      <c r="E2381" s="146" t="s">
        <v>369</v>
      </c>
      <c r="F2381" s="147">
        <v>3</v>
      </c>
      <c r="G2381" s="146" t="s">
        <v>262</v>
      </c>
      <c r="H2381" s="146">
        <v>952</v>
      </c>
      <c r="I2381" s="146" t="s">
        <v>272</v>
      </c>
      <c r="J2381" s="146" t="s">
        <v>260</v>
      </c>
      <c r="K2381" s="146" t="s">
        <v>273</v>
      </c>
      <c r="L2381" s="146">
        <v>4532</v>
      </c>
      <c r="M2381" s="146" t="s">
        <v>265</v>
      </c>
      <c r="N2381" s="146">
        <v>10</v>
      </c>
      <c r="O2381" s="146">
        <v>405.67000000000002</v>
      </c>
      <c r="P2381" s="146">
        <v>3033</v>
      </c>
      <c r="Q2381" t="str">
        <f t="shared" si="37"/>
        <v>3-Small C&amp;I</v>
      </c>
      <c r="R2381" s="148"/>
      <c r="U2381" s="148"/>
    </row>
    <row r="2382" spans="1:21" ht="15">
      <c r="A2382" s="146">
        <v>4</v>
      </c>
      <c r="B2382" s="146" t="s">
        <v>249</v>
      </c>
      <c r="C2382" s="146">
        <v>2020</v>
      </c>
      <c r="D2382" s="146">
        <v>3</v>
      </c>
      <c r="E2382" s="146" t="s">
        <v>369</v>
      </c>
      <c r="F2382" s="147">
        <v>3</v>
      </c>
      <c r="G2382" s="146" t="s">
        <v>262</v>
      </c>
      <c r="H2382" s="146">
        <v>951</v>
      </c>
      <c r="I2382" s="146" t="s">
        <v>263</v>
      </c>
      <c r="J2382" s="146" t="s">
        <v>255</v>
      </c>
      <c r="K2382" s="146" t="s">
        <v>264</v>
      </c>
      <c r="L2382" s="146">
        <v>4532</v>
      </c>
      <c r="M2382" s="146" t="s">
        <v>265</v>
      </c>
      <c r="N2382" s="146">
        <v>6</v>
      </c>
      <c r="O2382" s="146">
        <v>183.56999999999999</v>
      </c>
      <c r="P2382" s="146">
        <v>1366</v>
      </c>
      <c r="Q2382" t="str">
        <f t="shared" si="37"/>
        <v>3-Small C&amp;I</v>
      </c>
      <c r="R2382" s="148"/>
      <c r="U2382" s="148"/>
    </row>
    <row r="2383" spans="1:21" ht="15">
      <c r="A2383" s="146">
        <v>5</v>
      </c>
      <c r="B2383" s="146" t="s">
        <v>241</v>
      </c>
      <c r="C2383" s="146">
        <v>2020</v>
      </c>
      <c r="D2383" s="146">
        <v>3</v>
      </c>
      <c r="E2383" s="146" t="s">
        <v>369</v>
      </c>
      <c r="F2383" s="147">
        <v>5</v>
      </c>
      <c r="G2383" s="146" t="s">
        <v>283</v>
      </c>
      <c r="H2383" s="146">
        <v>18</v>
      </c>
      <c r="I2383" s="146" t="s">
        <v>284</v>
      </c>
      <c r="J2383" s="146" t="s">
        <v>268</v>
      </c>
      <c r="K2383" s="146" t="s">
        <v>281</v>
      </c>
      <c r="L2383" s="146">
        <v>460</v>
      </c>
      <c r="M2383" s="146" t="s">
        <v>285</v>
      </c>
      <c r="N2383" s="146">
        <v>188</v>
      </c>
      <c r="O2383" s="146">
        <v>719137.68000000005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ht="15">
      <c r="A2384" s="146">
        <v>5</v>
      </c>
      <c r="B2384" s="146" t="s">
        <v>241</v>
      </c>
      <c r="C2384" s="146">
        <v>2020</v>
      </c>
      <c r="D2384" s="146">
        <v>3</v>
      </c>
      <c r="E2384" s="146" t="s">
        <v>369</v>
      </c>
      <c r="F2384" s="147">
        <v>3</v>
      </c>
      <c r="G2384" s="146" t="s">
        <v>262</v>
      </c>
      <c r="H2384" s="146">
        <v>12</v>
      </c>
      <c r="I2384" s="146" t="s">
        <v>372</v>
      </c>
      <c r="J2384" s="146" t="s">
        <v>255</v>
      </c>
      <c r="K2384" s="146" t="s">
        <v>264</v>
      </c>
      <c r="L2384" s="146">
        <v>300</v>
      </c>
      <c r="M2384" s="146" t="s">
        <v>282</v>
      </c>
      <c r="N2384" s="146">
        <v>1</v>
      </c>
      <c r="O2384" s="146">
        <v>9.8300000000000001</v>
      </c>
      <c r="P2384" s="146">
        <v>11</v>
      </c>
      <c r="Q2384" t="str">
        <f t="shared" si="37"/>
        <v>3-Small C&amp;I</v>
      </c>
      <c r="R2384" s="148"/>
      <c r="U2384" s="148"/>
    </row>
    <row r="2385" spans="1:21" ht="15">
      <c r="A2385" s="146">
        <v>4</v>
      </c>
      <c r="B2385" s="146" t="s">
        <v>249</v>
      </c>
      <c r="C2385" s="146">
        <v>2020</v>
      </c>
      <c r="D2385" s="146">
        <v>3</v>
      </c>
      <c r="E2385" s="146" t="s">
        <v>369</v>
      </c>
      <c r="F2385" s="147">
        <v>1</v>
      </c>
      <c r="G2385" s="146" t="s">
        <v>243</v>
      </c>
      <c r="H2385" s="146">
        <v>5</v>
      </c>
      <c r="I2385" s="146" t="s">
        <v>289</v>
      </c>
      <c r="J2385" s="146" t="s">
        <v>248</v>
      </c>
      <c r="K2385" s="146" t="s">
        <v>270</v>
      </c>
      <c r="L2385" s="146">
        <v>200</v>
      </c>
      <c r="M2385" s="146" t="s">
        <v>259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ht="15">
      <c r="A2386" s="146">
        <v>5</v>
      </c>
      <c r="B2386" s="146" t="s">
        <v>241</v>
      </c>
      <c r="C2386" s="146">
        <v>2020</v>
      </c>
      <c r="D2386" s="146">
        <v>3</v>
      </c>
      <c r="E2386" s="146" t="s">
        <v>369</v>
      </c>
      <c r="F2386" s="147">
        <v>5</v>
      </c>
      <c r="G2386" s="146" t="s">
        <v>283</v>
      </c>
      <c r="H2386" s="146">
        <v>602</v>
      </c>
      <c r="I2386" s="146" t="s">
        <v>309</v>
      </c>
      <c r="J2386" s="146" t="s">
        <v>305</v>
      </c>
      <c r="K2386" s="146" t="s">
        <v>307</v>
      </c>
      <c r="L2386" s="146">
        <v>460</v>
      </c>
      <c r="M2386" s="146" t="s">
        <v>285</v>
      </c>
      <c r="N2386" s="146">
        <v>28</v>
      </c>
      <c r="O2386" s="146">
        <v>4415.1800000000003</v>
      </c>
      <c r="P2386" s="146">
        <v>12183</v>
      </c>
      <c r="Q2386" t="str">
        <f t="shared" si="37"/>
        <v>Street</v>
      </c>
      <c r="R2386" s="148"/>
      <c r="U2386" s="148"/>
    </row>
    <row r="2387" spans="1:21" ht="15">
      <c r="A2387" s="146">
        <v>5</v>
      </c>
      <c r="B2387" s="146" t="s">
        <v>241</v>
      </c>
      <c r="C2387" s="146">
        <v>2020</v>
      </c>
      <c r="D2387" s="146">
        <v>3</v>
      </c>
      <c r="E2387" s="146" t="s">
        <v>369</v>
      </c>
      <c r="F2387" s="147">
        <v>5</v>
      </c>
      <c r="G2387" s="146" t="s">
        <v>283</v>
      </c>
      <c r="H2387" s="146">
        <v>603</v>
      </c>
      <c r="I2387" s="146" t="s">
        <v>306</v>
      </c>
      <c r="J2387" s="146" t="s">
        <v>305</v>
      </c>
      <c r="K2387" s="146" t="s">
        <v>307</v>
      </c>
      <c r="L2387" s="146">
        <v>460</v>
      </c>
      <c r="M2387" s="146" t="s">
        <v>285</v>
      </c>
      <c r="N2387" s="146">
        <v>51</v>
      </c>
      <c r="O2387" s="146">
        <v>8005.9700000000003</v>
      </c>
      <c r="P2387" s="146">
        <v>22013</v>
      </c>
      <c r="Q2387" t="str">
        <f t="shared" si="37"/>
        <v>Street</v>
      </c>
      <c r="R2387" s="148"/>
      <c r="U2387" s="148"/>
    </row>
    <row r="2388" spans="1:21" ht="15">
      <c r="A2388" s="146">
        <v>5</v>
      </c>
      <c r="B2388" s="146" t="s">
        <v>241</v>
      </c>
      <c r="C2388" s="146">
        <v>2020</v>
      </c>
      <c r="D2388" s="146">
        <v>3</v>
      </c>
      <c r="E2388" s="146" t="s">
        <v>369</v>
      </c>
      <c r="F2388" s="147">
        <v>6</v>
      </c>
      <c r="G2388" s="146" t="s">
        <v>293</v>
      </c>
      <c r="H2388" s="146">
        <v>619</v>
      </c>
      <c r="I2388" s="146" t="s">
        <v>341</v>
      </c>
      <c r="J2388" s="146" t="s">
        <v>308</v>
      </c>
      <c r="K2388" s="146" t="s">
        <v>154</v>
      </c>
      <c r="L2388" s="146">
        <v>4562</v>
      </c>
      <c r="M2388" s="146" t="s">
        <v>300</v>
      </c>
      <c r="N2388" s="146">
        <v>384</v>
      </c>
      <c r="O2388" s="146">
        <v>421772.71999999997</v>
      </c>
      <c r="P2388" s="146">
        <v>3430013</v>
      </c>
      <c r="Q2388" t="str">
        <f t="shared" si="37"/>
        <v>Street</v>
      </c>
      <c r="R2388" s="148"/>
      <c r="U2388" s="148"/>
    </row>
    <row r="2389" spans="1:21" ht="15">
      <c r="A2389" s="146">
        <v>5</v>
      </c>
      <c r="B2389" s="146" t="s">
        <v>241</v>
      </c>
      <c r="C2389" s="146">
        <v>2020</v>
      </c>
      <c r="D2389" s="146">
        <v>3</v>
      </c>
      <c r="E2389" s="146" t="s">
        <v>369</v>
      </c>
      <c r="F2389" s="147">
        <v>6</v>
      </c>
      <c r="G2389" s="146" t="s">
        <v>293</v>
      </c>
      <c r="H2389" s="146">
        <v>625</v>
      </c>
      <c r="I2389" s="146" t="s">
        <v>354</v>
      </c>
      <c r="J2389" s="146" t="s">
        <v>310</v>
      </c>
      <c r="K2389" s="146" t="s">
        <v>154</v>
      </c>
      <c r="L2389" s="146">
        <v>700</v>
      </c>
      <c r="M2389" s="146" t="s">
        <v>296</v>
      </c>
      <c r="N2389" s="146">
        <v>1</v>
      </c>
      <c r="O2389" s="146">
        <v>19.870000000000001</v>
      </c>
      <c r="P2389" s="146">
        <v>22</v>
      </c>
      <c r="Q2389" t="str">
        <f t="shared" si="37"/>
        <v>Street</v>
      </c>
      <c r="R2389" s="148"/>
      <c r="U2389" s="148"/>
    </row>
    <row r="2390" spans="1:21" ht="15">
      <c r="A2390" s="146">
        <v>5</v>
      </c>
      <c r="B2390" s="146" t="s">
        <v>241</v>
      </c>
      <c r="C2390" s="146">
        <v>2020</v>
      </c>
      <c r="D2390" s="146">
        <v>3</v>
      </c>
      <c r="E2390" s="146" t="s">
        <v>369</v>
      </c>
      <c r="F2390" s="147">
        <v>3</v>
      </c>
      <c r="G2390" s="146" t="s">
        <v>262</v>
      </c>
      <c r="H2390" s="146">
        <v>1</v>
      </c>
      <c r="I2390" s="146" t="s">
        <v>251</v>
      </c>
      <c r="J2390" s="146" t="s">
        <v>245</v>
      </c>
      <c r="K2390" s="146" t="s">
        <v>246</v>
      </c>
      <c r="L2390" s="146">
        <v>300</v>
      </c>
      <c r="M2390" s="146" t="s">
        <v>282</v>
      </c>
      <c r="N2390" s="146">
        <v>1217</v>
      </c>
      <c r="O2390" s="146">
        <v>358238.60999999999</v>
      </c>
      <c r="P2390" s="146">
        <v>1338260</v>
      </c>
      <c r="Q2390" t="str">
        <f t="shared" si="37"/>
        <v>1-Residential</v>
      </c>
      <c r="R2390" s="148"/>
      <c r="U2390" s="148"/>
    </row>
    <row r="2391" spans="1:21" ht="15">
      <c r="A2391" s="146">
        <v>5</v>
      </c>
      <c r="B2391" s="146" t="s">
        <v>241</v>
      </c>
      <c r="C2391" s="146">
        <v>2020</v>
      </c>
      <c r="D2391" s="146">
        <v>3</v>
      </c>
      <c r="E2391" s="146" t="s">
        <v>369</v>
      </c>
      <c r="F2391" s="147">
        <v>1</v>
      </c>
      <c r="G2391" s="146" t="s">
        <v>243</v>
      </c>
      <c r="H2391" s="146">
        <v>7</v>
      </c>
      <c r="I2391" s="146" t="s">
        <v>345</v>
      </c>
      <c r="J2391" s="146" t="s">
        <v>257</v>
      </c>
      <c r="K2391" s="146" t="s">
        <v>258</v>
      </c>
      <c r="L2391" s="146">
        <v>200</v>
      </c>
      <c r="M2391" s="146" t="s">
        <v>259</v>
      </c>
      <c r="N2391" s="146">
        <v>73</v>
      </c>
      <c r="O2391" s="146">
        <v>7207.7299999999996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ht="15">
      <c r="A2392" s="146">
        <v>4</v>
      </c>
      <c r="B2392" s="146" t="s">
        <v>249</v>
      </c>
      <c r="C2392" s="146">
        <v>2020</v>
      </c>
      <c r="D2392" s="146">
        <v>3</v>
      </c>
      <c r="E2392" s="146" t="s">
        <v>369</v>
      </c>
      <c r="F2392" s="147">
        <v>3</v>
      </c>
      <c r="G2392" s="146" t="s">
        <v>262</v>
      </c>
      <c r="H2392" s="146">
        <v>903</v>
      </c>
      <c r="I2392" s="146" t="s">
        <v>244</v>
      </c>
      <c r="J2392" s="146" t="s">
        <v>245</v>
      </c>
      <c r="K2392" s="146" t="s">
        <v>246</v>
      </c>
      <c r="L2392" s="146">
        <v>4532</v>
      </c>
      <c r="M2392" s="146" t="s">
        <v>265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ht="15">
      <c r="A2393" s="146">
        <v>4</v>
      </c>
      <c r="B2393" s="146" t="s">
        <v>249</v>
      </c>
      <c r="C2393" s="146">
        <v>2020</v>
      </c>
      <c r="D2393" s="146">
        <v>3</v>
      </c>
      <c r="E2393" s="146" t="s">
        <v>369</v>
      </c>
      <c r="F2393" s="147">
        <v>1</v>
      </c>
      <c r="G2393" s="146" t="s">
        <v>243</v>
      </c>
      <c r="H2393" s="146">
        <v>905</v>
      </c>
      <c r="I2393" s="146" t="s">
        <v>358</v>
      </c>
      <c r="J2393" s="146" t="s">
        <v>257</v>
      </c>
      <c r="K2393" s="146" t="s">
        <v>258</v>
      </c>
      <c r="L2393" s="146">
        <v>4512</v>
      </c>
      <c r="M2393" s="146" t="s">
        <v>247</v>
      </c>
      <c r="N2393" s="146">
        <v>102</v>
      </c>
      <c r="O2393" s="146">
        <v>4509.8800000000001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ht="15">
      <c r="A2394" s="146">
        <v>4</v>
      </c>
      <c r="B2394" s="146" t="s">
        <v>249</v>
      </c>
      <c r="C2394" s="146">
        <v>2020</v>
      </c>
      <c r="D2394" s="146">
        <v>3</v>
      </c>
      <c r="E2394" s="146" t="s">
        <v>369</v>
      </c>
      <c r="F2394" s="147">
        <v>10</v>
      </c>
      <c r="G2394" s="146" t="s">
        <v>250</v>
      </c>
      <c r="H2394" s="146">
        <v>905</v>
      </c>
      <c r="I2394" s="146" t="s">
        <v>358</v>
      </c>
      <c r="J2394" s="146" t="s">
        <v>257</v>
      </c>
      <c r="K2394" s="146" t="s">
        <v>258</v>
      </c>
      <c r="L2394" s="146">
        <v>4513</v>
      </c>
      <c r="M2394" s="146" t="s">
        <v>338</v>
      </c>
      <c r="N2394" s="146">
        <v>5</v>
      </c>
      <c r="O2394" s="146">
        <v>281.50999999999999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ht="15">
      <c r="A2395" s="146">
        <v>5</v>
      </c>
      <c r="B2395" s="146" t="s">
        <v>241</v>
      </c>
      <c r="C2395" s="146">
        <v>2020</v>
      </c>
      <c r="D2395" s="146">
        <v>3</v>
      </c>
      <c r="E2395" s="146" t="s">
        <v>369</v>
      </c>
      <c r="F2395" s="147">
        <v>3</v>
      </c>
      <c r="G2395" s="146" t="s">
        <v>262</v>
      </c>
      <c r="H2395" s="146">
        <v>954</v>
      </c>
      <c r="I2395" s="146" t="s">
        <v>356</v>
      </c>
      <c r="J2395" s="146" t="s">
        <v>268</v>
      </c>
      <c r="K2395" s="146" t="s">
        <v>281</v>
      </c>
      <c r="L2395" s="146">
        <v>4532</v>
      </c>
      <c r="M2395" s="146" t="s">
        <v>265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ht="15">
      <c r="A2396" s="146">
        <v>5</v>
      </c>
      <c r="B2396" s="146" t="s">
        <v>241</v>
      </c>
      <c r="C2396" s="146">
        <v>2020</v>
      </c>
      <c r="D2396" s="146">
        <v>3</v>
      </c>
      <c r="E2396" s="146" t="s">
        <v>369</v>
      </c>
      <c r="F2396" s="147">
        <v>3</v>
      </c>
      <c r="G2396" s="146" t="s">
        <v>262</v>
      </c>
      <c r="H2396" s="146">
        <v>17</v>
      </c>
      <c r="I2396" s="146" t="s">
        <v>314</v>
      </c>
      <c r="J2396" s="146" t="s">
        <v>274</v>
      </c>
      <c r="K2396" s="146" t="s">
        <v>315</v>
      </c>
      <c r="L2396" s="146">
        <v>300</v>
      </c>
      <c r="M2396" s="146" t="s">
        <v>282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ht="15">
      <c r="A2397" s="146">
        <v>4</v>
      </c>
      <c r="B2397" s="146" t="s">
        <v>249</v>
      </c>
      <c r="C2397" s="146">
        <v>2020</v>
      </c>
      <c r="D2397" s="146">
        <v>3</v>
      </c>
      <c r="E2397" s="146" t="s">
        <v>369</v>
      </c>
      <c r="F2397" s="147">
        <v>5</v>
      </c>
      <c r="G2397" s="146" t="s">
        <v>283</v>
      </c>
      <c r="H2397" s="146">
        <v>710</v>
      </c>
      <c r="I2397" s="146" t="s">
        <v>332</v>
      </c>
      <c r="J2397" s="146" t="s">
        <v>277</v>
      </c>
      <c r="K2397" s="146" t="s">
        <v>317</v>
      </c>
      <c r="L2397" s="146">
        <v>4552</v>
      </c>
      <c r="M2397" s="146" t="s">
        <v>313</v>
      </c>
      <c r="N2397" s="146">
        <v>1</v>
      </c>
      <c r="O2397" s="146">
        <v>3271.8400000000001</v>
      </c>
      <c r="P2397" s="146">
        <v>37753</v>
      </c>
      <c r="Q2397" t="str">
        <f t="shared" si="37"/>
        <v>5-Large C&amp;I</v>
      </c>
      <c r="R2397" s="148"/>
      <c r="U2397" s="148"/>
    </row>
    <row r="2398" spans="1:21" ht="15">
      <c r="A2398" s="146">
        <v>4</v>
      </c>
      <c r="B2398" s="146" t="s">
        <v>249</v>
      </c>
      <c r="C2398" s="146">
        <v>2020</v>
      </c>
      <c r="D2398" s="146">
        <v>3</v>
      </c>
      <c r="E2398" s="146" t="s">
        <v>369</v>
      </c>
      <c r="F2398" s="147">
        <v>3</v>
      </c>
      <c r="G2398" s="146" t="s">
        <v>262</v>
      </c>
      <c r="H2398" s="146">
        <v>18</v>
      </c>
      <c r="I2398" s="146" t="s">
        <v>284</v>
      </c>
      <c r="J2398" s="146" t="s">
        <v>268</v>
      </c>
      <c r="K2398" s="146" t="s">
        <v>281</v>
      </c>
      <c r="L2398" s="146">
        <v>300</v>
      </c>
      <c r="M2398" s="146" t="s">
        <v>282</v>
      </c>
      <c r="N2398" s="146">
        <v>3</v>
      </c>
      <c r="O2398" s="146">
        <v>852.36000000000001</v>
      </c>
      <c r="P2398" s="146">
        <v>3365</v>
      </c>
      <c r="Q2398" t="str">
        <f t="shared" si="37"/>
        <v>4-Medium C&amp;I</v>
      </c>
      <c r="R2398" s="148"/>
      <c r="U2398" s="148"/>
    </row>
    <row r="2399" spans="1:21" ht="15">
      <c r="A2399" s="146">
        <v>5</v>
      </c>
      <c r="B2399" s="146" t="s">
        <v>241</v>
      </c>
      <c r="C2399" s="146">
        <v>2020</v>
      </c>
      <c r="D2399" s="146">
        <v>3</v>
      </c>
      <c r="E2399" s="146" t="s">
        <v>369</v>
      </c>
      <c r="F2399" s="147">
        <v>75</v>
      </c>
      <c r="G2399" s="146" t="s">
        <v>154</v>
      </c>
      <c r="H2399" s="146">
        <v>13</v>
      </c>
      <c r="I2399" s="146" t="s">
        <v>337</v>
      </c>
      <c r="J2399" s="146" t="s">
        <v>268</v>
      </c>
      <c r="K2399" s="146" t="s">
        <v>281</v>
      </c>
      <c r="L2399" s="146">
        <v>1575</v>
      </c>
      <c r="M2399" s="146" t="s">
        <v>320</v>
      </c>
      <c r="N2399" s="146">
        <v>1</v>
      </c>
      <c r="O2399" s="146">
        <v>1094.9300000000001</v>
      </c>
      <c r="P2399" s="146">
        <v>5320</v>
      </c>
      <c r="Q2399" t="str">
        <f t="shared" si="37"/>
        <v>4-Medium C&amp;I</v>
      </c>
      <c r="R2399" s="148"/>
      <c r="U2399" s="148"/>
    </row>
    <row r="2400" spans="1:21" ht="15">
      <c r="A2400" s="146">
        <v>5</v>
      </c>
      <c r="B2400" s="146" t="s">
        <v>241</v>
      </c>
      <c r="C2400" s="146">
        <v>2020</v>
      </c>
      <c r="D2400" s="146">
        <v>3</v>
      </c>
      <c r="E2400" s="146" t="s">
        <v>369</v>
      </c>
      <c r="F2400" s="147">
        <v>75</v>
      </c>
      <c r="G2400" s="146" t="s">
        <v>154</v>
      </c>
      <c r="H2400" s="146">
        <v>950</v>
      </c>
      <c r="I2400" s="146" t="s">
        <v>269</v>
      </c>
      <c r="J2400" s="146" t="s">
        <v>248</v>
      </c>
      <c r="K2400" s="146" t="s">
        <v>270</v>
      </c>
      <c r="L2400" s="146">
        <v>4575</v>
      </c>
      <c r="M2400" s="146" t="s">
        <v>154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ht="15">
      <c r="A2401" s="146">
        <v>5</v>
      </c>
      <c r="B2401" s="146" t="s">
        <v>241</v>
      </c>
      <c r="C2401" s="146">
        <v>2020</v>
      </c>
      <c r="D2401" s="146">
        <v>3</v>
      </c>
      <c r="E2401" s="146" t="s">
        <v>369</v>
      </c>
      <c r="F2401" s="147">
        <v>77</v>
      </c>
      <c r="G2401" s="146" t="s">
        <v>154</v>
      </c>
      <c r="H2401" s="146">
        <v>950</v>
      </c>
      <c r="I2401" s="146" t="s">
        <v>269</v>
      </c>
      <c r="J2401" s="146" t="s">
        <v>248</v>
      </c>
      <c r="K2401" s="146" t="s">
        <v>270</v>
      </c>
      <c r="L2401" s="146">
        <v>4577</v>
      </c>
      <c r="M2401" s="146" t="s">
        <v>154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ht="15">
      <c r="A2402" s="146">
        <v>5</v>
      </c>
      <c r="B2402" s="146" t="s">
        <v>241</v>
      </c>
      <c r="C2402" s="146">
        <v>2020</v>
      </c>
      <c r="D2402" s="146">
        <v>3</v>
      </c>
      <c r="E2402" s="146" t="s">
        <v>369</v>
      </c>
      <c r="F2402" s="147">
        <v>79</v>
      </c>
      <c r="G2402" s="146" t="s">
        <v>154</v>
      </c>
      <c r="H2402" s="146">
        <v>950</v>
      </c>
      <c r="I2402" s="146" t="s">
        <v>269</v>
      </c>
      <c r="J2402" s="146" t="s">
        <v>248</v>
      </c>
      <c r="K2402" s="146" t="s">
        <v>270</v>
      </c>
      <c r="L2402" s="146">
        <v>4579</v>
      </c>
      <c r="M2402" s="146" t="s">
        <v>267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ht="15">
      <c r="A2403" s="146">
        <v>5</v>
      </c>
      <c r="B2403" s="146" t="s">
        <v>241</v>
      </c>
      <c r="C2403" s="146">
        <v>2020</v>
      </c>
      <c r="D2403" s="146">
        <v>3</v>
      </c>
      <c r="E2403" s="146" t="s">
        <v>369</v>
      </c>
      <c r="F2403" s="147">
        <v>1</v>
      </c>
      <c r="G2403" s="146" t="s">
        <v>243</v>
      </c>
      <c r="H2403" s="146">
        <v>950</v>
      </c>
      <c r="I2403" s="146" t="s">
        <v>269</v>
      </c>
      <c r="J2403" s="146" t="s">
        <v>248</v>
      </c>
      <c r="K2403" s="146" t="s">
        <v>270</v>
      </c>
      <c r="L2403" s="146">
        <v>4512</v>
      </c>
      <c r="M2403" s="146" t="s">
        <v>247</v>
      </c>
      <c r="N2403" s="146">
        <v>732</v>
      </c>
      <c r="O2403" s="146">
        <v>46159.739999999998</v>
      </c>
      <c r="P2403" s="146">
        <v>418632</v>
      </c>
      <c r="Q2403" t="str">
        <f t="shared" si="37"/>
        <v>3-Small C&amp;I</v>
      </c>
      <c r="R2403" s="148"/>
      <c r="U2403" s="148"/>
    </row>
    <row r="2404" spans="1:21" ht="15">
      <c r="A2404" s="146">
        <v>5</v>
      </c>
      <c r="B2404" s="146" t="s">
        <v>241</v>
      </c>
      <c r="C2404" s="146">
        <v>2020</v>
      </c>
      <c r="D2404" s="146">
        <v>3</v>
      </c>
      <c r="E2404" s="146" t="s">
        <v>369</v>
      </c>
      <c r="F2404" s="147">
        <v>6</v>
      </c>
      <c r="G2404" s="146" t="s">
        <v>293</v>
      </c>
      <c r="H2404" s="146">
        <v>5</v>
      </c>
      <c r="I2404" s="146" t="s">
        <v>289</v>
      </c>
      <c r="J2404" s="146" t="s">
        <v>248</v>
      </c>
      <c r="K2404" s="146" t="s">
        <v>270</v>
      </c>
      <c r="L2404" s="146">
        <v>700</v>
      </c>
      <c r="M2404" s="146" t="s">
        <v>296</v>
      </c>
      <c r="N2404" s="146">
        <v>6</v>
      </c>
      <c r="O2404" s="146">
        <v>546.48000000000002</v>
      </c>
      <c r="P2404" s="146">
        <v>2269</v>
      </c>
      <c r="Q2404" t="str">
        <f t="shared" si="37"/>
        <v>3-Small C&amp;I</v>
      </c>
      <c r="R2404" s="148"/>
      <c r="U2404" s="148"/>
    </row>
    <row r="2405" spans="1:21" ht="15">
      <c r="A2405" s="146">
        <v>5</v>
      </c>
      <c r="B2405" s="146" t="s">
        <v>241</v>
      </c>
      <c r="C2405" s="146">
        <v>2020</v>
      </c>
      <c r="D2405" s="146">
        <v>3</v>
      </c>
      <c r="E2405" s="146" t="s">
        <v>369</v>
      </c>
      <c r="F2405" s="147">
        <v>75</v>
      </c>
      <c r="G2405" s="146" t="s">
        <v>154</v>
      </c>
      <c r="H2405" s="146">
        <v>5</v>
      </c>
      <c r="I2405" s="146" t="s">
        <v>289</v>
      </c>
      <c r="J2405" s="146" t="s">
        <v>248</v>
      </c>
      <c r="K2405" s="146" t="s">
        <v>270</v>
      </c>
      <c r="L2405" s="146">
        <v>1575</v>
      </c>
      <c r="M2405" s="146" t="s">
        <v>320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ht="15">
      <c r="A2406" s="146">
        <v>5</v>
      </c>
      <c r="B2406" s="146" t="s">
        <v>241</v>
      </c>
      <c r="C2406" s="146">
        <v>2020</v>
      </c>
      <c r="D2406" s="146">
        <v>3</v>
      </c>
      <c r="E2406" s="146" t="s">
        <v>369</v>
      </c>
      <c r="F2406" s="147">
        <v>10</v>
      </c>
      <c r="G2406" s="146" t="s">
        <v>250</v>
      </c>
      <c r="H2406" s="146">
        <v>616</v>
      </c>
      <c r="I2406" s="146" t="s">
        <v>311</v>
      </c>
      <c r="J2406" s="146" t="s">
        <v>305</v>
      </c>
      <c r="K2406" s="146" t="s">
        <v>307</v>
      </c>
      <c r="L2406" s="146">
        <v>4513</v>
      </c>
      <c r="M2406" s="146" t="s">
        <v>338</v>
      </c>
      <c r="N2406" s="146">
        <v>3</v>
      </c>
      <c r="O2406" s="146">
        <v>90.400000000000006</v>
      </c>
      <c r="P2406" s="146">
        <v>378</v>
      </c>
      <c r="Q2406" t="str">
        <f t="shared" si="37"/>
        <v>Street</v>
      </c>
      <c r="R2406" s="148"/>
      <c r="U2406" s="148"/>
    </row>
    <row r="2407" spans="1:21" ht="15">
      <c r="A2407" s="146">
        <v>5</v>
      </c>
      <c r="B2407" s="146" t="s">
        <v>241</v>
      </c>
      <c r="C2407" s="146">
        <v>2020</v>
      </c>
      <c r="D2407" s="146">
        <v>3</v>
      </c>
      <c r="E2407" s="146" t="s">
        <v>369</v>
      </c>
      <c r="F2407" s="147">
        <v>3</v>
      </c>
      <c r="G2407" s="146" t="s">
        <v>262</v>
      </c>
      <c r="H2407" s="146">
        <v>603</v>
      </c>
      <c r="I2407" s="146" t="s">
        <v>306</v>
      </c>
      <c r="J2407" s="146" t="s">
        <v>305</v>
      </c>
      <c r="K2407" s="146" t="s">
        <v>307</v>
      </c>
      <c r="L2407" s="146">
        <v>300</v>
      </c>
      <c r="M2407" s="146" t="s">
        <v>282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ht="15">
      <c r="A2408" s="146">
        <v>5</v>
      </c>
      <c r="B2408" s="146" t="s">
        <v>241</v>
      </c>
      <c r="C2408" s="146">
        <v>2020</v>
      </c>
      <c r="D2408" s="146">
        <v>3</v>
      </c>
      <c r="E2408" s="146" t="s">
        <v>369</v>
      </c>
      <c r="F2408" s="147">
        <v>60</v>
      </c>
      <c r="G2408" s="146" t="s">
        <v>154</v>
      </c>
      <c r="H2408" s="146">
        <v>615</v>
      </c>
      <c r="I2408" s="146" t="s">
        <v>298</v>
      </c>
      <c r="J2408" s="146" t="s">
        <v>290</v>
      </c>
      <c r="K2408" s="146" t="s">
        <v>299</v>
      </c>
      <c r="L2408" s="146">
        <v>4563</v>
      </c>
      <c r="M2408" s="146" t="s">
        <v>324</v>
      </c>
      <c r="N2408" s="146">
        <v>39</v>
      </c>
      <c r="O2408" s="146">
        <v>4885.3400000000001</v>
      </c>
      <c r="P2408" s="146">
        <v>10753</v>
      </c>
      <c r="Q2408" t="str">
        <f t="shared" si="37"/>
        <v>Street</v>
      </c>
      <c r="R2408" s="148"/>
      <c r="U2408" s="148"/>
    </row>
    <row r="2409" spans="1:21" ht="15">
      <c r="A2409" s="146">
        <v>5</v>
      </c>
      <c r="B2409" s="146" t="s">
        <v>241</v>
      </c>
      <c r="C2409" s="146">
        <v>2020</v>
      </c>
      <c r="D2409" s="146">
        <v>3</v>
      </c>
      <c r="E2409" s="146" t="s">
        <v>369</v>
      </c>
      <c r="F2409" s="147">
        <v>6</v>
      </c>
      <c r="G2409" s="146" t="s">
        <v>293</v>
      </c>
      <c r="H2409" s="146">
        <v>617</v>
      </c>
      <c r="I2409" s="146" t="s">
        <v>349</v>
      </c>
      <c r="J2409" s="146" t="s">
        <v>292</v>
      </c>
      <c r="K2409" s="146" t="s">
        <v>350</v>
      </c>
      <c r="L2409" s="146">
        <v>4562</v>
      </c>
      <c r="M2409" s="146" t="s">
        <v>300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ht="15">
      <c r="A2410" s="146">
        <v>5</v>
      </c>
      <c r="B2410" s="146" t="s">
        <v>241</v>
      </c>
      <c r="C2410" s="146">
        <v>2020</v>
      </c>
      <c r="D2410" s="146">
        <v>3</v>
      </c>
      <c r="E2410" s="146" t="s">
        <v>369</v>
      </c>
      <c r="F2410" s="147">
        <v>6</v>
      </c>
      <c r="G2410" s="146" t="s">
        <v>293</v>
      </c>
      <c r="H2410" s="146">
        <v>618</v>
      </c>
      <c r="I2410" s="146" t="s">
        <v>365</v>
      </c>
      <c r="J2410" s="146" t="s">
        <v>297</v>
      </c>
      <c r="K2410" s="146" t="s">
        <v>352</v>
      </c>
      <c r="L2410" s="146">
        <v>4562</v>
      </c>
      <c r="M2410" s="146" t="s">
        <v>300</v>
      </c>
      <c r="N2410" s="146">
        <v>7</v>
      </c>
      <c r="O2410" s="146">
        <v>880.54999999999995</v>
      </c>
      <c r="P2410" s="146">
        <v>544</v>
      </c>
      <c r="Q2410" t="str">
        <f t="shared" si="37"/>
        <v>Street</v>
      </c>
      <c r="R2410" s="148"/>
      <c r="U2410" s="148"/>
    </row>
    <row r="2411" spans="1:21" ht="15">
      <c r="A2411" s="146">
        <v>5</v>
      </c>
      <c r="B2411" s="146" t="s">
        <v>241</v>
      </c>
      <c r="C2411" s="146">
        <v>2020</v>
      </c>
      <c r="D2411" s="146">
        <v>3</v>
      </c>
      <c r="E2411" s="146" t="s">
        <v>369</v>
      </c>
      <c r="F2411" s="147">
        <v>1</v>
      </c>
      <c r="G2411" s="146" t="s">
        <v>243</v>
      </c>
      <c r="H2411" s="146">
        <v>6</v>
      </c>
      <c r="I2411" s="146" t="s">
        <v>344</v>
      </c>
      <c r="J2411" s="146" t="s">
        <v>257</v>
      </c>
      <c r="K2411" s="146" t="s">
        <v>258</v>
      </c>
      <c r="L2411" s="146">
        <v>200</v>
      </c>
      <c r="M2411" s="146" t="s">
        <v>259</v>
      </c>
      <c r="N2411" s="146">
        <v>52347</v>
      </c>
      <c r="O2411" s="146">
        <v>4987285.9500000002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ht="15">
      <c r="A2412" s="146">
        <v>5</v>
      </c>
      <c r="B2412" s="146" t="s">
        <v>241</v>
      </c>
      <c r="C2412" s="146">
        <v>2020</v>
      </c>
      <c r="D2412" s="146">
        <v>3</v>
      </c>
      <c r="E2412" s="146" t="s">
        <v>369</v>
      </c>
      <c r="F2412" s="147">
        <v>3</v>
      </c>
      <c r="G2412" s="146" t="s">
        <v>262</v>
      </c>
      <c r="H2412" s="146">
        <v>903</v>
      </c>
      <c r="I2412" s="146" t="s">
        <v>244</v>
      </c>
      <c r="J2412" s="146" t="s">
        <v>245</v>
      </c>
      <c r="K2412" s="146" t="s">
        <v>246</v>
      </c>
      <c r="L2412" s="146">
        <v>4532</v>
      </c>
      <c r="M2412" s="146" t="s">
        <v>265</v>
      </c>
      <c r="N2412" s="146">
        <v>1136</v>
      </c>
      <c r="O2412" s="146">
        <v>372830.97999999998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ht="15">
      <c r="A2413" s="146">
        <v>5</v>
      </c>
      <c r="B2413" s="146" t="s">
        <v>241</v>
      </c>
      <c r="C2413" s="146">
        <v>2020</v>
      </c>
      <c r="D2413" s="146">
        <v>3</v>
      </c>
      <c r="E2413" s="146" t="s">
        <v>369</v>
      </c>
      <c r="F2413" s="147">
        <v>79</v>
      </c>
      <c r="G2413" s="146" t="s">
        <v>154</v>
      </c>
      <c r="H2413" s="146">
        <v>153</v>
      </c>
      <c r="I2413" s="146" t="s">
        <v>342</v>
      </c>
      <c r="J2413" s="146" t="s">
        <v>279</v>
      </c>
      <c r="K2413" s="146" t="s">
        <v>279</v>
      </c>
      <c r="L2413" s="146">
        <v>1579</v>
      </c>
      <c r="M2413" s="146" t="s">
        <v>343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ht="15">
      <c r="A2414" s="146">
        <v>4</v>
      </c>
      <c r="B2414" s="146" t="s">
        <v>249</v>
      </c>
      <c r="C2414" s="146">
        <v>2020</v>
      </c>
      <c r="D2414" s="146">
        <v>3</v>
      </c>
      <c r="E2414" s="146" t="s">
        <v>369</v>
      </c>
      <c r="F2414" s="147">
        <v>3</v>
      </c>
      <c r="G2414" s="146" t="s">
        <v>262</v>
      </c>
      <c r="H2414" s="146">
        <v>710</v>
      </c>
      <c r="I2414" s="146" t="s">
        <v>332</v>
      </c>
      <c r="J2414" s="146" t="s">
        <v>277</v>
      </c>
      <c r="K2414" s="146" t="s">
        <v>317</v>
      </c>
      <c r="L2414" s="146">
        <v>4532</v>
      </c>
      <c r="M2414" s="146" t="s">
        <v>265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ht="15">
      <c r="A2415" s="146">
        <v>5</v>
      </c>
      <c r="B2415" s="146" t="s">
        <v>241</v>
      </c>
      <c r="C2415" s="146">
        <v>2020</v>
      </c>
      <c r="D2415" s="146">
        <v>3</v>
      </c>
      <c r="E2415" s="146" t="s">
        <v>369</v>
      </c>
      <c r="F2415" s="147">
        <v>3</v>
      </c>
      <c r="G2415" s="146" t="s">
        <v>262</v>
      </c>
      <c r="H2415" s="146">
        <v>16</v>
      </c>
      <c r="I2415" s="146" t="s">
        <v>326</v>
      </c>
      <c r="J2415" s="146" t="s">
        <v>271</v>
      </c>
      <c r="K2415" s="146" t="s">
        <v>327</v>
      </c>
      <c r="L2415" s="146">
        <v>300</v>
      </c>
      <c r="M2415" s="146" t="s">
        <v>282</v>
      </c>
      <c r="N2415" s="146">
        <v>1</v>
      </c>
      <c r="O2415" s="146">
        <v>2090.6599999999999</v>
      </c>
      <c r="P2415" s="146">
        <v>10680</v>
      </c>
      <c r="Q2415" t="str">
        <f t="shared" si="37"/>
        <v>4-Medium C&amp;I</v>
      </c>
      <c r="R2415" s="148"/>
      <c r="U2415" s="148"/>
    </row>
    <row r="2416" spans="1:21" ht="15">
      <c r="A2416" s="146">
        <v>5</v>
      </c>
      <c r="B2416" s="146" t="s">
        <v>241</v>
      </c>
      <c r="C2416" s="146">
        <v>2020</v>
      </c>
      <c r="D2416" s="146">
        <v>3</v>
      </c>
      <c r="E2416" s="146" t="s">
        <v>369</v>
      </c>
      <c r="F2416" s="147">
        <v>79</v>
      </c>
      <c r="G2416" s="146" t="s">
        <v>154</v>
      </c>
      <c r="H2416" s="146">
        <v>710</v>
      </c>
      <c r="I2416" s="146" t="s">
        <v>332</v>
      </c>
      <c r="J2416" s="146" t="s">
        <v>277</v>
      </c>
      <c r="K2416" s="146" t="s">
        <v>317</v>
      </c>
      <c r="L2416" s="146">
        <v>4579</v>
      </c>
      <c r="M2416" s="146" t="s">
        <v>267</v>
      </c>
      <c r="N2416" s="146">
        <v>1</v>
      </c>
      <c r="O2416" s="146">
        <v>7263.1999999999998</v>
      </c>
      <c r="P2416" s="146">
        <v>133208</v>
      </c>
      <c r="Q2416" t="str">
        <f t="shared" si="37"/>
        <v>5-Large C&amp;I</v>
      </c>
      <c r="R2416" s="148"/>
      <c r="U2416" s="148"/>
    </row>
    <row r="2417" spans="1:21" ht="15">
      <c r="A2417" s="146">
        <v>4</v>
      </c>
      <c r="B2417" s="146" t="s">
        <v>249</v>
      </c>
      <c r="C2417" s="146">
        <v>2020</v>
      </c>
      <c r="D2417" s="146">
        <v>3</v>
      </c>
      <c r="E2417" s="146" t="s">
        <v>369</v>
      </c>
      <c r="F2417" s="147">
        <v>3</v>
      </c>
      <c r="G2417" s="146" t="s">
        <v>262</v>
      </c>
      <c r="H2417" s="146">
        <v>10</v>
      </c>
      <c r="I2417" s="146" t="s">
        <v>347</v>
      </c>
      <c r="J2417" s="146" t="s">
        <v>266</v>
      </c>
      <c r="K2417" s="146" t="s">
        <v>276</v>
      </c>
      <c r="L2417" s="146">
        <v>300</v>
      </c>
      <c r="M2417" s="146" t="s">
        <v>282</v>
      </c>
      <c r="N2417" s="146">
        <v>20</v>
      </c>
      <c r="O2417" s="146">
        <v>2329.4200000000001</v>
      </c>
      <c r="P2417" s="146">
        <v>9559</v>
      </c>
      <c r="Q2417" t="str">
        <f t="shared" si="37"/>
        <v>3-Small C&amp;I</v>
      </c>
      <c r="R2417" s="148"/>
      <c r="U2417" s="148"/>
    </row>
    <row r="2418" spans="1:21" ht="15">
      <c r="A2418" s="146">
        <v>5</v>
      </c>
      <c r="B2418" s="146" t="s">
        <v>241</v>
      </c>
      <c r="C2418" s="146">
        <v>2020</v>
      </c>
      <c r="D2418" s="146">
        <v>3</v>
      </c>
      <c r="E2418" s="146" t="s">
        <v>369</v>
      </c>
      <c r="F2418" s="147">
        <v>3</v>
      </c>
      <c r="G2418" s="146" t="s">
        <v>262</v>
      </c>
      <c r="H2418" s="146">
        <v>310</v>
      </c>
      <c r="I2418" s="146" t="s">
        <v>275</v>
      </c>
      <c r="J2418" s="146" t="s">
        <v>266</v>
      </c>
      <c r="K2418" s="146" t="s">
        <v>276</v>
      </c>
      <c r="L2418" s="146">
        <v>300</v>
      </c>
      <c r="M2418" s="146" t="s">
        <v>282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ht="15">
      <c r="A2419" s="146">
        <v>4</v>
      </c>
      <c r="B2419" s="146" t="s">
        <v>249</v>
      </c>
      <c r="C2419" s="146">
        <v>2020</v>
      </c>
      <c r="D2419" s="146">
        <v>3</v>
      </c>
      <c r="E2419" s="146" t="s">
        <v>369</v>
      </c>
      <c r="F2419" s="147">
        <v>5</v>
      </c>
      <c r="G2419" s="146" t="s">
        <v>283</v>
      </c>
      <c r="H2419" s="146">
        <v>950</v>
      </c>
      <c r="I2419" s="146" t="s">
        <v>269</v>
      </c>
      <c r="J2419" s="146" t="s">
        <v>248</v>
      </c>
      <c r="K2419" s="146" t="s">
        <v>270</v>
      </c>
      <c r="L2419" s="146">
        <v>4552</v>
      </c>
      <c r="M2419" s="146" t="s">
        <v>313</v>
      </c>
      <c r="N2419" s="146">
        <v>2</v>
      </c>
      <c r="O2419" s="146">
        <v>47.640000000000001</v>
      </c>
      <c r="P2419" s="146">
        <v>276</v>
      </c>
      <c r="Q2419" t="str">
        <f t="shared" si="37"/>
        <v>3-Small C&amp;I</v>
      </c>
      <c r="R2419" s="148"/>
      <c r="U2419" s="148"/>
    </row>
    <row r="2420" spans="1:21" ht="15">
      <c r="A2420" s="146">
        <v>5</v>
      </c>
      <c r="B2420" s="146" t="s">
        <v>241</v>
      </c>
      <c r="C2420" s="146">
        <v>2020</v>
      </c>
      <c r="D2420" s="146">
        <v>3</v>
      </c>
      <c r="E2420" s="146" t="s">
        <v>369</v>
      </c>
      <c r="F2420" s="147">
        <v>3</v>
      </c>
      <c r="G2420" s="146" t="s">
        <v>262</v>
      </c>
      <c r="H2420" s="146">
        <v>8</v>
      </c>
      <c r="I2420" s="146" t="s">
        <v>333</v>
      </c>
      <c r="J2420" s="146" t="s">
        <v>255</v>
      </c>
      <c r="K2420" s="146" t="s">
        <v>264</v>
      </c>
      <c r="L2420" s="146">
        <v>300</v>
      </c>
      <c r="M2420" s="146" t="s">
        <v>282</v>
      </c>
      <c r="N2420" s="146">
        <v>382</v>
      </c>
      <c r="O2420" s="146">
        <v>22694.669999999998</v>
      </c>
      <c r="P2420" s="146">
        <v>92201</v>
      </c>
      <c r="Q2420" t="str">
        <f t="shared" si="37"/>
        <v>3-Small C&amp;I</v>
      </c>
      <c r="R2420" s="148"/>
      <c r="U2420" s="148"/>
    </row>
    <row r="2421" spans="1:21" ht="15">
      <c r="A2421" s="146">
        <v>5</v>
      </c>
      <c r="B2421" s="146" t="s">
        <v>241</v>
      </c>
      <c r="C2421" s="146">
        <v>2020</v>
      </c>
      <c r="D2421" s="146">
        <v>3</v>
      </c>
      <c r="E2421" s="146" t="s">
        <v>369</v>
      </c>
      <c r="F2421" s="147">
        <v>6</v>
      </c>
      <c r="G2421" s="146" t="s">
        <v>293</v>
      </c>
      <c r="H2421" s="146">
        <v>613</v>
      </c>
      <c r="I2421" s="146" t="s">
        <v>294</v>
      </c>
      <c r="J2421" s="146" t="s">
        <v>253</v>
      </c>
      <c r="K2421" s="146" t="s">
        <v>295</v>
      </c>
      <c r="L2421" s="146">
        <v>700</v>
      </c>
      <c r="M2421" s="146" t="s">
        <v>296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ht="15">
      <c r="A2422" s="146">
        <v>5</v>
      </c>
      <c r="B2422" s="146" t="s">
        <v>241</v>
      </c>
      <c r="C2422" s="146">
        <v>2020</v>
      </c>
      <c r="D2422" s="146">
        <v>3</v>
      </c>
      <c r="E2422" s="146" t="s">
        <v>369</v>
      </c>
      <c r="F2422" s="147">
        <v>3</v>
      </c>
      <c r="G2422" s="146" t="s">
        <v>262</v>
      </c>
      <c r="H2422" s="146">
        <v>621</v>
      </c>
      <c r="I2422" s="146" t="s">
        <v>323</v>
      </c>
      <c r="J2422" s="146" t="s">
        <v>253</v>
      </c>
      <c r="K2422" s="146" t="s">
        <v>295</v>
      </c>
      <c r="L2422" s="146">
        <v>4532</v>
      </c>
      <c r="M2422" s="146" t="s">
        <v>265</v>
      </c>
      <c r="N2422" s="146">
        <v>6</v>
      </c>
      <c r="O2422" s="146">
        <v>534.00999999999999</v>
      </c>
      <c r="P2422" s="146">
        <v>5327</v>
      </c>
      <c r="Q2422" t="str">
        <f t="shared" si="37"/>
        <v>3-Small C&amp;I</v>
      </c>
      <c r="R2422" s="148"/>
      <c r="U2422" s="148"/>
    </row>
    <row r="2423" spans="1:21" ht="15">
      <c r="A2423" s="146">
        <v>4</v>
      </c>
      <c r="B2423" s="146" t="s">
        <v>249</v>
      </c>
      <c r="C2423" s="146">
        <v>2020</v>
      </c>
      <c r="D2423" s="146">
        <v>3</v>
      </c>
      <c r="E2423" s="146" t="s">
        <v>369</v>
      </c>
      <c r="F2423" s="147">
        <v>1</v>
      </c>
      <c r="G2423" s="146" t="s">
        <v>243</v>
      </c>
      <c r="H2423" s="146">
        <v>950</v>
      </c>
      <c r="I2423" s="146" t="s">
        <v>269</v>
      </c>
      <c r="J2423" s="146" t="s">
        <v>248</v>
      </c>
      <c r="K2423" s="146" t="s">
        <v>270</v>
      </c>
      <c r="L2423" s="146">
        <v>4512</v>
      </c>
      <c r="M2423" s="146" t="s">
        <v>247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ht="15">
      <c r="A2424" s="146">
        <v>5</v>
      </c>
      <c r="B2424" s="146" t="s">
        <v>241</v>
      </c>
      <c r="C2424" s="146">
        <v>2020</v>
      </c>
      <c r="D2424" s="146">
        <v>3</v>
      </c>
      <c r="E2424" s="146" t="s">
        <v>369</v>
      </c>
      <c r="F2424" s="147">
        <v>77</v>
      </c>
      <c r="G2424" s="146" t="s">
        <v>154</v>
      </c>
      <c r="H2424" s="146">
        <v>5</v>
      </c>
      <c r="I2424" s="146" t="s">
        <v>289</v>
      </c>
      <c r="J2424" s="146" t="s">
        <v>248</v>
      </c>
      <c r="K2424" s="146" t="s">
        <v>270</v>
      </c>
      <c r="L2424" s="146">
        <v>1577</v>
      </c>
      <c r="M2424" s="146" t="s">
        <v>336</v>
      </c>
      <c r="N2424" s="146">
        <v>2</v>
      </c>
      <c r="O2424" s="146">
        <v>1460.8199999999999</v>
      </c>
      <c r="P2424" s="146">
        <v>6778</v>
      </c>
      <c r="Q2424" t="str">
        <f t="shared" si="37"/>
        <v>3-Small C&amp;I</v>
      </c>
      <c r="R2424" s="148"/>
      <c r="U2424" s="148"/>
    </row>
    <row r="2425" spans="1:21" ht="15">
      <c r="A2425" s="146">
        <v>5</v>
      </c>
      <c r="B2425" s="146" t="s">
        <v>241</v>
      </c>
      <c r="C2425" s="146">
        <v>2020</v>
      </c>
      <c r="D2425" s="146">
        <v>3</v>
      </c>
      <c r="E2425" s="146" t="s">
        <v>369</v>
      </c>
      <c r="F2425" s="147">
        <v>6</v>
      </c>
      <c r="G2425" s="146" t="s">
        <v>293</v>
      </c>
      <c r="H2425" s="146">
        <v>603</v>
      </c>
      <c r="I2425" s="146" t="s">
        <v>306</v>
      </c>
      <c r="J2425" s="146" t="s">
        <v>305</v>
      </c>
      <c r="K2425" s="146" t="s">
        <v>307</v>
      </c>
      <c r="L2425" s="146">
        <v>700</v>
      </c>
      <c r="M2425" s="146" t="s">
        <v>296</v>
      </c>
      <c r="N2425" s="146">
        <v>648</v>
      </c>
      <c r="O2425" s="146">
        <v>55242.489999999998</v>
      </c>
      <c r="P2425" s="146">
        <v>143689</v>
      </c>
      <c r="Q2425" t="str">
        <f t="shared" si="37"/>
        <v>Street</v>
      </c>
      <c r="R2425" s="148"/>
      <c r="U2425" s="148"/>
    </row>
    <row r="2426" spans="1:21" ht="15">
      <c r="A2426" s="146">
        <v>5</v>
      </c>
      <c r="B2426" s="146" t="s">
        <v>241</v>
      </c>
      <c r="C2426" s="146">
        <v>2020</v>
      </c>
      <c r="D2426" s="146">
        <v>3</v>
      </c>
      <c r="E2426" s="146" t="s">
        <v>369</v>
      </c>
      <c r="F2426" s="147">
        <v>6</v>
      </c>
      <c r="G2426" s="146" t="s">
        <v>293</v>
      </c>
      <c r="H2426" s="146">
        <v>615</v>
      </c>
      <c r="I2426" s="146" t="s">
        <v>298</v>
      </c>
      <c r="J2426" s="146" t="s">
        <v>290</v>
      </c>
      <c r="K2426" s="146" t="s">
        <v>299</v>
      </c>
      <c r="L2426" s="146">
        <v>4562</v>
      </c>
      <c r="M2426" s="146" t="s">
        <v>300</v>
      </c>
      <c r="N2426" s="146">
        <v>580</v>
      </c>
      <c r="O2426" s="146">
        <v>455761.65999999997</v>
      </c>
      <c r="P2426" s="146">
        <v>903282</v>
      </c>
      <c r="Q2426" t="str">
        <f t="shared" si="37"/>
        <v>Street</v>
      </c>
      <c r="R2426" s="148"/>
      <c r="U2426" s="148"/>
    </row>
    <row r="2427" spans="1:21" ht="15">
      <c r="A2427" s="146">
        <v>4</v>
      </c>
      <c r="B2427" s="146" t="s">
        <v>249</v>
      </c>
      <c r="C2427" s="146">
        <v>2020</v>
      </c>
      <c r="D2427" s="146">
        <v>3</v>
      </c>
      <c r="E2427" s="146" t="s">
        <v>369</v>
      </c>
      <c r="F2427" s="147">
        <v>1</v>
      </c>
      <c r="G2427" s="146" t="s">
        <v>243</v>
      </c>
      <c r="H2427" s="146">
        <v>1</v>
      </c>
      <c r="I2427" s="146" t="s">
        <v>251</v>
      </c>
      <c r="J2427" s="146" t="s">
        <v>245</v>
      </c>
      <c r="K2427" s="146" t="s">
        <v>246</v>
      </c>
      <c r="L2427" s="146">
        <v>200</v>
      </c>
      <c r="M2427" s="146" t="s">
        <v>259</v>
      </c>
      <c r="N2427" s="146">
        <v>1369</v>
      </c>
      <c r="O2427" s="146">
        <v>249304.07000000001</v>
      </c>
      <c r="P2427" s="146">
        <v>902452</v>
      </c>
      <c r="Q2427" t="str">
        <f t="shared" si="37"/>
        <v>1-Residential</v>
      </c>
      <c r="R2427" s="148"/>
      <c r="U2427" s="148"/>
    </row>
    <row r="2428" spans="1:21" ht="15">
      <c r="A2428" s="146">
        <v>5</v>
      </c>
      <c r="B2428" s="146" t="s">
        <v>241</v>
      </c>
      <c r="C2428" s="146">
        <v>2020</v>
      </c>
      <c r="D2428" s="146">
        <v>3</v>
      </c>
      <c r="E2428" s="146" t="s">
        <v>369</v>
      </c>
      <c r="F2428" s="147">
        <v>71</v>
      </c>
      <c r="G2428" s="146" t="s">
        <v>154</v>
      </c>
      <c r="H2428" s="146">
        <v>1</v>
      </c>
      <c r="I2428" s="146" t="s">
        <v>251</v>
      </c>
      <c r="J2428" s="146" t="s">
        <v>245</v>
      </c>
      <c r="K2428" s="146" t="s">
        <v>246</v>
      </c>
      <c r="L2428" s="146">
        <v>1571</v>
      </c>
      <c r="M2428" s="146" t="s">
        <v>331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ht="15">
      <c r="A2429" s="146">
        <v>5</v>
      </c>
      <c r="B2429" s="146" t="s">
        <v>241</v>
      </c>
      <c r="C2429" s="146">
        <v>2020</v>
      </c>
      <c r="D2429" s="146">
        <v>3</v>
      </c>
      <c r="E2429" s="146" t="s">
        <v>369</v>
      </c>
      <c r="F2429" s="147">
        <v>10</v>
      </c>
      <c r="G2429" s="146" t="s">
        <v>250</v>
      </c>
      <c r="H2429" s="146">
        <v>903</v>
      </c>
      <c r="I2429" s="146" t="s">
        <v>244</v>
      </c>
      <c r="J2429" s="146" t="s">
        <v>245</v>
      </c>
      <c r="K2429" s="146" t="s">
        <v>246</v>
      </c>
      <c r="L2429" s="146">
        <v>4513</v>
      </c>
      <c r="M2429" s="146" t="s">
        <v>338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ht="15">
      <c r="A2430" s="146">
        <v>5</v>
      </c>
      <c r="B2430" s="146" t="s">
        <v>241</v>
      </c>
      <c r="C2430" s="146">
        <v>2020</v>
      </c>
      <c r="D2430" s="146">
        <v>3</v>
      </c>
      <c r="E2430" s="146" t="s">
        <v>369</v>
      </c>
      <c r="F2430" s="147">
        <v>10</v>
      </c>
      <c r="G2430" s="146" t="s">
        <v>250</v>
      </c>
      <c r="H2430" s="146">
        <v>6</v>
      </c>
      <c r="I2430" s="146" t="s">
        <v>344</v>
      </c>
      <c r="J2430" s="146" t="s">
        <v>257</v>
      </c>
      <c r="K2430" s="146" t="s">
        <v>258</v>
      </c>
      <c r="L2430" s="146">
        <v>207</v>
      </c>
      <c r="M2430" s="146" t="s">
        <v>252</v>
      </c>
      <c r="N2430" s="146">
        <v>5020</v>
      </c>
      <c r="O2430" s="146">
        <v>880122.93999999994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ht="15">
      <c r="A2431" s="146">
        <v>5</v>
      </c>
      <c r="B2431" s="146" t="s">
        <v>241</v>
      </c>
      <c r="C2431" s="146">
        <v>2020</v>
      </c>
      <c r="D2431" s="146">
        <v>3</v>
      </c>
      <c r="E2431" s="146" t="s">
        <v>369</v>
      </c>
      <c r="F2431" s="147">
        <v>6</v>
      </c>
      <c r="G2431" s="146" t="s">
        <v>293</v>
      </c>
      <c r="H2431" s="146">
        <v>608</v>
      </c>
      <c r="I2431" s="146" t="s">
        <v>339</v>
      </c>
      <c r="J2431" s="146" t="s">
        <v>308</v>
      </c>
      <c r="K2431" s="146" t="s">
        <v>154</v>
      </c>
      <c r="L2431" s="146">
        <v>700</v>
      </c>
      <c r="M2431" s="146" t="s">
        <v>296</v>
      </c>
      <c r="N2431" s="146">
        <v>58</v>
      </c>
      <c r="O2431" s="146">
        <v>195177.82000000001</v>
      </c>
      <c r="P2431" s="146">
        <v>882548</v>
      </c>
      <c r="Q2431" t="str">
        <f t="shared" si="37"/>
        <v>Street</v>
      </c>
      <c r="R2431" s="148"/>
      <c r="U2431" s="148"/>
    </row>
    <row r="2432" spans="1:21" ht="15">
      <c r="A2432" s="146">
        <v>4</v>
      </c>
      <c r="B2432" s="146" t="s">
        <v>249</v>
      </c>
      <c r="C2432" s="146">
        <v>2020</v>
      </c>
      <c r="D2432" s="146">
        <v>3</v>
      </c>
      <c r="E2432" s="146" t="s">
        <v>369</v>
      </c>
      <c r="F2432" s="147">
        <v>3</v>
      </c>
      <c r="G2432" s="146" t="s">
        <v>262</v>
      </c>
      <c r="H2432" s="146">
        <v>616</v>
      </c>
      <c r="I2432" s="146" t="s">
        <v>311</v>
      </c>
      <c r="J2432" s="146" t="s">
        <v>305</v>
      </c>
      <c r="K2432" s="146" t="s">
        <v>307</v>
      </c>
      <c r="L2432" s="146">
        <v>4532</v>
      </c>
      <c r="M2432" s="146" t="s">
        <v>265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ht="15">
      <c r="A2433" s="146">
        <v>5</v>
      </c>
      <c r="B2433" s="146" t="s">
        <v>241</v>
      </c>
      <c r="C2433" s="146">
        <v>2020</v>
      </c>
      <c r="D2433" s="146">
        <v>3</v>
      </c>
      <c r="E2433" s="146" t="s">
        <v>369</v>
      </c>
      <c r="F2433" s="147">
        <v>6</v>
      </c>
      <c r="G2433" s="146" t="s">
        <v>293</v>
      </c>
      <c r="H2433" s="146">
        <v>601</v>
      </c>
      <c r="I2433" s="146" t="s">
        <v>359</v>
      </c>
      <c r="J2433" s="146" t="s">
        <v>290</v>
      </c>
      <c r="K2433" s="146" t="s">
        <v>299</v>
      </c>
      <c r="L2433" s="146">
        <v>700</v>
      </c>
      <c r="M2433" s="146" t="s">
        <v>296</v>
      </c>
      <c r="N2433" s="146">
        <v>121</v>
      </c>
      <c r="O2433" s="146">
        <v>57828.120000000003</v>
      </c>
      <c r="P2433" s="146">
        <v>94762</v>
      </c>
      <c r="Q2433" t="str">
        <f t="shared" si="37"/>
        <v>Street</v>
      </c>
      <c r="R2433" s="148"/>
      <c r="U2433" s="148"/>
    </row>
    <row r="2434" spans="1:21" ht="15">
      <c r="A2434" s="146">
        <v>5</v>
      </c>
      <c r="B2434" s="146" t="s">
        <v>241</v>
      </c>
      <c r="C2434" s="146">
        <v>2020</v>
      </c>
      <c r="D2434" s="146">
        <v>3</v>
      </c>
      <c r="E2434" s="146" t="s">
        <v>369</v>
      </c>
      <c r="F2434" s="147">
        <v>5</v>
      </c>
      <c r="G2434" s="146" t="s">
        <v>283</v>
      </c>
      <c r="H2434" s="146">
        <v>700</v>
      </c>
      <c r="I2434" s="146" t="s">
        <v>329</v>
      </c>
      <c r="J2434" s="146" t="s">
        <v>277</v>
      </c>
      <c r="K2434" s="146" t="s">
        <v>317</v>
      </c>
      <c r="L2434" s="146">
        <v>460</v>
      </c>
      <c r="M2434" s="146" t="s">
        <v>285</v>
      </c>
      <c r="N2434" s="146">
        <v>4</v>
      </c>
      <c r="O2434" s="146">
        <v>104625.89</v>
      </c>
      <c r="P2434" s="146">
        <v>602650</v>
      </c>
      <c r="Q2434" t="str">
        <f t="shared" si="38" ref="Q2434:Q2497">VLOOKUP(J2434,S:T,2,FALSE)</f>
        <v>5-Large C&amp;I</v>
      </c>
      <c r="R2434" s="148"/>
      <c r="U2434" s="148"/>
    </row>
    <row r="2435" spans="1:21" ht="15">
      <c r="A2435" s="146">
        <v>5</v>
      </c>
      <c r="B2435" s="146" t="s">
        <v>241</v>
      </c>
      <c r="C2435" s="146">
        <v>2020</v>
      </c>
      <c r="D2435" s="146">
        <v>3</v>
      </c>
      <c r="E2435" s="146" t="s">
        <v>369</v>
      </c>
      <c r="F2435" s="147">
        <v>5</v>
      </c>
      <c r="G2435" s="146" t="s">
        <v>283</v>
      </c>
      <c r="H2435" s="146">
        <v>701</v>
      </c>
      <c r="I2435" s="146" t="s">
        <v>316</v>
      </c>
      <c r="J2435" s="146" t="s">
        <v>277</v>
      </c>
      <c r="K2435" s="146" t="s">
        <v>317</v>
      </c>
      <c r="L2435" s="146">
        <v>460</v>
      </c>
      <c r="M2435" s="146" t="s">
        <v>285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ht="15">
      <c r="A2436" s="146">
        <v>5</v>
      </c>
      <c r="B2436" s="146" t="s">
        <v>241</v>
      </c>
      <c r="C2436" s="146">
        <v>2020</v>
      </c>
      <c r="D2436" s="146">
        <v>3</v>
      </c>
      <c r="E2436" s="146" t="s">
        <v>369</v>
      </c>
      <c r="F2436" s="147">
        <v>79</v>
      </c>
      <c r="G2436" s="146" t="s">
        <v>154</v>
      </c>
      <c r="H2436" s="146">
        <v>954</v>
      </c>
      <c r="I2436" s="146" t="s">
        <v>356</v>
      </c>
      <c r="J2436" s="146" t="s">
        <v>268</v>
      </c>
      <c r="K2436" s="146" t="s">
        <v>281</v>
      </c>
      <c r="L2436" s="146">
        <v>4579</v>
      </c>
      <c r="M2436" s="146" t="s">
        <v>267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ht="15">
      <c r="A2437" s="146">
        <v>5</v>
      </c>
      <c r="B2437" s="146" t="s">
        <v>241</v>
      </c>
      <c r="C2437" s="146">
        <v>2020</v>
      </c>
      <c r="D2437" s="146">
        <v>3</v>
      </c>
      <c r="E2437" s="146" t="s">
        <v>369</v>
      </c>
      <c r="F2437" s="147">
        <v>3</v>
      </c>
      <c r="G2437" s="146" t="s">
        <v>262</v>
      </c>
      <c r="H2437" s="146">
        <v>20</v>
      </c>
      <c r="I2437" s="146" t="s">
        <v>357</v>
      </c>
      <c r="J2437" s="146" t="s">
        <v>274</v>
      </c>
      <c r="K2437" s="146" t="s">
        <v>315</v>
      </c>
      <c r="L2437" s="146">
        <v>300</v>
      </c>
      <c r="M2437" s="146" t="s">
        <v>282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ht="15">
      <c r="A2438" s="146">
        <v>4</v>
      </c>
      <c r="B2438" s="146" t="s">
        <v>249</v>
      </c>
      <c r="C2438" s="146">
        <v>2020</v>
      </c>
      <c r="D2438" s="146">
        <v>3</v>
      </c>
      <c r="E2438" s="146" t="s">
        <v>369</v>
      </c>
      <c r="F2438" s="147">
        <v>1</v>
      </c>
      <c r="G2438" s="146" t="s">
        <v>243</v>
      </c>
      <c r="H2438" s="146">
        <v>10</v>
      </c>
      <c r="I2438" s="146" t="s">
        <v>347</v>
      </c>
      <c r="J2438" s="146" t="s">
        <v>266</v>
      </c>
      <c r="K2438" s="146" t="s">
        <v>276</v>
      </c>
      <c r="L2438" s="146">
        <v>200</v>
      </c>
      <c r="M2438" s="146" t="s">
        <v>259</v>
      </c>
      <c r="N2438" s="146">
        <v>3</v>
      </c>
      <c r="O2438" s="146">
        <v>658.61000000000001</v>
      </c>
      <c r="P2438" s="146">
        <v>2837</v>
      </c>
      <c r="Q2438" t="str">
        <f t="shared" si="38"/>
        <v>3-Small C&amp;I</v>
      </c>
      <c r="R2438" s="148"/>
      <c r="U2438" s="148"/>
    </row>
    <row r="2439" spans="1:21" ht="15">
      <c r="A2439" s="146">
        <v>5</v>
      </c>
      <c r="B2439" s="146" t="s">
        <v>241</v>
      </c>
      <c r="C2439" s="146">
        <v>2020</v>
      </c>
      <c r="D2439" s="146">
        <v>3</v>
      </c>
      <c r="E2439" s="146" t="s">
        <v>369</v>
      </c>
      <c r="F2439" s="147">
        <v>1</v>
      </c>
      <c r="G2439" s="146" t="s">
        <v>243</v>
      </c>
      <c r="H2439" s="146">
        <v>15</v>
      </c>
      <c r="I2439" s="146" t="s">
        <v>318</v>
      </c>
      <c r="J2439" s="146" t="s">
        <v>266</v>
      </c>
      <c r="K2439" s="146" t="s">
        <v>276</v>
      </c>
      <c r="L2439" s="146">
        <v>200</v>
      </c>
      <c r="M2439" s="146" t="s">
        <v>259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ht="15">
      <c r="A2440" s="146">
        <v>4</v>
      </c>
      <c r="B2440" s="146" t="s">
        <v>249</v>
      </c>
      <c r="C2440" s="146">
        <v>2020</v>
      </c>
      <c r="D2440" s="146">
        <v>3</v>
      </c>
      <c r="E2440" s="146" t="s">
        <v>369</v>
      </c>
      <c r="F2440" s="147">
        <v>3</v>
      </c>
      <c r="G2440" s="146" t="s">
        <v>262</v>
      </c>
      <c r="H2440" s="146">
        <v>15</v>
      </c>
      <c r="I2440" s="146" t="s">
        <v>318</v>
      </c>
      <c r="J2440" s="146" t="s">
        <v>266</v>
      </c>
      <c r="K2440" s="146" t="s">
        <v>276</v>
      </c>
      <c r="L2440" s="146">
        <v>300</v>
      </c>
      <c r="M2440" s="146" t="s">
        <v>282</v>
      </c>
      <c r="N2440" s="146">
        <v>1</v>
      </c>
      <c r="O2440" s="146">
        <v>22.800000000000001</v>
      </c>
      <c r="P2440" s="146">
        <v>57</v>
      </c>
      <c r="Q2440" t="str">
        <f t="shared" si="38"/>
        <v>3-Small C&amp;I</v>
      </c>
      <c r="R2440" s="148"/>
      <c r="U2440" s="148"/>
    </row>
    <row r="2441" spans="1:21" ht="15">
      <c r="A2441" s="146">
        <v>5</v>
      </c>
      <c r="B2441" s="146" t="s">
        <v>241</v>
      </c>
      <c r="C2441" s="146">
        <v>2020</v>
      </c>
      <c r="D2441" s="146">
        <v>3</v>
      </c>
      <c r="E2441" s="146" t="s">
        <v>369</v>
      </c>
      <c r="F2441" s="147">
        <v>1</v>
      </c>
      <c r="G2441" s="146" t="s">
        <v>243</v>
      </c>
      <c r="H2441" s="146">
        <v>10</v>
      </c>
      <c r="I2441" s="146" t="s">
        <v>347</v>
      </c>
      <c r="J2441" s="146" t="s">
        <v>260</v>
      </c>
      <c r="K2441" s="146" t="s">
        <v>273</v>
      </c>
      <c r="L2441" s="146">
        <v>200</v>
      </c>
      <c r="M2441" s="146" t="s">
        <v>259</v>
      </c>
      <c r="N2441" s="146">
        <v>1074</v>
      </c>
      <c r="O2441" s="146">
        <v>88212.559999999998</v>
      </c>
      <c r="P2441" s="146">
        <v>361534</v>
      </c>
      <c r="Q2441" t="str">
        <f t="shared" si="38"/>
        <v>3-Small C&amp;I</v>
      </c>
      <c r="R2441" s="148"/>
      <c r="U2441" s="148"/>
    </row>
    <row r="2442" spans="1:21" ht="15">
      <c r="A2442" s="146">
        <v>5</v>
      </c>
      <c r="B2442" s="146" t="s">
        <v>241</v>
      </c>
      <c r="C2442" s="146">
        <v>2020</v>
      </c>
      <c r="D2442" s="146">
        <v>3</v>
      </c>
      <c r="E2442" s="146" t="s">
        <v>369</v>
      </c>
      <c r="F2442" s="147">
        <v>3</v>
      </c>
      <c r="G2442" s="146" t="s">
        <v>262</v>
      </c>
      <c r="H2442" s="146">
        <v>13</v>
      </c>
      <c r="I2442" s="146" t="s">
        <v>337</v>
      </c>
      <c r="J2442" s="146" t="s">
        <v>268</v>
      </c>
      <c r="K2442" s="146" t="s">
        <v>281</v>
      </c>
      <c r="L2442" s="146">
        <v>300</v>
      </c>
      <c r="M2442" s="146" t="s">
        <v>282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ht="15">
      <c r="A2443" s="146">
        <v>5</v>
      </c>
      <c r="B2443" s="146" t="s">
        <v>241</v>
      </c>
      <c r="C2443" s="146">
        <v>2020</v>
      </c>
      <c r="D2443" s="146">
        <v>3</v>
      </c>
      <c r="E2443" s="146" t="s">
        <v>369</v>
      </c>
      <c r="F2443" s="147">
        <v>60</v>
      </c>
      <c r="G2443" s="146" t="s">
        <v>154</v>
      </c>
      <c r="H2443" s="146">
        <v>612</v>
      </c>
      <c r="I2443" s="146" t="s">
        <v>363</v>
      </c>
      <c r="J2443" s="146" t="s">
        <v>253</v>
      </c>
      <c r="K2443" s="146" t="s">
        <v>295</v>
      </c>
      <c r="L2443" s="146">
        <v>360</v>
      </c>
      <c r="M2443" s="146" t="s">
        <v>304</v>
      </c>
      <c r="N2443" s="146">
        <v>1</v>
      </c>
      <c r="O2443" s="146">
        <v>9.0999999999999996</v>
      </c>
      <c r="P2443" s="146">
        <v>9</v>
      </c>
      <c r="Q2443" t="str">
        <f t="shared" si="38"/>
        <v>3-Small C&amp;I</v>
      </c>
      <c r="R2443" s="148"/>
      <c r="U2443" s="148"/>
    </row>
    <row r="2444" spans="1:21" ht="15">
      <c r="A2444" s="146">
        <v>5</v>
      </c>
      <c r="B2444" s="146" t="s">
        <v>241</v>
      </c>
      <c r="C2444" s="146">
        <v>2020</v>
      </c>
      <c r="D2444" s="146">
        <v>3</v>
      </c>
      <c r="E2444" s="146" t="s">
        <v>369</v>
      </c>
      <c r="F2444" s="147">
        <v>6</v>
      </c>
      <c r="G2444" s="146" t="s">
        <v>293</v>
      </c>
      <c r="H2444" s="146">
        <v>621</v>
      </c>
      <c r="I2444" s="146" t="s">
        <v>323</v>
      </c>
      <c r="J2444" s="146" t="s">
        <v>253</v>
      </c>
      <c r="K2444" s="146" t="s">
        <v>295</v>
      </c>
      <c r="L2444" s="146">
        <v>4562</v>
      </c>
      <c r="M2444" s="146" t="s">
        <v>300</v>
      </c>
      <c r="N2444" s="146">
        <v>9</v>
      </c>
      <c r="O2444" s="146">
        <v>185.83000000000001</v>
      </c>
      <c r="P2444" s="146">
        <v>1254</v>
      </c>
      <c r="Q2444" t="str">
        <f t="shared" si="38"/>
        <v>3-Small C&amp;I</v>
      </c>
      <c r="R2444" s="148"/>
      <c r="U2444" s="148"/>
    </row>
    <row r="2445" spans="1:21" ht="15">
      <c r="A2445" s="146">
        <v>5</v>
      </c>
      <c r="B2445" s="146" t="s">
        <v>241</v>
      </c>
      <c r="C2445" s="146">
        <v>2020</v>
      </c>
      <c r="D2445" s="146">
        <v>3</v>
      </c>
      <c r="E2445" s="146" t="s">
        <v>369</v>
      </c>
      <c r="F2445" s="147">
        <v>79</v>
      </c>
      <c r="G2445" s="146" t="s">
        <v>154</v>
      </c>
      <c r="H2445" s="146">
        <v>5</v>
      </c>
      <c r="I2445" s="146" t="s">
        <v>289</v>
      </c>
      <c r="J2445" s="146" t="s">
        <v>248</v>
      </c>
      <c r="K2445" s="146" t="s">
        <v>270</v>
      </c>
      <c r="L2445" s="146">
        <v>1579</v>
      </c>
      <c r="M2445" s="146" t="s">
        <v>343</v>
      </c>
      <c r="N2445" s="146">
        <v>1</v>
      </c>
      <c r="O2445" s="146">
        <v>9.6400000000000006</v>
      </c>
      <c r="P2445" s="146">
        <v>0</v>
      </c>
      <c r="Q2445" t="str">
        <f t="shared" si="38"/>
        <v>3-Small C&amp;I</v>
      </c>
      <c r="R2445" s="148"/>
      <c r="U2445" s="148"/>
    </row>
    <row r="2446" spans="1:21" ht="15">
      <c r="A2446" s="146">
        <v>4</v>
      </c>
      <c r="B2446" s="146" t="s">
        <v>249</v>
      </c>
      <c r="C2446" s="146">
        <v>2020</v>
      </c>
      <c r="D2446" s="146">
        <v>3</v>
      </c>
      <c r="E2446" s="146" t="s">
        <v>369</v>
      </c>
      <c r="F2446" s="147">
        <v>3</v>
      </c>
      <c r="G2446" s="146" t="s">
        <v>262</v>
      </c>
      <c r="H2446" s="146">
        <v>950</v>
      </c>
      <c r="I2446" s="146" t="s">
        <v>269</v>
      </c>
      <c r="J2446" s="146" t="s">
        <v>248</v>
      </c>
      <c r="K2446" s="146" t="s">
        <v>270</v>
      </c>
      <c r="L2446" s="146">
        <v>4532</v>
      </c>
      <c r="M2446" s="146" t="s">
        <v>265</v>
      </c>
      <c r="N2446" s="146">
        <v>1267</v>
      </c>
      <c r="O2446" s="146">
        <v>174784.14999999999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ht="15">
      <c r="A2447" s="146">
        <v>5</v>
      </c>
      <c r="B2447" s="146" t="s">
        <v>241</v>
      </c>
      <c r="C2447" s="146">
        <v>2020</v>
      </c>
      <c r="D2447" s="146">
        <v>3</v>
      </c>
      <c r="E2447" s="146" t="s">
        <v>369</v>
      </c>
      <c r="F2447" s="147">
        <v>1</v>
      </c>
      <c r="G2447" s="146" t="s">
        <v>243</v>
      </c>
      <c r="H2447" s="146">
        <v>1</v>
      </c>
      <c r="I2447" s="146" t="s">
        <v>251</v>
      </c>
      <c r="J2447" s="146" t="s">
        <v>245</v>
      </c>
      <c r="K2447" s="146" t="s">
        <v>246</v>
      </c>
      <c r="L2447" s="146">
        <v>200</v>
      </c>
      <c r="M2447" s="146" t="s">
        <v>259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ht="15">
      <c r="A2448" s="146">
        <v>5</v>
      </c>
      <c r="B2448" s="146" t="s">
        <v>241</v>
      </c>
      <c r="C2448" s="146">
        <v>2020</v>
      </c>
      <c r="D2448" s="146">
        <v>3</v>
      </c>
      <c r="E2448" s="146" t="s">
        <v>369</v>
      </c>
      <c r="F2448" s="147">
        <v>10</v>
      </c>
      <c r="G2448" s="146" t="s">
        <v>250</v>
      </c>
      <c r="H2448" s="146">
        <v>603</v>
      </c>
      <c r="I2448" s="146" t="s">
        <v>306</v>
      </c>
      <c r="J2448" s="146" t="s">
        <v>305</v>
      </c>
      <c r="K2448" s="146" t="s">
        <v>307</v>
      </c>
      <c r="L2448" s="146">
        <v>207</v>
      </c>
      <c r="M2448" s="146" t="s">
        <v>252</v>
      </c>
      <c r="N2448" s="146">
        <v>27</v>
      </c>
      <c r="O2448" s="146">
        <v>566.96000000000004</v>
      </c>
      <c r="P2448" s="146">
        <v>1354</v>
      </c>
      <c r="Q2448" t="str">
        <f t="shared" si="38"/>
        <v>Street</v>
      </c>
      <c r="R2448" s="148"/>
      <c r="U2448" s="148"/>
    </row>
    <row r="2449" spans="1:21" ht="15">
      <c r="A2449" s="146">
        <v>5</v>
      </c>
      <c r="B2449" s="146" t="s">
        <v>241</v>
      </c>
      <c r="C2449" s="146">
        <v>2020</v>
      </c>
      <c r="D2449" s="146">
        <v>3</v>
      </c>
      <c r="E2449" s="146" t="s">
        <v>369</v>
      </c>
      <c r="F2449" s="147">
        <v>6</v>
      </c>
      <c r="G2449" s="146" t="s">
        <v>293</v>
      </c>
      <c r="H2449" s="146">
        <v>606</v>
      </c>
      <c r="I2449" s="146" t="s">
        <v>351</v>
      </c>
      <c r="J2449" s="146" t="s">
        <v>297</v>
      </c>
      <c r="K2449" s="146" t="s">
        <v>352</v>
      </c>
      <c r="L2449" s="146">
        <v>700</v>
      </c>
      <c r="M2449" s="146" t="s">
        <v>296</v>
      </c>
      <c r="N2449" s="146">
        <v>2</v>
      </c>
      <c r="O2449" s="146">
        <v>759.64999999999998</v>
      </c>
      <c r="P2449" s="146">
        <v>1381</v>
      </c>
      <c r="Q2449" t="str">
        <f t="shared" si="38"/>
        <v>Street</v>
      </c>
      <c r="R2449" s="148"/>
      <c r="U2449" s="148"/>
    </row>
    <row r="2450" spans="1:21" ht="15">
      <c r="A2450" s="146">
        <v>5</v>
      </c>
      <c r="B2450" s="146" t="s">
        <v>241</v>
      </c>
      <c r="C2450" s="146">
        <v>2020</v>
      </c>
      <c r="D2450" s="146">
        <v>3</v>
      </c>
      <c r="E2450" s="146" t="s">
        <v>369</v>
      </c>
      <c r="F2450" s="147">
        <v>6</v>
      </c>
      <c r="G2450" s="146" t="s">
        <v>293</v>
      </c>
      <c r="H2450" s="146">
        <v>607</v>
      </c>
      <c r="I2450" s="146" t="s">
        <v>353</v>
      </c>
      <c r="J2450" s="146" t="s">
        <v>297</v>
      </c>
      <c r="K2450" s="146" t="s">
        <v>352</v>
      </c>
      <c r="L2450" s="146">
        <v>700</v>
      </c>
      <c r="M2450" s="146" t="s">
        <v>296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ht="15">
      <c r="A2451" s="146">
        <v>5</v>
      </c>
      <c r="B2451" s="146" t="s">
        <v>241</v>
      </c>
      <c r="C2451" s="146">
        <v>2020</v>
      </c>
      <c r="D2451" s="146">
        <v>3</v>
      </c>
      <c r="E2451" s="146" t="s">
        <v>369</v>
      </c>
      <c r="F2451" s="147">
        <v>1</v>
      </c>
      <c r="G2451" s="146" t="s">
        <v>243</v>
      </c>
      <c r="H2451" s="146">
        <v>602</v>
      </c>
      <c r="I2451" s="146" t="s">
        <v>309</v>
      </c>
      <c r="J2451" s="146" t="s">
        <v>305</v>
      </c>
      <c r="K2451" s="146" t="s">
        <v>307</v>
      </c>
      <c r="L2451" s="146">
        <v>200</v>
      </c>
      <c r="M2451" s="146" t="s">
        <v>259</v>
      </c>
      <c r="N2451" s="146">
        <v>185</v>
      </c>
      <c r="O2451" s="146">
        <v>8262.4099999999999</v>
      </c>
      <c r="P2451" s="146">
        <v>18631</v>
      </c>
      <c r="Q2451" t="str">
        <f t="shared" si="38"/>
        <v>Street</v>
      </c>
      <c r="R2451" s="148"/>
      <c r="U2451" s="148"/>
    </row>
    <row r="2452" spans="1:21" ht="15">
      <c r="A2452" s="146">
        <v>5</v>
      </c>
      <c r="B2452" s="146" t="s">
        <v>241</v>
      </c>
      <c r="C2452" s="146">
        <v>2020</v>
      </c>
      <c r="D2452" s="146">
        <v>3</v>
      </c>
      <c r="E2452" s="146" t="s">
        <v>369</v>
      </c>
      <c r="F2452" s="147">
        <v>1</v>
      </c>
      <c r="G2452" s="146" t="s">
        <v>243</v>
      </c>
      <c r="H2452" s="146">
        <v>2</v>
      </c>
      <c r="I2452" s="146" t="s">
        <v>330</v>
      </c>
      <c r="J2452" s="146" t="s">
        <v>245</v>
      </c>
      <c r="K2452" s="146" t="s">
        <v>246</v>
      </c>
      <c r="L2452" s="146">
        <v>200</v>
      </c>
      <c r="M2452" s="146" t="s">
        <v>259</v>
      </c>
      <c r="N2452" s="146">
        <v>252</v>
      </c>
      <c r="O2452" s="146">
        <v>38147.650000000001</v>
      </c>
      <c r="P2452" s="146">
        <v>136125</v>
      </c>
      <c r="Q2452" t="str">
        <f t="shared" si="38"/>
        <v>1-Residential</v>
      </c>
      <c r="R2452" s="148"/>
      <c r="U2452" s="148"/>
    </row>
    <row r="2453" spans="1:21" ht="15">
      <c r="A2453" s="146">
        <v>5</v>
      </c>
      <c r="B2453" s="146" t="s">
        <v>241</v>
      </c>
      <c r="C2453" s="146">
        <v>2020</v>
      </c>
      <c r="D2453" s="146">
        <v>3</v>
      </c>
      <c r="E2453" s="146" t="s">
        <v>369</v>
      </c>
      <c r="F2453" s="147">
        <v>10</v>
      </c>
      <c r="G2453" s="146" t="s">
        <v>250</v>
      </c>
      <c r="H2453" s="146">
        <v>1</v>
      </c>
      <c r="I2453" s="146" t="s">
        <v>251</v>
      </c>
      <c r="J2453" s="146" t="s">
        <v>245</v>
      </c>
      <c r="K2453" s="146" t="s">
        <v>246</v>
      </c>
      <c r="L2453" s="146">
        <v>207</v>
      </c>
      <c r="M2453" s="146" t="s">
        <v>252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ht="15">
      <c r="A2454" s="146">
        <v>4</v>
      </c>
      <c r="B2454" s="146" t="s">
        <v>249</v>
      </c>
      <c r="C2454" s="146">
        <v>2020</v>
      </c>
      <c r="D2454" s="146">
        <v>3</v>
      </c>
      <c r="E2454" s="146" t="s">
        <v>369</v>
      </c>
      <c r="F2454" s="147">
        <v>10</v>
      </c>
      <c r="G2454" s="146" t="s">
        <v>250</v>
      </c>
      <c r="H2454" s="146">
        <v>1</v>
      </c>
      <c r="I2454" s="146" t="s">
        <v>251</v>
      </c>
      <c r="J2454" s="146" t="s">
        <v>245</v>
      </c>
      <c r="K2454" s="146" t="s">
        <v>246</v>
      </c>
      <c r="L2454" s="146">
        <v>207</v>
      </c>
      <c r="M2454" s="146" t="s">
        <v>252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ht="15">
      <c r="A2455" s="146">
        <v>5</v>
      </c>
      <c r="B2455" s="146" t="s">
        <v>241</v>
      </c>
      <c r="C2455" s="146">
        <v>2020</v>
      </c>
      <c r="D2455" s="146">
        <v>3</v>
      </c>
      <c r="E2455" s="146" t="s">
        <v>369</v>
      </c>
      <c r="F2455" s="147">
        <v>6</v>
      </c>
      <c r="G2455" s="146" t="s">
        <v>293</v>
      </c>
      <c r="H2455" s="146">
        <v>616</v>
      </c>
      <c r="I2455" s="146" t="s">
        <v>311</v>
      </c>
      <c r="J2455" s="146" t="s">
        <v>305</v>
      </c>
      <c r="K2455" s="146" t="s">
        <v>307</v>
      </c>
      <c r="L2455" s="146">
        <v>4562</v>
      </c>
      <c r="M2455" s="146" t="s">
        <v>300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ht="15">
      <c r="A2456" s="146">
        <v>5</v>
      </c>
      <c r="B2456" s="146" t="s">
        <v>241</v>
      </c>
      <c r="C2456" s="146">
        <v>2020</v>
      </c>
      <c r="D2456" s="146">
        <v>3</v>
      </c>
      <c r="E2456" s="146" t="s">
        <v>369</v>
      </c>
      <c r="F2456" s="147">
        <v>6</v>
      </c>
      <c r="G2456" s="146" t="s">
        <v>293</v>
      </c>
      <c r="H2456" s="146">
        <v>609</v>
      </c>
      <c r="I2456" s="146" t="s">
        <v>340</v>
      </c>
      <c r="J2456" s="146" t="s">
        <v>308</v>
      </c>
      <c r="K2456" s="146" t="s">
        <v>154</v>
      </c>
      <c r="L2456" s="146">
        <v>700</v>
      </c>
      <c r="M2456" s="146" t="s">
        <v>296</v>
      </c>
      <c r="N2456" s="146">
        <v>13</v>
      </c>
      <c r="O2456" s="146">
        <v>9187.0100000000002</v>
      </c>
      <c r="P2456" s="146">
        <v>38387</v>
      </c>
      <c r="Q2456" t="str">
        <f t="shared" si="38"/>
        <v>Street</v>
      </c>
      <c r="R2456" s="148"/>
      <c r="U2456" s="148"/>
    </row>
    <row r="2457" spans="1:21" ht="15">
      <c r="A2457" s="146">
        <v>5</v>
      </c>
      <c r="B2457" s="146" t="s">
        <v>241</v>
      </c>
      <c r="C2457" s="146">
        <v>2020</v>
      </c>
      <c r="D2457" s="146">
        <v>3</v>
      </c>
      <c r="E2457" s="146" t="s">
        <v>369</v>
      </c>
      <c r="F2457" s="147">
        <v>5</v>
      </c>
      <c r="G2457" s="146" t="s">
        <v>283</v>
      </c>
      <c r="H2457" s="146">
        <v>710</v>
      </c>
      <c r="I2457" s="146" t="s">
        <v>332</v>
      </c>
      <c r="J2457" s="146" t="s">
        <v>277</v>
      </c>
      <c r="K2457" s="146" t="s">
        <v>317</v>
      </c>
      <c r="L2457" s="146">
        <v>4552</v>
      </c>
      <c r="M2457" s="146" t="s">
        <v>313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ht="15">
      <c r="A2458" s="146">
        <v>5</v>
      </c>
      <c r="B2458" s="146" t="s">
        <v>241</v>
      </c>
      <c r="C2458" s="146">
        <v>2020</v>
      </c>
      <c r="D2458" s="146">
        <v>3</v>
      </c>
      <c r="E2458" s="146" t="s">
        <v>369</v>
      </c>
      <c r="F2458" s="147">
        <v>1</v>
      </c>
      <c r="G2458" s="146" t="s">
        <v>243</v>
      </c>
      <c r="H2458" s="146">
        <v>953</v>
      </c>
      <c r="I2458" s="146" t="s">
        <v>278</v>
      </c>
      <c r="J2458" s="146" t="s">
        <v>266</v>
      </c>
      <c r="K2458" s="146" t="s">
        <v>276</v>
      </c>
      <c r="L2458" s="146">
        <v>4512</v>
      </c>
      <c r="M2458" s="146" t="s">
        <v>247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ht="15">
      <c r="A2459" s="146">
        <v>4</v>
      </c>
      <c r="B2459" s="146" t="s">
        <v>249</v>
      </c>
      <c r="C2459" s="146">
        <v>2020</v>
      </c>
      <c r="D2459" s="146">
        <v>3</v>
      </c>
      <c r="E2459" s="146" t="s">
        <v>369</v>
      </c>
      <c r="F2459" s="147">
        <v>3</v>
      </c>
      <c r="G2459" s="146" t="s">
        <v>262</v>
      </c>
      <c r="H2459" s="146">
        <v>953</v>
      </c>
      <c r="I2459" s="146" t="s">
        <v>278</v>
      </c>
      <c r="J2459" s="146" t="s">
        <v>266</v>
      </c>
      <c r="K2459" s="146" t="s">
        <v>276</v>
      </c>
      <c r="L2459" s="146">
        <v>4532</v>
      </c>
      <c r="M2459" s="146" t="s">
        <v>265</v>
      </c>
      <c r="N2459" s="146">
        <v>49</v>
      </c>
      <c r="O2459" s="146">
        <v>3256.4200000000001</v>
      </c>
      <c r="P2459" s="146">
        <v>27455</v>
      </c>
      <c r="Q2459" t="str">
        <f t="shared" si="38"/>
        <v>3-Small C&amp;I</v>
      </c>
      <c r="R2459" s="148"/>
      <c r="U2459" s="148"/>
    </row>
    <row r="2460" spans="1:21" ht="15">
      <c r="A2460" s="146">
        <v>4</v>
      </c>
      <c r="B2460" s="146" t="s">
        <v>249</v>
      </c>
      <c r="C2460" s="146">
        <v>2020</v>
      </c>
      <c r="D2460" s="146">
        <v>3</v>
      </c>
      <c r="E2460" s="146" t="s">
        <v>369</v>
      </c>
      <c r="F2460" s="147">
        <v>3</v>
      </c>
      <c r="G2460" s="146" t="s">
        <v>262</v>
      </c>
      <c r="H2460" s="146">
        <v>954</v>
      </c>
      <c r="I2460" s="146" t="s">
        <v>356</v>
      </c>
      <c r="J2460" s="146" t="s">
        <v>268</v>
      </c>
      <c r="K2460" s="146" t="s">
        <v>281</v>
      </c>
      <c r="L2460" s="146">
        <v>4532</v>
      </c>
      <c r="M2460" s="146" t="s">
        <v>265</v>
      </c>
      <c r="N2460" s="146">
        <v>74</v>
      </c>
      <c r="O2460" s="146">
        <v>103039.50999999999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ht="15">
      <c r="A2461" s="146">
        <v>5</v>
      </c>
      <c r="B2461" s="146" t="s">
        <v>241</v>
      </c>
      <c r="C2461" s="146">
        <v>2020</v>
      </c>
      <c r="D2461" s="146">
        <v>3</v>
      </c>
      <c r="E2461" s="146" t="s">
        <v>369</v>
      </c>
      <c r="F2461" s="147">
        <v>3</v>
      </c>
      <c r="G2461" s="146" t="s">
        <v>262</v>
      </c>
      <c r="H2461" s="146">
        <v>956</v>
      </c>
      <c r="I2461" s="146" t="s">
        <v>367</v>
      </c>
      <c r="J2461" s="146" t="s">
        <v>268</v>
      </c>
      <c r="K2461" s="146" t="s">
        <v>281</v>
      </c>
      <c r="L2461" s="146">
        <v>4532</v>
      </c>
      <c r="M2461" s="146" t="s">
        <v>265</v>
      </c>
      <c r="N2461" s="146">
        <v>224</v>
      </c>
      <c r="O2461" s="146">
        <v>349949.42999999999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ht="15">
      <c r="A2462" s="146">
        <v>5</v>
      </c>
      <c r="B2462" s="146" t="s">
        <v>241</v>
      </c>
      <c r="C2462" s="146">
        <v>2020</v>
      </c>
      <c r="D2462" s="146">
        <v>3</v>
      </c>
      <c r="E2462" s="146" t="s">
        <v>369</v>
      </c>
      <c r="F2462" s="147">
        <v>6</v>
      </c>
      <c r="G2462" s="146" t="s">
        <v>293</v>
      </c>
      <c r="H2462" s="146">
        <v>950</v>
      </c>
      <c r="I2462" s="146" t="s">
        <v>269</v>
      </c>
      <c r="J2462" s="146" t="s">
        <v>248</v>
      </c>
      <c r="K2462" s="146" t="s">
        <v>270</v>
      </c>
      <c r="L2462" s="146">
        <v>4562</v>
      </c>
      <c r="M2462" s="146" t="s">
        <v>300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ht="15">
      <c r="A2463" s="146">
        <v>5</v>
      </c>
      <c r="B2463" s="146" t="s">
        <v>241</v>
      </c>
      <c r="C2463" s="146">
        <v>2020</v>
      </c>
      <c r="D2463" s="146">
        <v>3</v>
      </c>
      <c r="E2463" s="146" t="s">
        <v>369</v>
      </c>
      <c r="F2463" s="147">
        <v>1</v>
      </c>
      <c r="G2463" s="146" t="s">
        <v>243</v>
      </c>
      <c r="H2463" s="146">
        <v>603</v>
      </c>
      <c r="I2463" s="146" t="s">
        <v>306</v>
      </c>
      <c r="J2463" s="146" t="s">
        <v>305</v>
      </c>
      <c r="K2463" s="146" t="s">
        <v>307</v>
      </c>
      <c r="L2463" s="146">
        <v>200</v>
      </c>
      <c r="M2463" s="146" t="s">
        <v>259</v>
      </c>
      <c r="N2463" s="146">
        <v>747</v>
      </c>
      <c r="O2463" s="146">
        <v>23653.110000000001</v>
      </c>
      <c r="P2463" s="146">
        <v>53781</v>
      </c>
      <c r="Q2463" t="str">
        <f t="shared" si="38"/>
        <v>Street</v>
      </c>
      <c r="R2463" s="148"/>
      <c r="U2463" s="148"/>
    </row>
    <row r="2464" spans="1:21" ht="15">
      <c r="A2464" s="146">
        <v>5</v>
      </c>
      <c r="B2464" s="146" t="s">
        <v>241</v>
      </c>
      <c r="C2464" s="146">
        <v>2020</v>
      </c>
      <c r="D2464" s="146">
        <v>3</v>
      </c>
      <c r="E2464" s="146" t="s">
        <v>369</v>
      </c>
      <c r="F2464" s="147">
        <v>1</v>
      </c>
      <c r="G2464" s="146" t="s">
        <v>243</v>
      </c>
      <c r="H2464" s="146">
        <v>5</v>
      </c>
      <c r="I2464" s="146" t="s">
        <v>289</v>
      </c>
      <c r="J2464" s="146" t="s">
        <v>248</v>
      </c>
      <c r="K2464" s="146" t="s">
        <v>270</v>
      </c>
      <c r="L2464" s="146">
        <v>200</v>
      </c>
      <c r="M2464" s="146" t="s">
        <v>259</v>
      </c>
      <c r="N2464" s="146">
        <v>1337</v>
      </c>
      <c r="O2464" s="146">
        <v>-9045.0100000000002</v>
      </c>
      <c r="P2464" s="146">
        <v>706504</v>
      </c>
      <c r="Q2464" t="str">
        <f t="shared" si="38"/>
        <v>3-Small C&amp;I</v>
      </c>
      <c r="R2464" s="148"/>
      <c r="U2464" s="148"/>
    </row>
    <row r="2465" spans="1:21" ht="15">
      <c r="A2465" s="146">
        <v>5</v>
      </c>
      <c r="B2465" s="146" t="s">
        <v>241</v>
      </c>
      <c r="C2465" s="146">
        <v>2020</v>
      </c>
      <c r="D2465" s="146">
        <v>3</v>
      </c>
      <c r="E2465" s="146" t="s">
        <v>369</v>
      </c>
      <c r="F2465" s="147">
        <v>5</v>
      </c>
      <c r="G2465" s="146" t="s">
        <v>283</v>
      </c>
      <c r="H2465" s="146">
        <v>5</v>
      </c>
      <c r="I2465" s="146" t="s">
        <v>289</v>
      </c>
      <c r="J2465" s="146" t="s">
        <v>248</v>
      </c>
      <c r="K2465" s="146" t="s">
        <v>270</v>
      </c>
      <c r="L2465" s="146">
        <v>460</v>
      </c>
      <c r="M2465" s="146" t="s">
        <v>285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ht="15">
      <c r="A2466" s="146">
        <v>4</v>
      </c>
      <c r="B2466" s="146" t="s">
        <v>249</v>
      </c>
      <c r="C2466" s="146">
        <v>2020</v>
      </c>
      <c r="D2466" s="146">
        <v>3</v>
      </c>
      <c r="E2466" s="146" t="s">
        <v>369</v>
      </c>
      <c r="F2466" s="147">
        <v>3</v>
      </c>
      <c r="G2466" s="146" t="s">
        <v>262</v>
      </c>
      <c r="H2466" s="146">
        <v>5</v>
      </c>
      <c r="I2466" s="146" t="s">
        <v>289</v>
      </c>
      <c r="J2466" s="146" t="s">
        <v>248</v>
      </c>
      <c r="K2466" s="146" t="s">
        <v>270</v>
      </c>
      <c r="L2466" s="146">
        <v>300</v>
      </c>
      <c r="M2466" s="146" t="s">
        <v>282</v>
      </c>
      <c r="N2466" s="146">
        <v>163</v>
      </c>
      <c r="O2466" s="146">
        <v>28077.400000000001</v>
      </c>
      <c r="P2466" s="146">
        <v>120796</v>
      </c>
      <c r="Q2466" t="str">
        <f t="shared" si="38"/>
        <v>3-Small C&amp;I</v>
      </c>
      <c r="R2466" s="148"/>
      <c r="U2466" s="148"/>
    </row>
    <row r="2467" spans="1:21" ht="15">
      <c r="A2467" s="146">
        <v>5</v>
      </c>
      <c r="B2467" s="146" t="s">
        <v>241</v>
      </c>
      <c r="C2467" s="146">
        <v>2020</v>
      </c>
      <c r="D2467" s="146">
        <v>3</v>
      </c>
      <c r="E2467" s="146" t="s">
        <v>369</v>
      </c>
      <c r="F2467" s="147">
        <v>5</v>
      </c>
      <c r="G2467" s="146" t="s">
        <v>283</v>
      </c>
      <c r="H2467" s="146">
        <v>11</v>
      </c>
      <c r="I2467" s="146" t="s">
        <v>335</v>
      </c>
      <c r="J2467" s="146" t="s">
        <v>248</v>
      </c>
      <c r="K2467" s="146" t="s">
        <v>270</v>
      </c>
      <c r="L2467" s="146">
        <v>460</v>
      </c>
      <c r="M2467" s="146" t="s">
        <v>285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ht="15">
      <c r="A2468" s="146">
        <v>4</v>
      </c>
      <c r="B2468" s="146" t="s">
        <v>249</v>
      </c>
      <c r="C2468">
        <v>2020</v>
      </c>
      <c r="D2468" s="146">
        <v>4</v>
      </c>
      <c r="E2468" s="146" t="s">
        <v>370</v>
      </c>
      <c r="F2468" s="147">
        <v>10</v>
      </c>
      <c r="G2468" s="146" t="s">
        <v>250</v>
      </c>
      <c r="H2468" s="146">
        <v>903</v>
      </c>
      <c r="I2468" s="146" t="s">
        <v>244</v>
      </c>
      <c r="J2468" s="146" t="s">
        <v>245</v>
      </c>
      <c r="K2468" s="146" t="s">
        <v>246</v>
      </c>
      <c r="L2468" s="146">
        <v>4513</v>
      </c>
      <c r="M2468" s="146" t="s">
        <v>338</v>
      </c>
      <c r="N2468" s="146">
        <v>159</v>
      </c>
      <c r="O2468" s="146">
        <v>15526.639999999999</v>
      </c>
      <c r="P2468" s="146">
        <v>109680</v>
      </c>
      <c r="Q2468" t="str">
        <f t="shared" si="38"/>
        <v>1-Residential</v>
      </c>
      <c r="R2468" s="148"/>
      <c r="S2468" t="s">
        <v>381</v>
      </c>
      <c r="U2468" s="148"/>
    </row>
    <row r="2469" spans="1:21" ht="15">
      <c r="A2469" s="146">
        <v>4</v>
      </c>
      <c r="B2469" s="146" t="s">
        <v>249</v>
      </c>
      <c r="C2469">
        <v>2020</v>
      </c>
      <c r="D2469" s="146">
        <v>4</v>
      </c>
      <c r="E2469" s="146" t="s">
        <v>370</v>
      </c>
      <c r="F2469" s="147">
        <v>3</v>
      </c>
      <c r="G2469" s="146" t="s">
        <v>262</v>
      </c>
      <c r="H2469" s="146">
        <v>903</v>
      </c>
      <c r="I2469" s="146" t="s">
        <v>244</v>
      </c>
      <c r="J2469" s="146" t="s">
        <v>245</v>
      </c>
      <c r="K2469" s="146" t="s">
        <v>246</v>
      </c>
      <c r="L2469" s="146">
        <v>4532</v>
      </c>
      <c r="M2469" s="146" t="s">
        <v>265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381</v>
      </c>
      <c r="U2469" s="148"/>
    </row>
    <row r="2470" spans="1:21" ht="15">
      <c r="A2470" s="146">
        <v>5</v>
      </c>
      <c r="B2470" s="146" t="s">
        <v>241</v>
      </c>
      <c r="C2470">
        <v>2020</v>
      </c>
      <c r="D2470" s="146">
        <v>4</v>
      </c>
      <c r="E2470" s="146" t="s">
        <v>370</v>
      </c>
      <c r="F2470" s="147">
        <v>3</v>
      </c>
      <c r="G2470" s="146" t="s">
        <v>262</v>
      </c>
      <c r="H2470" s="146">
        <v>1</v>
      </c>
      <c r="I2470" s="146" t="s">
        <v>251</v>
      </c>
      <c r="J2470" s="146" t="s">
        <v>245</v>
      </c>
      <c r="K2470" s="146" t="s">
        <v>246</v>
      </c>
      <c r="L2470" s="146">
        <v>300</v>
      </c>
      <c r="M2470" s="146" t="s">
        <v>282</v>
      </c>
      <c r="N2470" s="146">
        <v>1229</v>
      </c>
      <c r="O2470" s="146">
        <v>329023.98999999999</v>
      </c>
      <c r="P2470" s="146">
        <v>1209438</v>
      </c>
      <c r="Q2470" t="str">
        <f t="shared" si="38"/>
        <v>1-Residential</v>
      </c>
      <c r="R2470" s="148"/>
      <c r="S2470" t="s">
        <v>381</v>
      </c>
      <c r="U2470" s="148"/>
    </row>
    <row r="2471" spans="1:21" ht="15">
      <c r="A2471" s="146">
        <v>5</v>
      </c>
      <c r="B2471" s="146" t="s">
        <v>241</v>
      </c>
      <c r="C2471">
        <v>2020</v>
      </c>
      <c r="D2471" s="146">
        <v>4</v>
      </c>
      <c r="E2471" s="146" t="s">
        <v>370</v>
      </c>
      <c r="F2471" s="147">
        <v>71</v>
      </c>
      <c r="G2471" s="146" t="s">
        <v>154</v>
      </c>
      <c r="H2471" s="146">
        <v>1</v>
      </c>
      <c r="I2471" s="146" t="s">
        <v>251</v>
      </c>
      <c r="J2471" s="146" t="s">
        <v>245</v>
      </c>
      <c r="K2471" s="146" t="s">
        <v>246</v>
      </c>
      <c r="L2471" s="146">
        <v>1571</v>
      </c>
      <c r="M2471" s="146" t="s">
        <v>331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381</v>
      </c>
      <c r="U2471" s="148"/>
    </row>
    <row r="2472" spans="1:21" ht="15">
      <c r="A2472" s="146">
        <v>5</v>
      </c>
      <c r="B2472" s="146" t="s">
        <v>241</v>
      </c>
      <c r="C2472">
        <v>2020</v>
      </c>
      <c r="D2472" s="146">
        <v>4</v>
      </c>
      <c r="E2472" s="146" t="s">
        <v>370</v>
      </c>
      <c r="F2472" s="147">
        <v>3</v>
      </c>
      <c r="G2472" s="146" t="s">
        <v>262</v>
      </c>
      <c r="H2472" s="146">
        <v>710</v>
      </c>
      <c r="I2472" s="146" t="s">
        <v>332</v>
      </c>
      <c r="J2472" s="146" t="s">
        <v>277</v>
      </c>
      <c r="K2472" s="146" t="s">
        <v>317</v>
      </c>
      <c r="L2472" s="146">
        <v>4532</v>
      </c>
      <c r="M2472" s="146" t="s">
        <v>265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381</v>
      </c>
      <c r="U2472" s="148"/>
    </row>
    <row r="2473" spans="1:21" ht="15">
      <c r="A2473" s="146">
        <v>5</v>
      </c>
      <c r="B2473" s="146" t="s">
        <v>241</v>
      </c>
      <c r="C2473">
        <v>2020</v>
      </c>
      <c r="D2473" s="146">
        <v>4</v>
      </c>
      <c r="E2473" s="146" t="s">
        <v>370</v>
      </c>
      <c r="F2473" s="147">
        <v>6</v>
      </c>
      <c r="G2473" s="146" t="s">
        <v>293</v>
      </c>
      <c r="H2473" s="146">
        <v>615</v>
      </c>
      <c r="I2473" s="146" t="s">
        <v>298</v>
      </c>
      <c r="J2473" s="146" t="s">
        <v>290</v>
      </c>
      <c r="K2473" s="146" t="s">
        <v>299</v>
      </c>
      <c r="L2473" s="146">
        <v>4562</v>
      </c>
      <c r="M2473" s="146" t="s">
        <v>300</v>
      </c>
      <c r="N2473" s="146">
        <v>552</v>
      </c>
      <c r="O2473" s="146">
        <v>618762.58999999997</v>
      </c>
      <c r="P2473" s="146">
        <v>1482562</v>
      </c>
      <c r="Q2473" t="str">
        <f t="shared" si="38"/>
        <v>Street</v>
      </c>
      <c r="R2473" s="148"/>
      <c r="S2473" t="s">
        <v>381</v>
      </c>
      <c r="U2473" s="148"/>
    </row>
    <row r="2474" spans="1:21" ht="15">
      <c r="A2474" s="146">
        <v>4</v>
      </c>
      <c r="B2474" s="146" t="s">
        <v>249</v>
      </c>
      <c r="C2474">
        <v>2020</v>
      </c>
      <c r="D2474" s="146">
        <v>4</v>
      </c>
      <c r="E2474" s="146" t="s">
        <v>370</v>
      </c>
      <c r="F2474" s="147">
        <v>6</v>
      </c>
      <c r="G2474" s="146" t="s">
        <v>293</v>
      </c>
      <c r="H2474" s="146">
        <v>624</v>
      </c>
      <c r="I2474" s="146" t="s">
        <v>325</v>
      </c>
      <c r="J2474" s="146" t="s">
        <v>301</v>
      </c>
      <c r="K2474" s="146" t="s">
        <v>303</v>
      </c>
      <c r="L2474" s="146">
        <v>4562</v>
      </c>
      <c r="M2474" s="146" t="s">
        <v>300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381</v>
      </c>
      <c r="U2474" s="148"/>
    </row>
    <row r="2475" spans="1:21" ht="15">
      <c r="A2475" s="146">
        <v>5</v>
      </c>
      <c r="B2475" s="146" t="s">
        <v>241</v>
      </c>
      <c r="C2475">
        <v>2020</v>
      </c>
      <c r="D2475" s="146">
        <v>4</v>
      </c>
      <c r="E2475" s="146" t="s">
        <v>370</v>
      </c>
      <c r="F2475" s="147">
        <v>6</v>
      </c>
      <c r="G2475" s="146" t="s">
        <v>293</v>
      </c>
      <c r="H2475" s="146">
        <v>601</v>
      </c>
      <c r="I2475" s="146" t="s">
        <v>359</v>
      </c>
      <c r="J2475" s="146" t="s">
        <v>290</v>
      </c>
      <c r="K2475" s="146" t="s">
        <v>299</v>
      </c>
      <c r="L2475" s="146">
        <v>700</v>
      </c>
      <c r="M2475" s="146" t="s">
        <v>296</v>
      </c>
      <c r="N2475" s="146">
        <v>120</v>
      </c>
      <c r="O2475" s="146">
        <v>55340.709999999999</v>
      </c>
      <c r="P2475" s="146">
        <v>85787</v>
      </c>
      <c r="Q2475" t="str">
        <f t="shared" si="38"/>
        <v>Street</v>
      </c>
      <c r="R2475" s="148"/>
      <c r="S2475" t="s">
        <v>381</v>
      </c>
      <c r="U2475" s="148"/>
    </row>
    <row r="2476" spans="1:21" ht="15">
      <c r="A2476" s="146">
        <v>5</v>
      </c>
      <c r="B2476" s="146" t="s">
        <v>241</v>
      </c>
      <c r="C2476">
        <v>2020</v>
      </c>
      <c r="D2476" s="146">
        <v>4</v>
      </c>
      <c r="E2476" s="146" t="s">
        <v>370</v>
      </c>
      <c r="F2476" s="147">
        <v>5</v>
      </c>
      <c r="G2476" s="146" t="s">
        <v>283</v>
      </c>
      <c r="H2476" s="146">
        <v>603</v>
      </c>
      <c r="I2476" s="146" t="s">
        <v>306</v>
      </c>
      <c r="J2476" s="146" t="s">
        <v>305</v>
      </c>
      <c r="K2476" s="146" t="s">
        <v>307</v>
      </c>
      <c r="L2476" s="146">
        <v>460</v>
      </c>
      <c r="M2476" s="146" t="s">
        <v>285</v>
      </c>
      <c r="N2476" s="146">
        <v>51</v>
      </c>
      <c r="O2476" s="146">
        <v>7293.4300000000003</v>
      </c>
      <c r="P2476" s="146">
        <v>19514</v>
      </c>
      <c r="Q2476" t="str">
        <f t="shared" si="38"/>
        <v>Street</v>
      </c>
      <c r="R2476" s="148"/>
      <c r="S2476" t="s">
        <v>381</v>
      </c>
      <c r="U2476" s="148"/>
    </row>
    <row r="2477" spans="1:21" ht="15">
      <c r="A2477" s="146">
        <v>5</v>
      </c>
      <c r="B2477" s="146" t="s">
        <v>241</v>
      </c>
      <c r="C2477">
        <v>2020</v>
      </c>
      <c r="D2477" s="146">
        <v>4</v>
      </c>
      <c r="E2477" s="146" t="s">
        <v>370</v>
      </c>
      <c r="F2477" s="147">
        <v>6</v>
      </c>
      <c r="G2477" s="146" t="s">
        <v>293</v>
      </c>
      <c r="H2477" s="146">
        <v>619</v>
      </c>
      <c r="I2477" s="146" t="s">
        <v>341</v>
      </c>
      <c r="J2477" s="146" t="s">
        <v>308</v>
      </c>
      <c r="K2477" s="146" t="s">
        <v>154</v>
      </c>
      <c r="L2477" s="146">
        <v>4562</v>
      </c>
      <c r="M2477" s="146" t="s">
        <v>300</v>
      </c>
      <c r="N2477" s="146">
        <v>402</v>
      </c>
      <c r="O2477" s="146">
        <v>456100.29999999999</v>
      </c>
      <c r="P2477" s="146">
        <v>3683556</v>
      </c>
      <c r="Q2477" t="str">
        <f t="shared" si="38"/>
        <v>Street</v>
      </c>
      <c r="R2477" s="148"/>
      <c r="S2477" t="s">
        <v>381</v>
      </c>
      <c r="U2477" s="148"/>
    </row>
    <row r="2478" spans="1:21" ht="15">
      <c r="A2478" s="146">
        <v>5</v>
      </c>
      <c r="B2478" s="146" t="s">
        <v>241</v>
      </c>
      <c r="C2478">
        <v>2020</v>
      </c>
      <c r="D2478" s="146">
        <v>4</v>
      </c>
      <c r="E2478" s="146" t="s">
        <v>370</v>
      </c>
      <c r="F2478" s="147">
        <v>1</v>
      </c>
      <c r="G2478" s="146" t="s">
        <v>243</v>
      </c>
      <c r="H2478" s="146">
        <v>2</v>
      </c>
      <c r="I2478" s="146" t="s">
        <v>330</v>
      </c>
      <c r="J2478" s="146" t="s">
        <v>245</v>
      </c>
      <c r="K2478" s="146" t="s">
        <v>246</v>
      </c>
      <c r="L2478" s="146">
        <v>200</v>
      </c>
      <c r="M2478" s="146" t="s">
        <v>259</v>
      </c>
      <c r="N2478" s="146">
        <v>241</v>
      </c>
      <c r="O2478" s="146">
        <v>29210.029999999999</v>
      </c>
      <c r="P2478" s="146">
        <v>110462</v>
      </c>
      <c r="Q2478" t="str">
        <f t="shared" si="38"/>
        <v>1-Residential</v>
      </c>
      <c r="R2478" s="148"/>
      <c r="S2478" t="s">
        <v>381</v>
      </c>
      <c r="U2478" s="148"/>
    </row>
    <row r="2479" spans="1:21" ht="15">
      <c r="A2479" s="146">
        <v>5</v>
      </c>
      <c r="B2479" s="146" t="s">
        <v>241</v>
      </c>
      <c r="C2479">
        <v>2020</v>
      </c>
      <c r="D2479" s="146">
        <v>4</v>
      </c>
      <c r="E2479" s="146" t="s">
        <v>370</v>
      </c>
      <c r="F2479" s="147">
        <v>3</v>
      </c>
      <c r="G2479" s="146" t="s">
        <v>262</v>
      </c>
      <c r="H2479" s="146">
        <v>9</v>
      </c>
      <c r="I2479" s="146" t="s">
        <v>334</v>
      </c>
      <c r="J2479" s="146" t="s">
        <v>260</v>
      </c>
      <c r="K2479" s="146" t="s">
        <v>273</v>
      </c>
      <c r="L2479" s="146">
        <v>300</v>
      </c>
      <c r="M2479" s="146" t="s">
        <v>282</v>
      </c>
      <c r="N2479" s="146">
        <v>315</v>
      </c>
      <c r="O2479" s="146">
        <v>-343408.52000000002</v>
      </c>
      <c r="P2479" s="146">
        <v>507320</v>
      </c>
      <c r="Q2479" t="str">
        <f t="shared" si="38"/>
        <v>3-Small C&amp;I</v>
      </c>
      <c r="R2479" s="148"/>
      <c r="S2479" t="s">
        <v>381</v>
      </c>
      <c r="U2479" s="148"/>
    </row>
    <row r="2480" spans="1:21" ht="15">
      <c r="A2480" s="146">
        <v>5</v>
      </c>
      <c r="B2480" s="146" t="s">
        <v>241</v>
      </c>
      <c r="C2480">
        <v>2020</v>
      </c>
      <c r="D2480" s="146">
        <v>4</v>
      </c>
      <c r="E2480" s="146" t="s">
        <v>370</v>
      </c>
      <c r="F2480" s="147">
        <v>5</v>
      </c>
      <c r="G2480" s="146" t="s">
        <v>283</v>
      </c>
      <c r="H2480" s="146">
        <v>954</v>
      </c>
      <c r="I2480" s="146" t="s">
        <v>356</v>
      </c>
      <c r="J2480" s="146" t="s">
        <v>268</v>
      </c>
      <c r="K2480" s="146" t="s">
        <v>281</v>
      </c>
      <c r="L2480" s="146">
        <v>4552</v>
      </c>
      <c r="M2480" s="146" t="s">
        <v>313</v>
      </c>
      <c r="N2480" s="146">
        <v>527</v>
      </c>
      <c r="O2480" s="146">
        <v>1118198.6799999999</v>
      </c>
      <c r="P2480" s="146">
        <v>12050907</v>
      </c>
      <c r="Q2480" t="str">
        <f t="shared" si="38"/>
        <v>4-Medium C&amp;I</v>
      </c>
      <c r="R2480" s="148"/>
      <c r="S2480" t="s">
        <v>381</v>
      </c>
      <c r="U2480" s="148"/>
    </row>
    <row r="2481" spans="1:21" ht="15">
      <c r="A2481" s="146">
        <v>5</v>
      </c>
      <c r="B2481" s="146" t="s">
        <v>241</v>
      </c>
      <c r="C2481">
        <v>2020</v>
      </c>
      <c r="D2481" s="146">
        <v>4</v>
      </c>
      <c r="E2481" s="146" t="s">
        <v>370</v>
      </c>
      <c r="F2481" s="147">
        <v>5</v>
      </c>
      <c r="G2481" s="146" t="s">
        <v>283</v>
      </c>
      <c r="H2481" s="146">
        <v>951</v>
      </c>
      <c r="I2481" s="146" t="s">
        <v>263</v>
      </c>
      <c r="J2481" s="146" t="s">
        <v>255</v>
      </c>
      <c r="K2481" s="146" t="s">
        <v>264</v>
      </c>
      <c r="L2481" s="146">
        <v>4552</v>
      </c>
      <c r="M2481" s="146" t="s">
        <v>313</v>
      </c>
      <c r="N2481" s="146">
        <v>1</v>
      </c>
      <c r="O2481" s="146">
        <v>36.780000000000001</v>
      </c>
      <c r="P2481" s="146">
        <v>300</v>
      </c>
      <c r="Q2481" t="str">
        <f t="shared" si="38"/>
        <v>3-Small C&amp;I</v>
      </c>
      <c r="R2481" s="148"/>
      <c r="S2481" t="s">
        <v>381</v>
      </c>
      <c r="U2481" s="148"/>
    </row>
    <row r="2482" spans="1:21" ht="15">
      <c r="A2482" s="146">
        <v>5</v>
      </c>
      <c r="B2482" s="146" t="s">
        <v>241</v>
      </c>
      <c r="C2482">
        <v>2020</v>
      </c>
      <c r="D2482" s="146">
        <v>4</v>
      </c>
      <c r="E2482" s="146" t="s">
        <v>370</v>
      </c>
      <c r="F2482" s="147">
        <v>3</v>
      </c>
      <c r="G2482" s="146" t="s">
        <v>262</v>
      </c>
      <c r="H2482" s="146">
        <v>12</v>
      </c>
      <c r="I2482" s="146" t="s">
        <v>372</v>
      </c>
      <c r="J2482" s="146" t="s">
        <v>255</v>
      </c>
      <c r="K2482" s="146" t="s">
        <v>264</v>
      </c>
      <c r="L2482" s="146">
        <v>300</v>
      </c>
      <c r="M2482" s="146" t="s">
        <v>282</v>
      </c>
      <c r="N2482" s="146">
        <v>1</v>
      </c>
      <c r="O2482" s="146">
        <v>8.3100000000000005</v>
      </c>
      <c r="P2482" s="146">
        <v>4</v>
      </c>
      <c r="Q2482" t="str">
        <f t="shared" si="38"/>
        <v>3-Small C&amp;I</v>
      </c>
      <c r="R2482" s="148"/>
      <c r="S2482" t="s">
        <v>381</v>
      </c>
      <c r="U2482" s="148"/>
    </row>
    <row r="2483" spans="1:21" ht="15">
      <c r="A2483" s="146">
        <v>5</v>
      </c>
      <c r="B2483" s="146" t="s">
        <v>241</v>
      </c>
      <c r="C2483">
        <v>2020</v>
      </c>
      <c r="D2483" s="146">
        <v>4</v>
      </c>
      <c r="E2483" s="146" t="s">
        <v>370</v>
      </c>
      <c r="F2483" s="147">
        <v>5</v>
      </c>
      <c r="G2483" s="146" t="s">
        <v>283</v>
      </c>
      <c r="H2483" s="146">
        <v>11</v>
      </c>
      <c r="I2483" s="146" t="s">
        <v>335</v>
      </c>
      <c r="J2483" s="146" t="s">
        <v>248</v>
      </c>
      <c r="K2483" s="146" t="s">
        <v>270</v>
      </c>
      <c r="L2483" s="146">
        <v>460</v>
      </c>
      <c r="M2483" s="146" t="s">
        <v>285</v>
      </c>
      <c r="N2483" s="146">
        <v>2</v>
      </c>
      <c r="O2483" s="146">
        <v>149.03999999999999</v>
      </c>
      <c r="P2483" s="146">
        <v>645</v>
      </c>
      <c r="Q2483" t="str">
        <f t="shared" si="38"/>
        <v>3-Small C&amp;I</v>
      </c>
      <c r="R2483" s="148"/>
      <c r="S2483" t="s">
        <v>381</v>
      </c>
      <c r="U2483" s="148"/>
    </row>
    <row r="2484" spans="1:21" ht="15">
      <c r="A2484" s="146">
        <v>4</v>
      </c>
      <c r="B2484" s="146" t="s">
        <v>249</v>
      </c>
      <c r="C2484">
        <v>2020</v>
      </c>
      <c r="D2484" s="146">
        <v>4</v>
      </c>
      <c r="E2484" s="146" t="s">
        <v>370</v>
      </c>
      <c r="F2484" s="147">
        <v>3</v>
      </c>
      <c r="G2484" s="146" t="s">
        <v>262</v>
      </c>
      <c r="H2484" s="146">
        <v>952</v>
      </c>
      <c r="I2484" s="146" t="s">
        <v>272</v>
      </c>
      <c r="J2484" s="146" t="s">
        <v>260</v>
      </c>
      <c r="K2484" s="146" t="s">
        <v>273</v>
      </c>
      <c r="L2484" s="146">
        <v>4532</v>
      </c>
      <c r="M2484" s="146" t="s">
        <v>265</v>
      </c>
      <c r="N2484" s="146">
        <v>10</v>
      </c>
      <c r="O2484" s="146">
        <v>379.32999999999998</v>
      </c>
      <c r="P2484" s="146">
        <v>2632</v>
      </c>
      <c r="Q2484" t="str">
        <f t="shared" si="38"/>
        <v>3-Small C&amp;I</v>
      </c>
      <c r="R2484" s="148"/>
      <c r="S2484" t="s">
        <v>381</v>
      </c>
      <c r="U2484" s="148"/>
    </row>
    <row r="2485" spans="1:21" ht="15">
      <c r="A2485" s="146">
        <v>4</v>
      </c>
      <c r="B2485" s="146" t="s">
        <v>249</v>
      </c>
      <c r="C2485">
        <v>2020</v>
      </c>
      <c r="D2485" s="146">
        <v>4</v>
      </c>
      <c r="E2485" s="146" t="s">
        <v>370</v>
      </c>
      <c r="F2485" s="147">
        <v>3</v>
      </c>
      <c r="G2485" s="146" t="s">
        <v>262</v>
      </c>
      <c r="H2485" s="146">
        <v>616</v>
      </c>
      <c r="I2485" s="146" t="s">
        <v>311</v>
      </c>
      <c r="J2485" s="146" t="s">
        <v>305</v>
      </c>
      <c r="K2485" s="146" t="s">
        <v>307</v>
      </c>
      <c r="L2485" s="146">
        <v>4532</v>
      </c>
      <c r="M2485" s="146" t="s">
        <v>265</v>
      </c>
      <c r="N2485" s="146">
        <v>1</v>
      </c>
      <c r="O2485" s="146">
        <v>8.8100000000000005</v>
      </c>
      <c r="P2485" s="146">
        <v>19</v>
      </c>
      <c r="Q2485" t="str">
        <f t="shared" si="38"/>
        <v>Street</v>
      </c>
      <c r="R2485" s="148"/>
      <c r="S2485" t="s">
        <v>381</v>
      </c>
      <c r="U2485" s="148"/>
    </row>
    <row r="2486" spans="1:21" ht="15">
      <c r="A2486" s="146">
        <v>5</v>
      </c>
      <c r="B2486" s="146" t="s">
        <v>241</v>
      </c>
      <c r="C2486">
        <v>2020</v>
      </c>
      <c r="D2486" s="146">
        <v>4</v>
      </c>
      <c r="E2486" s="146" t="s">
        <v>370</v>
      </c>
      <c r="F2486" s="147">
        <v>79</v>
      </c>
      <c r="G2486" s="146" t="s">
        <v>154</v>
      </c>
      <c r="H2486" s="146">
        <v>18</v>
      </c>
      <c r="I2486" s="146" t="s">
        <v>284</v>
      </c>
      <c r="J2486" s="146" t="s">
        <v>268</v>
      </c>
      <c r="K2486" s="146" t="s">
        <v>281</v>
      </c>
      <c r="L2486" s="146">
        <v>1579</v>
      </c>
      <c r="M2486" s="146" t="s">
        <v>343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381</v>
      </c>
      <c r="U2486" s="148"/>
    </row>
    <row r="2487" spans="1:21" ht="15">
      <c r="A2487" s="146">
        <v>4</v>
      </c>
      <c r="B2487" s="146" t="s">
        <v>249</v>
      </c>
      <c r="C2487">
        <v>2020</v>
      </c>
      <c r="D2487" s="146">
        <v>4</v>
      </c>
      <c r="E2487" s="146" t="s">
        <v>370</v>
      </c>
      <c r="F2487" s="147">
        <v>3</v>
      </c>
      <c r="G2487" s="146" t="s">
        <v>262</v>
      </c>
      <c r="H2487" s="146">
        <v>955</v>
      </c>
      <c r="I2487" s="146" t="s">
        <v>328</v>
      </c>
      <c r="J2487" s="146" t="s">
        <v>271</v>
      </c>
      <c r="K2487" s="146" t="s">
        <v>327</v>
      </c>
      <c r="L2487" s="146">
        <v>4532</v>
      </c>
      <c r="M2487" s="146" t="s">
        <v>265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381</v>
      </c>
      <c r="U2487" s="148"/>
    </row>
    <row r="2488" spans="1:21" ht="15">
      <c r="A2488" s="146">
        <v>4</v>
      </c>
      <c r="B2488" s="146" t="s">
        <v>249</v>
      </c>
      <c r="C2488">
        <v>2020</v>
      </c>
      <c r="D2488" s="146">
        <v>4</v>
      </c>
      <c r="E2488" s="146" t="s">
        <v>370</v>
      </c>
      <c r="F2488" s="147">
        <v>1</v>
      </c>
      <c r="G2488" s="146" t="s">
        <v>243</v>
      </c>
      <c r="H2488" s="146">
        <v>903</v>
      </c>
      <c r="I2488" s="146" t="s">
        <v>244</v>
      </c>
      <c r="J2488" s="146" t="s">
        <v>245</v>
      </c>
      <c r="K2488" s="146" t="s">
        <v>246</v>
      </c>
      <c r="L2488" s="146">
        <v>4512</v>
      </c>
      <c r="M2488" s="146" t="s">
        <v>247</v>
      </c>
      <c r="N2488" s="146">
        <v>10421</v>
      </c>
      <c r="O2488" s="146">
        <v>969768.51000000001</v>
      </c>
      <c r="P2488" s="146">
        <v>6862400</v>
      </c>
      <c r="Q2488" t="str">
        <f t="shared" si="38"/>
        <v>1-Residential</v>
      </c>
      <c r="R2488" s="148"/>
      <c r="S2488" t="s">
        <v>381</v>
      </c>
      <c r="U2488" s="148"/>
    </row>
    <row r="2489" spans="1:21" ht="15">
      <c r="A2489" s="146">
        <v>5</v>
      </c>
      <c r="B2489" s="146" t="s">
        <v>241</v>
      </c>
      <c r="C2489">
        <v>2020</v>
      </c>
      <c r="D2489" s="146">
        <v>4</v>
      </c>
      <c r="E2489" s="146" t="s">
        <v>370</v>
      </c>
      <c r="F2489" s="147">
        <v>1</v>
      </c>
      <c r="G2489" s="146" t="s">
        <v>243</v>
      </c>
      <c r="H2489" s="146">
        <v>6</v>
      </c>
      <c r="I2489" s="146" t="s">
        <v>344</v>
      </c>
      <c r="J2489" s="146" t="s">
        <v>257</v>
      </c>
      <c r="K2489" s="146" t="s">
        <v>258</v>
      </c>
      <c r="L2489" s="146">
        <v>200</v>
      </c>
      <c r="M2489" s="146" t="s">
        <v>259</v>
      </c>
      <c r="N2489" s="146">
        <v>54046</v>
      </c>
      <c r="O2489" s="146">
        <v>5294761.1600000001</v>
      </c>
      <c r="P2489" s="146">
        <v>29376073</v>
      </c>
      <c r="Q2489" t="str">
        <f t="shared" si="38"/>
        <v>2-Low Income Residential</v>
      </c>
      <c r="R2489" s="148"/>
      <c r="S2489" t="s">
        <v>381</v>
      </c>
      <c r="U2489" s="148"/>
    </row>
    <row r="2490" spans="1:21" ht="15">
      <c r="A2490" s="146">
        <v>5</v>
      </c>
      <c r="B2490" s="146" t="s">
        <v>241</v>
      </c>
      <c r="C2490">
        <v>2020</v>
      </c>
      <c r="D2490" s="146">
        <v>4</v>
      </c>
      <c r="E2490" s="146" t="s">
        <v>370</v>
      </c>
      <c r="F2490" s="147">
        <v>1</v>
      </c>
      <c r="G2490" s="146" t="s">
        <v>243</v>
      </c>
      <c r="H2490" s="146">
        <v>603</v>
      </c>
      <c r="I2490" s="146" t="s">
        <v>306</v>
      </c>
      <c r="J2490" s="146" t="s">
        <v>305</v>
      </c>
      <c r="K2490" s="146" t="s">
        <v>307</v>
      </c>
      <c r="L2490" s="146">
        <v>200</v>
      </c>
      <c r="M2490" s="146" t="s">
        <v>259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381</v>
      </c>
      <c r="U2490" s="148"/>
    </row>
    <row r="2491" spans="1:21" ht="15">
      <c r="A2491" s="146">
        <v>5</v>
      </c>
      <c r="B2491" s="146" t="s">
        <v>241</v>
      </c>
      <c r="C2491">
        <v>2020</v>
      </c>
      <c r="D2491" s="146">
        <v>4</v>
      </c>
      <c r="E2491" s="146" t="s">
        <v>370</v>
      </c>
      <c r="F2491" s="147">
        <v>10</v>
      </c>
      <c r="G2491" s="146" t="s">
        <v>250</v>
      </c>
      <c r="H2491" s="146">
        <v>603</v>
      </c>
      <c r="I2491" s="146" t="s">
        <v>306</v>
      </c>
      <c r="J2491" s="146" t="s">
        <v>305</v>
      </c>
      <c r="K2491" s="146" t="s">
        <v>307</v>
      </c>
      <c r="L2491" s="146">
        <v>207</v>
      </c>
      <c r="M2491" s="146" t="s">
        <v>252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381</v>
      </c>
      <c r="U2491" s="148"/>
    </row>
    <row r="2492" spans="1:21" ht="15">
      <c r="A2492" s="146">
        <v>5</v>
      </c>
      <c r="B2492" s="146" t="s">
        <v>241</v>
      </c>
      <c r="C2492">
        <v>2020</v>
      </c>
      <c r="D2492" s="146">
        <v>4</v>
      </c>
      <c r="E2492" s="146" t="s">
        <v>370</v>
      </c>
      <c r="F2492" s="147">
        <v>6</v>
      </c>
      <c r="G2492" s="146" t="s">
        <v>293</v>
      </c>
      <c r="H2492" s="146">
        <v>608</v>
      </c>
      <c r="I2492" s="146" t="s">
        <v>339</v>
      </c>
      <c r="J2492" s="146" t="s">
        <v>308</v>
      </c>
      <c r="K2492" s="146" t="s">
        <v>154</v>
      </c>
      <c r="L2492" s="146">
        <v>700</v>
      </c>
      <c r="M2492" s="146" t="s">
        <v>296</v>
      </c>
      <c r="N2492" s="146">
        <v>57</v>
      </c>
      <c r="O2492" s="146">
        <v>27200.700000000001</v>
      </c>
      <c r="P2492" s="146">
        <v>103394</v>
      </c>
      <c r="Q2492" t="str">
        <f t="shared" si="38"/>
        <v>Street</v>
      </c>
      <c r="R2492" s="148"/>
      <c r="S2492" t="s">
        <v>381</v>
      </c>
      <c r="U2492" s="148"/>
    </row>
    <row r="2493" spans="1:21" ht="15">
      <c r="A2493" s="146">
        <v>5</v>
      </c>
      <c r="B2493" s="146" t="s">
        <v>241</v>
      </c>
      <c r="C2493">
        <v>2020</v>
      </c>
      <c r="D2493" s="146">
        <v>4</v>
      </c>
      <c r="E2493" s="146" t="s">
        <v>370</v>
      </c>
      <c r="F2493" s="147">
        <v>75</v>
      </c>
      <c r="G2493" s="146" t="s">
        <v>154</v>
      </c>
      <c r="H2493" s="146">
        <v>701</v>
      </c>
      <c r="I2493" s="146" t="s">
        <v>316</v>
      </c>
      <c r="J2493" s="146" t="s">
        <v>277</v>
      </c>
      <c r="K2493" s="146" t="s">
        <v>317</v>
      </c>
      <c r="L2493" s="146">
        <v>1575</v>
      </c>
      <c r="M2493" s="146" t="s">
        <v>320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381</v>
      </c>
      <c r="U2493" s="148"/>
    </row>
    <row r="2494" spans="1:21" ht="15">
      <c r="A2494" s="146">
        <v>4</v>
      </c>
      <c r="B2494" s="146" t="s">
        <v>249</v>
      </c>
      <c r="C2494">
        <v>2020</v>
      </c>
      <c r="D2494" s="146">
        <v>4</v>
      </c>
      <c r="E2494" s="146" t="s">
        <v>370</v>
      </c>
      <c r="F2494" s="147">
        <v>1</v>
      </c>
      <c r="G2494" s="146" t="s">
        <v>243</v>
      </c>
      <c r="H2494" s="146">
        <v>1</v>
      </c>
      <c r="I2494" s="146" t="s">
        <v>251</v>
      </c>
      <c r="J2494" s="146" t="s">
        <v>245</v>
      </c>
      <c r="K2494" s="146" t="s">
        <v>246</v>
      </c>
      <c r="L2494" s="146">
        <v>200</v>
      </c>
      <c r="M2494" s="146" t="s">
        <v>259</v>
      </c>
      <c r="N2494" s="146">
        <v>1362</v>
      </c>
      <c r="O2494" s="146">
        <v>235585.89000000001</v>
      </c>
      <c r="P2494" s="146">
        <v>839294</v>
      </c>
      <c r="Q2494" t="str">
        <f t="shared" si="38"/>
        <v>1-Residential</v>
      </c>
      <c r="R2494" s="148"/>
      <c r="S2494" t="s">
        <v>381</v>
      </c>
      <c r="U2494" s="148"/>
    </row>
    <row r="2495" spans="1:21" ht="15">
      <c r="A2495" s="146">
        <v>5</v>
      </c>
      <c r="B2495" s="146" t="s">
        <v>241</v>
      </c>
      <c r="C2495">
        <v>2020</v>
      </c>
      <c r="D2495" s="146">
        <v>4</v>
      </c>
      <c r="E2495" s="146" t="s">
        <v>370</v>
      </c>
      <c r="F2495" s="147">
        <v>60</v>
      </c>
      <c r="G2495" s="146" t="s">
        <v>154</v>
      </c>
      <c r="H2495" s="146">
        <v>600</v>
      </c>
      <c r="I2495" s="146" t="s">
        <v>364</v>
      </c>
      <c r="J2495" s="146" t="s">
        <v>290</v>
      </c>
      <c r="K2495" s="146" t="s">
        <v>299</v>
      </c>
      <c r="L2495" s="146">
        <v>360</v>
      </c>
      <c r="M2495" s="146" t="s">
        <v>304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381</v>
      </c>
      <c r="U2495" s="148"/>
    </row>
    <row r="2496" spans="1:21" ht="15">
      <c r="A2496" s="146">
        <v>5</v>
      </c>
      <c r="B2496" s="146" t="s">
        <v>241</v>
      </c>
      <c r="C2496">
        <v>2020</v>
      </c>
      <c r="D2496" s="146">
        <v>4</v>
      </c>
      <c r="E2496" s="146" t="s">
        <v>370</v>
      </c>
      <c r="F2496" s="147">
        <v>6</v>
      </c>
      <c r="G2496" s="146" t="s">
        <v>293</v>
      </c>
      <c r="H2496" s="146">
        <v>600</v>
      </c>
      <c r="I2496" s="146" t="s">
        <v>364</v>
      </c>
      <c r="J2496" s="146" t="s">
        <v>290</v>
      </c>
      <c r="K2496" s="146" t="s">
        <v>299</v>
      </c>
      <c r="L2496" s="146">
        <v>700</v>
      </c>
      <c r="M2496" s="146" t="s">
        <v>296</v>
      </c>
      <c r="N2496" s="146">
        <v>76</v>
      </c>
      <c r="O2496" s="146">
        <v>45323.169999999998</v>
      </c>
      <c r="P2496" s="146">
        <v>53990</v>
      </c>
      <c r="Q2496" t="str">
        <f t="shared" si="38"/>
        <v>Street</v>
      </c>
      <c r="R2496" s="148"/>
      <c r="S2496" t="s">
        <v>381</v>
      </c>
      <c r="U2496" s="148"/>
    </row>
    <row r="2497" spans="1:21" ht="15">
      <c r="A2497" s="146">
        <v>5</v>
      </c>
      <c r="B2497" s="146" t="s">
        <v>241</v>
      </c>
      <c r="C2497" s="146">
        <v>2020</v>
      </c>
      <c r="D2497" s="146">
        <v>4</v>
      </c>
      <c r="E2497" s="146" t="s">
        <v>370</v>
      </c>
      <c r="F2497" s="147">
        <v>3</v>
      </c>
      <c r="G2497" s="146" t="s">
        <v>262</v>
      </c>
      <c r="H2497" s="146">
        <v>952</v>
      </c>
      <c r="I2497" s="146" t="s">
        <v>272</v>
      </c>
      <c r="J2497" s="146" t="s">
        <v>260</v>
      </c>
      <c r="K2497" s="146" t="s">
        <v>273</v>
      </c>
      <c r="L2497" s="146">
        <v>4532</v>
      </c>
      <c r="M2497" s="146" t="s">
        <v>265</v>
      </c>
      <c r="N2497" s="146">
        <v>442</v>
      </c>
      <c r="O2497" s="146">
        <v>58816.620000000003</v>
      </c>
      <c r="P2497" s="146">
        <v>1482425</v>
      </c>
      <c r="Q2497" t="str">
        <f t="shared" si="38"/>
        <v>3-Small C&amp;I</v>
      </c>
      <c r="R2497" s="148"/>
      <c r="S2497" t="s">
        <v>381</v>
      </c>
      <c r="U2497" s="148"/>
    </row>
    <row r="2498" spans="1:21" ht="15">
      <c r="A2498" s="146">
        <v>5</v>
      </c>
      <c r="B2498" s="146" t="s">
        <v>241</v>
      </c>
      <c r="C2498" s="146">
        <v>2020</v>
      </c>
      <c r="D2498" s="146">
        <v>4</v>
      </c>
      <c r="E2498" s="146" t="s">
        <v>370</v>
      </c>
      <c r="F2498" s="147">
        <v>75</v>
      </c>
      <c r="G2498" s="146" t="s">
        <v>154</v>
      </c>
      <c r="H2498" s="146">
        <v>950</v>
      </c>
      <c r="I2498" s="146" t="s">
        <v>269</v>
      </c>
      <c r="J2498" s="146" t="s">
        <v>248</v>
      </c>
      <c r="K2498" s="146" t="s">
        <v>270</v>
      </c>
      <c r="L2498" s="146">
        <v>4575</v>
      </c>
      <c r="M2498" s="146" t="s">
        <v>154</v>
      </c>
      <c r="N2498" s="146">
        <v>2</v>
      </c>
      <c r="O2498" s="146">
        <v>955.32000000000005</v>
      </c>
      <c r="P2498" s="146">
        <v>9580</v>
      </c>
      <c r="Q2498" t="str">
        <f t="shared" si="39" ref="Q2498:Q2561">VLOOKUP(J2498,S:T,2,FALSE)</f>
        <v>3-Small C&amp;I</v>
      </c>
      <c r="R2498" s="148"/>
      <c r="S2498" t="s">
        <v>381</v>
      </c>
      <c r="U2498" s="148"/>
    </row>
    <row r="2499" spans="1:21" ht="15">
      <c r="A2499" s="146">
        <v>5</v>
      </c>
      <c r="B2499" s="146" t="s">
        <v>241</v>
      </c>
      <c r="C2499" s="146">
        <v>2020</v>
      </c>
      <c r="D2499" s="146">
        <v>4</v>
      </c>
      <c r="E2499" s="146" t="s">
        <v>370</v>
      </c>
      <c r="F2499" s="147">
        <v>77</v>
      </c>
      <c r="G2499" s="146" t="s">
        <v>154</v>
      </c>
      <c r="H2499" s="146">
        <v>950</v>
      </c>
      <c r="I2499" s="146" t="s">
        <v>269</v>
      </c>
      <c r="J2499" s="146" t="s">
        <v>248</v>
      </c>
      <c r="K2499" s="146" t="s">
        <v>270</v>
      </c>
      <c r="L2499" s="146">
        <v>4577</v>
      </c>
      <c r="M2499" s="146" t="s">
        <v>154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381</v>
      </c>
      <c r="U2499" s="148"/>
    </row>
    <row r="2500" spans="1:21" ht="15">
      <c r="A2500" s="146">
        <v>5</v>
      </c>
      <c r="B2500" s="146" t="s">
        <v>241</v>
      </c>
      <c r="C2500" s="146">
        <v>2020</v>
      </c>
      <c r="D2500" s="146">
        <v>4</v>
      </c>
      <c r="E2500" s="146" t="s">
        <v>370</v>
      </c>
      <c r="F2500" s="147">
        <v>5</v>
      </c>
      <c r="G2500" s="146" t="s">
        <v>283</v>
      </c>
      <c r="H2500" s="146">
        <v>5</v>
      </c>
      <c r="I2500" s="146" t="s">
        <v>289</v>
      </c>
      <c r="J2500" s="146" t="s">
        <v>248</v>
      </c>
      <c r="K2500" s="146" t="s">
        <v>270</v>
      </c>
      <c r="L2500" s="146">
        <v>460</v>
      </c>
      <c r="M2500" s="146" t="s">
        <v>285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381</v>
      </c>
      <c r="U2500" s="148"/>
    </row>
    <row r="2501" spans="1:21" ht="15">
      <c r="A2501" s="146">
        <v>5</v>
      </c>
      <c r="B2501" s="146" t="s">
        <v>241</v>
      </c>
      <c r="C2501" s="146">
        <v>2020</v>
      </c>
      <c r="D2501" s="146">
        <v>4</v>
      </c>
      <c r="E2501" s="146" t="s">
        <v>370</v>
      </c>
      <c r="F2501" s="147">
        <v>72</v>
      </c>
      <c r="G2501" s="146" t="s">
        <v>154</v>
      </c>
      <c r="H2501" s="146">
        <v>5</v>
      </c>
      <c r="I2501" s="146" t="s">
        <v>289</v>
      </c>
      <c r="J2501" s="146" t="s">
        <v>248</v>
      </c>
      <c r="K2501" s="146" t="s">
        <v>270</v>
      </c>
      <c r="L2501" s="146">
        <v>1572</v>
      </c>
      <c r="M2501" s="146" t="s">
        <v>319</v>
      </c>
      <c r="N2501" s="146">
        <v>1</v>
      </c>
      <c r="O2501" s="146">
        <v>3591.5599999999999</v>
      </c>
      <c r="P2501" s="146">
        <v>16337</v>
      </c>
      <c r="Q2501" t="str">
        <f t="shared" si="39"/>
        <v>3-Small C&amp;I</v>
      </c>
      <c r="R2501" s="148"/>
      <c r="S2501" t="s">
        <v>381</v>
      </c>
      <c r="U2501" s="148"/>
    </row>
    <row r="2502" spans="1:21" ht="15">
      <c r="A2502" s="146">
        <v>5</v>
      </c>
      <c r="B2502" s="146" t="s">
        <v>241</v>
      </c>
      <c r="C2502" s="146">
        <v>2020</v>
      </c>
      <c r="D2502" s="146">
        <v>4</v>
      </c>
      <c r="E2502" s="146" t="s">
        <v>370</v>
      </c>
      <c r="F2502" s="147">
        <v>3</v>
      </c>
      <c r="G2502" s="146" t="s">
        <v>262</v>
      </c>
      <c r="H2502" s="146">
        <v>616</v>
      </c>
      <c r="I2502" s="146" t="s">
        <v>311</v>
      </c>
      <c r="J2502" s="146" t="s">
        <v>305</v>
      </c>
      <c r="K2502" s="146" t="s">
        <v>307</v>
      </c>
      <c r="L2502" s="146">
        <v>4532</v>
      </c>
      <c r="M2502" s="146" t="s">
        <v>265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381</v>
      </c>
      <c r="U2502" s="148"/>
    </row>
    <row r="2503" spans="1:21" ht="15">
      <c r="A2503" s="146">
        <v>4</v>
      </c>
      <c r="B2503" s="146" t="s">
        <v>249</v>
      </c>
      <c r="C2503" s="146">
        <v>2020</v>
      </c>
      <c r="D2503" s="146">
        <v>4</v>
      </c>
      <c r="E2503" s="146" t="s">
        <v>370</v>
      </c>
      <c r="F2503" s="147">
        <v>5</v>
      </c>
      <c r="G2503" s="146" t="s">
        <v>283</v>
      </c>
      <c r="H2503" s="146">
        <v>18</v>
      </c>
      <c r="I2503" s="146" t="s">
        <v>284</v>
      </c>
      <c r="J2503" s="146" t="s">
        <v>268</v>
      </c>
      <c r="K2503" s="146" t="s">
        <v>281</v>
      </c>
      <c r="L2503" s="146">
        <v>460</v>
      </c>
      <c r="M2503" s="146" t="s">
        <v>285</v>
      </c>
      <c r="N2503" s="146">
        <v>1</v>
      </c>
      <c r="O2503" s="146">
        <v>455.75999999999999</v>
      </c>
      <c r="P2503" s="146">
        <v>1800</v>
      </c>
      <c r="Q2503" t="str">
        <f t="shared" si="39"/>
        <v>4-Medium C&amp;I</v>
      </c>
      <c r="R2503" s="148"/>
      <c r="S2503" t="s">
        <v>381</v>
      </c>
      <c r="U2503" s="148"/>
    </row>
    <row r="2504" spans="1:21" ht="15">
      <c r="A2504" s="146">
        <v>5</v>
      </c>
      <c r="B2504" s="146" t="s">
        <v>241</v>
      </c>
      <c r="C2504" s="146">
        <v>2020</v>
      </c>
      <c r="D2504" s="146">
        <v>4</v>
      </c>
      <c r="E2504" s="146" t="s">
        <v>370</v>
      </c>
      <c r="F2504" s="147">
        <v>3</v>
      </c>
      <c r="G2504" s="146" t="s">
        <v>262</v>
      </c>
      <c r="H2504" s="146">
        <v>700</v>
      </c>
      <c r="I2504" s="146" t="s">
        <v>329</v>
      </c>
      <c r="J2504" s="146" t="s">
        <v>277</v>
      </c>
      <c r="K2504" s="146" t="s">
        <v>317</v>
      </c>
      <c r="L2504" s="146">
        <v>300</v>
      </c>
      <c r="M2504" s="146" t="s">
        <v>282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381</v>
      </c>
      <c r="U2504" s="148"/>
    </row>
    <row r="2505" spans="1:21" ht="15">
      <c r="A2505" s="146">
        <v>5</v>
      </c>
      <c r="B2505" s="146" t="s">
        <v>241</v>
      </c>
      <c r="C2505" s="146">
        <v>2020</v>
      </c>
      <c r="D2505" s="146">
        <v>4</v>
      </c>
      <c r="E2505" s="146" t="s">
        <v>370</v>
      </c>
      <c r="F2505" s="147">
        <v>79</v>
      </c>
      <c r="G2505" s="146" t="s">
        <v>154</v>
      </c>
      <c r="H2505" s="146">
        <v>153</v>
      </c>
      <c r="I2505" s="146" t="s">
        <v>342</v>
      </c>
      <c r="J2505" s="146" t="s">
        <v>279</v>
      </c>
      <c r="K2505" s="146" t="s">
        <v>279</v>
      </c>
      <c r="L2505" s="146">
        <v>1579</v>
      </c>
      <c r="M2505" s="146" t="s">
        <v>343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381</v>
      </c>
      <c r="U2505" s="148"/>
    </row>
    <row r="2506" spans="1:21" ht="15">
      <c r="A2506" s="146">
        <v>5</v>
      </c>
      <c r="B2506" s="146" t="s">
        <v>241</v>
      </c>
      <c r="C2506" s="146">
        <v>2020</v>
      </c>
      <c r="D2506" s="146">
        <v>4</v>
      </c>
      <c r="E2506" s="146" t="s">
        <v>370</v>
      </c>
      <c r="F2506" s="147">
        <v>3</v>
      </c>
      <c r="G2506" s="146" t="s">
        <v>262</v>
      </c>
      <c r="H2506" s="146">
        <v>11</v>
      </c>
      <c r="I2506" s="146" t="s">
        <v>335</v>
      </c>
      <c r="J2506" s="146" t="s">
        <v>248</v>
      </c>
      <c r="K2506" s="146" t="s">
        <v>270</v>
      </c>
      <c r="L2506" s="146">
        <v>300</v>
      </c>
      <c r="M2506" s="146" t="s">
        <v>282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381</v>
      </c>
      <c r="U2506" s="148"/>
    </row>
    <row r="2507" spans="1:21" ht="15">
      <c r="A2507" s="146">
        <v>5</v>
      </c>
      <c r="B2507" s="146" t="s">
        <v>241</v>
      </c>
      <c r="C2507" s="146">
        <v>2020</v>
      </c>
      <c r="D2507" s="146">
        <v>4</v>
      </c>
      <c r="E2507" s="146" t="s">
        <v>370</v>
      </c>
      <c r="F2507" s="147">
        <v>3</v>
      </c>
      <c r="G2507" s="146" t="s">
        <v>262</v>
      </c>
      <c r="H2507" s="146">
        <v>903</v>
      </c>
      <c r="I2507" s="146" t="s">
        <v>244</v>
      </c>
      <c r="J2507" s="146" t="s">
        <v>245</v>
      </c>
      <c r="K2507" s="146" t="s">
        <v>246</v>
      </c>
      <c r="L2507" s="146">
        <v>4532</v>
      </c>
      <c r="M2507" s="146" t="s">
        <v>265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381</v>
      </c>
      <c r="U2507" s="148"/>
    </row>
    <row r="2508" spans="1:21" ht="15">
      <c r="A2508" s="146">
        <v>5</v>
      </c>
      <c r="B2508" s="146" t="s">
        <v>241</v>
      </c>
      <c r="C2508" s="146">
        <v>2020</v>
      </c>
      <c r="D2508" s="146">
        <v>4</v>
      </c>
      <c r="E2508" s="146" t="s">
        <v>370</v>
      </c>
      <c r="F2508" s="147">
        <v>72</v>
      </c>
      <c r="G2508" s="146" t="s">
        <v>154</v>
      </c>
      <c r="H2508" s="146">
        <v>1</v>
      </c>
      <c r="I2508" s="146" t="s">
        <v>251</v>
      </c>
      <c r="J2508" s="146" t="s">
        <v>245</v>
      </c>
      <c r="K2508" s="146" t="s">
        <v>246</v>
      </c>
      <c r="L2508" s="146">
        <v>1572</v>
      </c>
      <c r="M2508" s="146" t="s">
        <v>319</v>
      </c>
      <c r="N2508" s="146">
        <v>1</v>
      </c>
      <c r="O2508" s="146">
        <v>107.18000000000001</v>
      </c>
      <c r="P2508" s="146">
        <v>377</v>
      </c>
      <c r="Q2508" t="str">
        <f t="shared" si="39"/>
        <v>1-Residential</v>
      </c>
      <c r="R2508" s="148"/>
      <c r="S2508" t="s">
        <v>381</v>
      </c>
      <c r="U2508" s="148"/>
    </row>
    <row r="2509" spans="1:21" ht="15">
      <c r="A2509" s="146">
        <v>5</v>
      </c>
      <c r="B2509" s="146" t="s">
        <v>241</v>
      </c>
      <c r="C2509" s="146">
        <v>2020</v>
      </c>
      <c r="D2509" s="146">
        <v>4</v>
      </c>
      <c r="E2509" s="146" t="s">
        <v>370</v>
      </c>
      <c r="F2509" s="147">
        <v>1</v>
      </c>
      <c r="G2509" s="146" t="s">
        <v>243</v>
      </c>
      <c r="H2509" s="146">
        <v>7</v>
      </c>
      <c r="I2509" s="146" t="s">
        <v>345</v>
      </c>
      <c r="J2509" s="146" t="s">
        <v>257</v>
      </c>
      <c r="K2509" s="146" t="s">
        <v>258</v>
      </c>
      <c r="L2509" s="146">
        <v>200</v>
      </c>
      <c r="M2509" s="146" t="s">
        <v>259</v>
      </c>
      <c r="N2509" s="146">
        <v>73</v>
      </c>
      <c r="O2509" s="146">
        <v>6768.1300000000001</v>
      </c>
      <c r="P2509" s="146">
        <v>39546</v>
      </c>
      <c r="Q2509" t="str">
        <f t="shared" si="39"/>
        <v>2-Low Income Residential</v>
      </c>
      <c r="R2509" s="148"/>
      <c r="S2509" t="s">
        <v>381</v>
      </c>
      <c r="U2509" s="148"/>
    </row>
    <row r="2510" spans="1:21" ht="15">
      <c r="A2510" s="146">
        <v>4</v>
      </c>
      <c r="B2510" s="146" t="s">
        <v>249</v>
      </c>
      <c r="C2510" s="146">
        <v>2020</v>
      </c>
      <c r="D2510" s="146">
        <v>4</v>
      </c>
      <c r="E2510" s="146" t="s">
        <v>370</v>
      </c>
      <c r="F2510" s="147">
        <v>10</v>
      </c>
      <c r="G2510" s="146" t="s">
        <v>250</v>
      </c>
      <c r="H2510" s="146">
        <v>1</v>
      </c>
      <c r="I2510" s="146" t="s">
        <v>251</v>
      </c>
      <c r="J2510" s="146" t="s">
        <v>245</v>
      </c>
      <c r="K2510" s="146" t="s">
        <v>246</v>
      </c>
      <c r="L2510" s="146">
        <v>207</v>
      </c>
      <c r="M2510" s="146" t="s">
        <v>252</v>
      </c>
      <c r="N2510" s="146">
        <v>15</v>
      </c>
      <c r="O2510" s="146">
        <v>3413.9699999999998</v>
      </c>
      <c r="P2510" s="146">
        <v>12190</v>
      </c>
      <c r="Q2510" t="str">
        <f t="shared" si="39"/>
        <v>1-Residential</v>
      </c>
      <c r="R2510" s="148"/>
      <c r="S2510" t="s">
        <v>381</v>
      </c>
      <c r="U2510" s="148"/>
    </row>
    <row r="2511" spans="1:21" ht="15">
      <c r="A2511" s="146">
        <v>5</v>
      </c>
      <c r="B2511" s="146" t="s">
        <v>241</v>
      </c>
      <c r="C2511" s="146">
        <v>2020</v>
      </c>
      <c r="D2511" s="146">
        <v>4</v>
      </c>
      <c r="E2511" s="146" t="s">
        <v>370</v>
      </c>
      <c r="F2511" s="147">
        <v>3</v>
      </c>
      <c r="G2511" s="146" t="s">
        <v>262</v>
      </c>
      <c r="H2511" s="146">
        <v>701</v>
      </c>
      <c r="I2511" s="146" t="s">
        <v>316</v>
      </c>
      <c r="J2511" s="146" t="s">
        <v>277</v>
      </c>
      <c r="K2511" s="146" t="s">
        <v>317</v>
      </c>
      <c r="L2511" s="146">
        <v>300</v>
      </c>
      <c r="M2511" s="146" t="s">
        <v>282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381</v>
      </c>
      <c r="U2511" s="148"/>
    </row>
    <row r="2512" spans="1:21" ht="15">
      <c r="A2512" s="146">
        <v>5</v>
      </c>
      <c r="B2512" s="146" t="s">
        <v>241</v>
      </c>
      <c r="C2512" s="146">
        <v>2020</v>
      </c>
      <c r="D2512" s="146">
        <v>4</v>
      </c>
      <c r="E2512" s="146" t="s">
        <v>370</v>
      </c>
      <c r="F2512" s="147">
        <v>10</v>
      </c>
      <c r="G2512" s="146" t="s">
        <v>250</v>
      </c>
      <c r="H2512" s="146">
        <v>301</v>
      </c>
      <c r="I2512" s="146" t="s">
        <v>254</v>
      </c>
      <c r="J2512" s="146" t="s">
        <v>245</v>
      </c>
      <c r="K2512" s="146" t="s">
        <v>246</v>
      </c>
      <c r="L2512" s="146">
        <v>207</v>
      </c>
      <c r="M2512" s="146" t="s">
        <v>252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381</v>
      </c>
      <c r="U2512" s="148"/>
    </row>
    <row r="2513" spans="1:21" ht="15">
      <c r="A2513" s="146">
        <v>5</v>
      </c>
      <c r="B2513" s="146" t="s">
        <v>241</v>
      </c>
      <c r="C2513" s="146">
        <v>2020</v>
      </c>
      <c r="D2513" s="146">
        <v>4</v>
      </c>
      <c r="E2513" s="146" t="s">
        <v>370</v>
      </c>
      <c r="F2513" s="147">
        <v>3</v>
      </c>
      <c r="G2513" s="146" t="s">
        <v>262</v>
      </c>
      <c r="H2513" s="146">
        <v>18</v>
      </c>
      <c r="I2513" s="146" t="s">
        <v>284</v>
      </c>
      <c r="J2513" s="146" t="s">
        <v>268</v>
      </c>
      <c r="K2513" s="146" t="s">
        <v>281</v>
      </c>
      <c r="L2513" s="146">
        <v>300</v>
      </c>
      <c r="M2513" s="146" t="s">
        <v>282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381</v>
      </c>
      <c r="U2513" s="148"/>
    </row>
    <row r="2514" spans="1:21" ht="15">
      <c r="A2514" s="146">
        <v>5</v>
      </c>
      <c r="B2514" s="146" t="s">
        <v>241</v>
      </c>
      <c r="C2514" s="146">
        <v>2020</v>
      </c>
      <c r="D2514" s="146">
        <v>4</v>
      </c>
      <c r="E2514" s="146" t="s">
        <v>370</v>
      </c>
      <c r="F2514" s="147">
        <v>1</v>
      </c>
      <c r="G2514" s="146" t="s">
        <v>243</v>
      </c>
      <c r="H2514" s="146">
        <v>10</v>
      </c>
      <c r="I2514" s="146" t="s">
        <v>347</v>
      </c>
      <c r="J2514" s="146" t="s">
        <v>260</v>
      </c>
      <c r="K2514" s="146" t="s">
        <v>273</v>
      </c>
      <c r="L2514" s="146">
        <v>200</v>
      </c>
      <c r="M2514" s="146" t="s">
        <v>259</v>
      </c>
      <c r="N2514" s="146">
        <v>1060</v>
      </c>
      <c r="O2514" s="146">
        <v>85066.949999999997</v>
      </c>
      <c r="P2514" s="146">
        <v>343807</v>
      </c>
      <c r="Q2514" t="str">
        <f t="shared" si="39"/>
        <v>3-Small C&amp;I</v>
      </c>
      <c r="R2514" s="148"/>
      <c r="S2514" t="s">
        <v>381</v>
      </c>
      <c r="U2514" s="148"/>
    </row>
    <row r="2515" spans="1:21" ht="15">
      <c r="A2515" s="146">
        <v>5</v>
      </c>
      <c r="B2515" s="146" t="s">
        <v>241</v>
      </c>
      <c r="C2515" s="146">
        <v>2020</v>
      </c>
      <c r="D2515" s="146">
        <v>4</v>
      </c>
      <c r="E2515" s="146" t="s">
        <v>370</v>
      </c>
      <c r="F2515" s="147">
        <v>1</v>
      </c>
      <c r="G2515" s="146" t="s">
        <v>243</v>
      </c>
      <c r="H2515" s="146">
        <v>18</v>
      </c>
      <c r="I2515" s="146" t="s">
        <v>284</v>
      </c>
      <c r="J2515" s="146" t="s">
        <v>268</v>
      </c>
      <c r="K2515" s="146" t="s">
        <v>281</v>
      </c>
      <c r="L2515" s="146">
        <v>200</v>
      </c>
      <c r="M2515" s="146" t="s">
        <v>259</v>
      </c>
      <c r="N2515" s="146">
        <v>1</v>
      </c>
      <c r="O2515" s="146">
        <v>328.26999999999998</v>
      </c>
      <c r="P2515" s="146">
        <v>1520</v>
      </c>
      <c r="Q2515" t="str">
        <f t="shared" si="39"/>
        <v>4-Medium C&amp;I</v>
      </c>
      <c r="R2515" s="148"/>
      <c r="S2515" t="s">
        <v>381</v>
      </c>
      <c r="U2515" s="148"/>
    </row>
    <row r="2516" spans="1:21" ht="15">
      <c r="A2516" s="146">
        <v>5</v>
      </c>
      <c r="B2516" s="146" t="s">
        <v>241</v>
      </c>
      <c r="C2516" s="146">
        <v>2020</v>
      </c>
      <c r="D2516" s="146">
        <v>4</v>
      </c>
      <c r="E2516" s="146" t="s">
        <v>370</v>
      </c>
      <c r="F2516" s="147">
        <v>3</v>
      </c>
      <c r="G2516" s="146" t="s">
        <v>262</v>
      </c>
      <c r="H2516" s="146">
        <v>8</v>
      </c>
      <c r="I2516" s="146" t="s">
        <v>333</v>
      </c>
      <c r="J2516" s="146" t="s">
        <v>255</v>
      </c>
      <c r="K2516" s="146" t="s">
        <v>264</v>
      </c>
      <c r="L2516" s="146">
        <v>300</v>
      </c>
      <c r="M2516" s="146" t="s">
        <v>282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381</v>
      </c>
      <c r="U2516" s="148"/>
    </row>
    <row r="2517" spans="1:21" ht="15">
      <c r="A2517" s="146">
        <v>5</v>
      </c>
      <c r="B2517" s="146" t="s">
        <v>241</v>
      </c>
      <c r="C2517" s="146">
        <v>2020</v>
      </c>
      <c r="D2517" s="146">
        <v>4</v>
      </c>
      <c r="E2517" s="146" t="s">
        <v>370</v>
      </c>
      <c r="F2517" s="147">
        <v>5</v>
      </c>
      <c r="G2517" s="146" t="s">
        <v>283</v>
      </c>
      <c r="H2517" s="146">
        <v>8</v>
      </c>
      <c r="I2517" s="146" t="s">
        <v>333</v>
      </c>
      <c r="J2517" s="146" t="s">
        <v>255</v>
      </c>
      <c r="K2517" s="146" t="s">
        <v>264</v>
      </c>
      <c r="L2517" s="146">
        <v>460</v>
      </c>
      <c r="M2517" s="146" t="s">
        <v>285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381</v>
      </c>
      <c r="U2517" s="148"/>
    </row>
    <row r="2518" spans="1:21" ht="15">
      <c r="A2518" s="146">
        <v>5</v>
      </c>
      <c r="B2518" s="146" t="s">
        <v>241</v>
      </c>
      <c r="C2518" s="146">
        <v>2020</v>
      </c>
      <c r="D2518" s="146">
        <v>4</v>
      </c>
      <c r="E2518" s="146" t="s">
        <v>370</v>
      </c>
      <c r="F2518" s="147">
        <v>1</v>
      </c>
      <c r="G2518" s="146" t="s">
        <v>243</v>
      </c>
      <c r="H2518" s="146">
        <v>950</v>
      </c>
      <c r="I2518" s="146" t="s">
        <v>269</v>
      </c>
      <c r="J2518" s="146" t="s">
        <v>248</v>
      </c>
      <c r="K2518" s="146" t="s">
        <v>270</v>
      </c>
      <c r="L2518" s="146">
        <v>4512</v>
      </c>
      <c r="M2518" s="146" t="s">
        <v>247</v>
      </c>
      <c r="N2518" s="146">
        <v>759</v>
      </c>
      <c r="O2518" s="146">
        <v>43798.629999999997</v>
      </c>
      <c r="P2518" s="146">
        <v>373683</v>
      </c>
      <c r="Q2518" t="str">
        <f t="shared" si="39"/>
        <v>3-Small C&amp;I</v>
      </c>
      <c r="R2518" s="148"/>
      <c r="S2518" t="s">
        <v>381</v>
      </c>
      <c r="U2518" s="148"/>
    </row>
    <row r="2519" spans="1:21" ht="15">
      <c r="A2519" s="146">
        <v>5</v>
      </c>
      <c r="B2519" s="146" t="s">
        <v>241</v>
      </c>
      <c r="C2519" s="146">
        <v>2020</v>
      </c>
      <c r="D2519" s="146">
        <v>4</v>
      </c>
      <c r="E2519" s="146" t="s">
        <v>370</v>
      </c>
      <c r="F2519" s="147">
        <v>10</v>
      </c>
      <c r="G2519" s="146" t="s">
        <v>250</v>
      </c>
      <c r="H2519" s="146">
        <v>950</v>
      </c>
      <c r="I2519" s="146" t="s">
        <v>269</v>
      </c>
      <c r="J2519" s="146" t="s">
        <v>248</v>
      </c>
      <c r="K2519" s="146" t="s">
        <v>270</v>
      </c>
      <c r="L2519" s="146">
        <v>4513</v>
      </c>
      <c r="M2519" s="146" t="s">
        <v>338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381</v>
      </c>
      <c r="U2519" s="148"/>
    </row>
    <row r="2520" spans="1:21" ht="15">
      <c r="A2520" s="146">
        <v>4</v>
      </c>
      <c r="B2520" s="146" t="s">
        <v>249</v>
      </c>
      <c r="C2520" s="146">
        <v>2020</v>
      </c>
      <c r="D2520" s="146">
        <v>4</v>
      </c>
      <c r="E2520" s="146" t="s">
        <v>370</v>
      </c>
      <c r="F2520" s="147">
        <v>1</v>
      </c>
      <c r="G2520" s="146" t="s">
        <v>243</v>
      </c>
      <c r="H2520" s="146">
        <v>953</v>
      </c>
      <c r="I2520" s="146" t="s">
        <v>278</v>
      </c>
      <c r="J2520" s="146" t="s">
        <v>266</v>
      </c>
      <c r="K2520" s="146" t="s">
        <v>276</v>
      </c>
      <c r="L2520" s="146">
        <v>4512</v>
      </c>
      <c r="M2520" s="146" t="s">
        <v>247</v>
      </c>
      <c r="N2520" s="146">
        <v>1</v>
      </c>
      <c r="O2520" s="146">
        <v>11.380000000000001</v>
      </c>
      <c r="P2520" s="146">
        <v>13</v>
      </c>
      <c r="Q2520" t="str">
        <f t="shared" si="39"/>
        <v>3-Small C&amp;I</v>
      </c>
      <c r="R2520" s="148"/>
      <c r="S2520" t="s">
        <v>381</v>
      </c>
      <c r="U2520" s="148"/>
    </row>
    <row r="2521" spans="1:21" ht="15">
      <c r="A2521" s="146">
        <v>5</v>
      </c>
      <c r="B2521" s="146" t="s">
        <v>241</v>
      </c>
      <c r="C2521" s="146">
        <v>2020</v>
      </c>
      <c r="D2521" s="146">
        <v>4</v>
      </c>
      <c r="E2521" s="146" t="s">
        <v>370</v>
      </c>
      <c r="F2521" s="147">
        <v>3</v>
      </c>
      <c r="G2521" s="146" t="s">
        <v>262</v>
      </c>
      <c r="H2521" s="146">
        <v>20</v>
      </c>
      <c r="I2521" s="146" t="s">
        <v>357</v>
      </c>
      <c r="J2521" s="146" t="s">
        <v>274</v>
      </c>
      <c r="K2521" s="146" t="s">
        <v>315</v>
      </c>
      <c r="L2521" s="146">
        <v>300</v>
      </c>
      <c r="M2521" s="146" t="s">
        <v>282</v>
      </c>
      <c r="N2521" s="146">
        <v>74</v>
      </c>
      <c r="O2521" s="146">
        <v>163215.45999999999</v>
      </c>
      <c r="P2521" s="146">
        <v>864098</v>
      </c>
      <c r="Q2521" t="str">
        <f t="shared" si="39"/>
        <v>4-Medium C&amp;I</v>
      </c>
      <c r="R2521" s="148"/>
      <c r="S2521" t="s">
        <v>381</v>
      </c>
      <c r="U2521" s="148"/>
    </row>
    <row r="2522" spans="1:21" ht="15">
      <c r="A2522" s="146">
        <v>5</v>
      </c>
      <c r="B2522" s="146" t="s">
        <v>241</v>
      </c>
      <c r="C2522" s="146">
        <v>2020</v>
      </c>
      <c r="D2522" s="146">
        <v>4</v>
      </c>
      <c r="E2522" s="146" t="s">
        <v>370</v>
      </c>
      <c r="F2522" s="147">
        <v>1</v>
      </c>
      <c r="G2522" s="146" t="s">
        <v>243</v>
      </c>
      <c r="H2522" s="146">
        <v>5</v>
      </c>
      <c r="I2522" s="146" t="s">
        <v>289</v>
      </c>
      <c r="J2522" s="146" t="s">
        <v>248</v>
      </c>
      <c r="K2522" s="146" t="s">
        <v>270</v>
      </c>
      <c r="L2522" s="146">
        <v>200</v>
      </c>
      <c r="M2522" s="146" t="s">
        <v>259</v>
      </c>
      <c r="N2522" s="146">
        <v>1334</v>
      </c>
      <c r="O2522" s="146">
        <v>-71133.380000000005</v>
      </c>
      <c r="P2522" s="146">
        <v>610877</v>
      </c>
      <c r="Q2522" t="str">
        <f t="shared" si="39"/>
        <v>3-Small C&amp;I</v>
      </c>
      <c r="R2522" s="148"/>
      <c r="S2522" t="s">
        <v>381</v>
      </c>
      <c r="U2522" s="148"/>
    </row>
    <row r="2523" spans="1:21" ht="15">
      <c r="A2523" s="146">
        <v>5</v>
      </c>
      <c r="B2523" s="146" t="s">
        <v>241</v>
      </c>
      <c r="C2523" s="146">
        <v>2020</v>
      </c>
      <c r="D2523" s="146">
        <v>4</v>
      </c>
      <c r="E2523" s="146" t="s">
        <v>370</v>
      </c>
      <c r="F2523" s="147">
        <v>3</v>
      </c>
      <c r="G2523" s="146" t="s">
        <v>262</v>
      </c>
      <c r="H2523" s="146">
        <v>5</v>
      </c>
      <c r="I2523" s="146" t="s">
        <v>289</v>
      </c>
      <c r="J2523" s="146" t="s">
        <v>248</v>
      </c>
      <c r="K2523" s="146" t="s">
        <v>270</v>
      </c>
      <c r="L2523" s="146">
        <v>300</v>
      </c>
      <c r="M2523" s="146" t="s">
        <v>282</v>
      </c>
      <c r="N2523" s="146">
        <v>42751</v>
      </c>
      <c r="O2523" s="146">
        <v>289295.70000000001</v>
      </c>
      <c r="P2523" s="146">
        <v>43373726</v>
      </c>
      <c r="Q2523" t="str">
        <f t="shared" si="39"/>
        <v>3-Small C&amp;I</v>
      </c>
      <c r="R2523" s="148"/>
      <c r="S2523" t="s">
        <v>381</v>
      </c>
      <c r="U2523" s="148"/>
    </row>
    <row r="2524" spans="1:21" ht="15">
      <c r="A2524" s="146">
        <v>5</v>
      </c>
      <c r="B2524" s="146" t="s">
        <v>241</v>
      </c>
      <c r="C2524" s="146">
        <v>2020</v>
      </c>
      <c r="D2524" s="146">
        <v>4</v>
      </c>
      <c r="E2524" s="146" t="s">
        <v>370</v>
      </c>
      <c r="F2524" s="147">
        <v>6</v>
      </c>
      <c r="G2524" s="146" t="s">
        <v>293</v>
      </c>
      <c r="H2524" s="146">
        <v>627</v>
      </c>
      <c r="I2524" s="146" t="s">
        <v>366</v>
      </c>
      <c r="J2524" s="146" t="s">
        <v>310</v>
      </c>
      <c r="K2524" s="146" t="s">
        <v>154</v>
      </c>
      <c r="L2524" s="146">
        <v>4562</v>
      </c>
      <c r="M2524" s="146" t="s">
        <v>300</v>
      </c>
      <c r="N2524" s="146">
        <v>3</v>
      </c>
      <c r="O2524" s="146">
        <v>943.86000000000001</v>
      </c>
      <c r="P2524" s="146">
        <v>213</v>
      </c>
      <c r="Q2524" t="str">
        <f t="shared" si="39"/>
        <v>Street</v>
      </c>
      <c r="R2524" s="148"/>
      <c r="S2524" t="s">
        <v>381</v>
      </c>
      <c r="U2524" s="148"/>
    </row>
    <row r="2525" spans="1:21" ht="15">
      <c r="A2525" s="146">
        <v>5</v>
      </c>
      <c r="B2525" s="146" t="s">
        <v>241</v>
      </c>
      <c r="C2525" s="146">
        <v>2020</v>
      </c>
      <c r="D2525" s="146">
        <v>4</v>
      </c>
      <c r="E2525" s="146" t="s">
        <v>370</v>
      </c>
      <c r="F2525" s="147">
        <v>10</v>
      </c>
      <c r="G2525" s="146" t="s">
        <v>250</v>
      </c>
      <c r="H2525" s="146">
        <v>903</v>
      </c>
      <c r="I2525" s="146" t="s">
        <v>244</v>
      </c>
      <c r="J2525" s="146" t="s">
        <v>245</v>
      </c>
      <c r="K2525" s="146" t="s">
        <v>246</v>
      </c>
      <c r="L2525" s="146">
        <v>4513</v>
      </c>
      <c r="M2525" s="146" t="s">
        <v>338</v>
      </c>
      <c r="N2525" s="146">
        <v>32988</v>
      </c>
      <c r="O2525" s="146">
        <v>3876547.9900000002</v>
      </c>
      <c r="P2525" s="146">
        <v>29123130</v>
      </c>
      <c r="Q2525" t="str">
        <f t="shared" si="39"/>
        <v>1-Residential</v>
      </c>
      <c r="R2525" s="148"/>
      <c r="S2525" t="s">
        <v>381</v>
      </c>
      <c r="U2525" s="148"/>
    </row>
    <row r="2526" spans="1:21" ht="15">
      <c r="A2526" s="146">
        <v>5</v>
      </c>
      <c r="B2526" s="146" t="s">
        <v>241</v>
      </c>
      <c r="C2526" s="146">
        <v>2020</v>
      </c>
      <c r="D2526" s="146">
        <v>4</v>
      </c>
      <c r="E2526" s="146" t="s">
        <v>370</v>
      </c>
      <c r="F2526" s="147">
        <v>60</v>
      </c>
      <c r="G2526" s="146" t="s">
        <v>154</v>
      </c>
      <c r="H2526" s="146">
        <v>612</v>
      </c>
      <c r="I2526" s="146" t="s">
        <v>363</v>
      </c>
      <c r="J2526" s="146" t="s">
        <v>253</v>
      </c>
      <c r="K2526" s="146" t="s">
        <v>295</v>
      </c>
      <c r="L2526" s="146">
        <v>360</v>
      </c>
      <c r="M2526" s="146" t="s">
        <v>304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381</v>
      </c>
      <c r="U2526" s="148"/>
    </row>
    <row r="2527" spans="1:21" ht="15">
      <c r="A2527" s="146">
        <v>5</v>
      </c>
      <c r="B2527" s="146" t="s">
        <v>241</v>
      </c>
      <c r="C2527" s="146">
        <v>2020</v>
      </c>
      <c r="D2527" s="146">
        <v>4</v>
      </c>
      <c r="E2527" s="146" t="s">
        <v>370</v>
      </c>
      <c r="F2527" s="147">
        <v>6</v>
      </c>
      <c r="G2527" s="146" t="s">
        <v>293</v>
      </c>
      <c r="H2527" s="146">
        <v>613</v>
      </c>
      <c r="I2527" s="146" t="s">
        <v>294</v>
      </c>
      <c r="J2527" s="146" t="s">
        <v>253</v>
      </c>
      <c r="K2527" s="146" t="s">
        <v>295</v>
      </c>
      <c r="L2527" s="146">
        <v>700</v>
      </c>
      <c r="M2527" s="146" t="s">
        <v>296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381</v>
      </c>
      <c r="U2527" s="148"/>
    </row>
    <row r="2528" spans="1:21" ht="15">
      <c r="A2528" s="146">
        <v>5</v>
      </c>
      <c r="B2528" s="146" t="s">
        <v>241</v>
      </c>
      <c r="C2528" s="146">
        <v>2020</v>
      </c>
      <c r="D2528" s="146">
        <v>4</v>
      </c>
      <c r="E2528" s="146" t="s">
        <v>370</v>
      </c>
      <c r="F2528" s="147">
        <v>6</v>
      </c>
      <c r="G2528" s="146" t="s">
        <v>293</v>
      </c>
      <c r="H2528" s="146">
        <v>606</v>
      </c>
      <c r="I2528" s="146" t="s">
        <v>351</v>
      </c>
      <c r="J2528" s="146" t="s">
        <v>297</v>
      </c>
      <c r="K2528" s="146" t="s">
        <v>352</v>
      </c>
      <c r="L2528" s="146">
        <v>700</v>
      </c>
      <c r="M2528" s="146" t="s">
        <v>296</v>
      </c>
      <c r="N2528" s="146">
        <v>2</v>
      </c>
      <c r="O2528" s="146">
        <v>736.02999999999997</v>
      </c>
      <c r="P2528" s="146">
        <v>1232</v>
      </c>
      <c r="Q2528" t="str">
        <f t="shared" si="39"/>
        <v>Street</v>
      </c>
      <c r="R2528" s="148"/>
      <c r="S2528" t="s">
        <v>381</v>
      </c>
      <c r="U2528" s="148"/>
    </row>
    <row r="2529" spans="1:21" ht="15">
      <c r="A2529" s="146">
        <v>5</v>
      </c>
      <c r="B2529" s="146" t="s">
        <v>241</v>
      </c>
      <c r="C2529" s="146">
        <v>2020</v>
      </c>
      <c r="D2529" s="146">
        <v>4</v>
      </c>
      <c r="E2529" s="146" t="s">
        <v>370</v>
      </c>
      <c r="F2529" s="147">
        <v>6</v>
      </c>
      <c r="G2529" s="146" t="s">
        <v>293</v>
      </c>
      <c r="H2529" s="146">
        <v>607</v>
      </c>
      <c r="I2529" s="146" t="s">
        <v>353</v>
      </c>
      <c r="J2529" s="146" t="s">
        <v>297</v>
      </c>
      <c r="K2529" s="146" t="s">
        <v>352</v>
      </c>
      <c r="L2529" s="146">
        <v>700</v>
      </c>
      <c r="M2529" s="146" t="s">
        <v>296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381</v>
      </c>
      <c r="U2529" s="148"/>
    </row>
    <row r="2530" spans="1:21" ht="15">
      <c r="A2530" s="146">
        <v>5</v>
      </c>
      <c r="B2530" s="146" t="s">
        <v>241</v>
      </c>
      <c r="C2530" s="146">
        <v>2020</v>
      </c>
      <c r="D2530" s="146">
        <v>4</v>
      </c>
      <c r="E2530" s="146" t="s">
        <v>370</v>
      </c>
      <c r="F2530" s="147">
        <v>6</v>
      </c>
      <c r="G2530" s="146" t="s">
        <v>293</v>
      </c>
      <c r="H2530" s="146">
        <v>624</v>
      </c>
      <c r="I2530" s="146" t="s">
        <v>325</v>
      </c>
      <c r="J2530" s="146" t="s">
        <v>301</v>
      </c>
      <c r="K2530" s="146" t="s">
        <v>303</v>
      </c>
      <c r="L2530" s="146">
        <v>4562</v>
      </c>
      <c r="M2530" s="146" t="s">
        <v>300</v>
      </c>
      <c r="N2530" s="146">
        <v>13</v>
      </c>
      <c r="O2530" s="146">
        <v>1651.3800000000001</v>
      </c>
      <c r="P2530" s="146">
        <v>7513</v>
      </c>
      <c r="Q2530" t="str">
        <f t="shared" si="39"/>
        <v>Street</v>
      </c>
      <c r="R2530" s="148"/>
      <c r="S2530" t="s">
        <v>381</v>
      </c>
      <c r="U2530" s="148"/>
    </row>
    <row r="2531" spans="1:21" ht="15">
      <c r="A2531" s="146">
        <v>5</v>
      </c>
      <c r="B2531" s="146" t="s">
        <v>241</v>
      </c>
      <c r="C2531" s="146">
        <v>2020</v>
      </c>
      <c r="D2531" s="146">
        <v>4</v>
      </c>
      <c r="E2531" s="146" t="s">
        <v>370</v>
      </c>
      <c r="F2531" s="147">
        <v>10</v>
      </c>
      <c r="G2531" s="146" t="s">
        <v>250</v>
      </c>
      <c r="H2531" s="146">
        <v>905</v>
      </c>
      <c r="I2531" s="146" t="s">
        <v>358</v>
      </c>
      <c r="J2531" s="146" t="s">
        <v>257</v>
      </c>
      <c r="K2531" s="146" t="s">
        <v>258</v>
      </c>
      <c r="L2531" s="146">
        <v>4513</v>
      </c>
      <c r="M2531" s="146" t="s">
        <v>338</v>
      </c>
      <c r="N2531" s="146">
        <v>4868</v>
      </c>
      <c r="O2531" s="146">
        <v>174013.01999999999</v>
      </c>
      <c r="P2531" s="146">
        <v>4334868</v>
      </c>
      <c r="Q2531" t="str">
        <f t="shared" si="39"/>
        <v>2-Low Income Residential</v>
      </c>
      <c r="R2531" s="148"/>
      <c r="S2531" t="s">
        <v>381</v>
      </c>
      <c r="U2531" s="148"/>
    </row>
    <row r="2532" spans="1:21" ht="15">
      <c r="A2532" s="146">
        <v>5</v>
      </c>
      <c r="B2532" s="146" t="s">
        <v>241</v>
      </c>
      <c r="C2532" s="146">
        <v>2020</v>
      </c>
      <c r="D2532" s="146">
        <v>4</v>
      </c>
      <c r="E2532" s="146" t="s">
        <v>370</v>
      </c>
      <c r="F2532" s="147">
        <v>1</v>
      </c>
      <c r="G2532" s="146" t="s">
        <v>243</v>
      </c>
      <c r="H2532" s="146">
        <v>905</v>
      </c>
      <c r="I2532" s="146" t="s">
        <v>358</v>
      </c>
      <c r="J2532" s="146" t="s">
        <v>257</v>
      </c>
      <c r="K2532" s="146" t="s">
        <v>258</v>
      </c>
      <c r="L2532" s="146">
        <v>4512</v>
      </c>
      <c r="M2532" s="146" t="s">
        <v>247</v>
      </c>
      <c r="N2532" s="146">
        <v>65011</v>
      </c>
      <c r="O2532" s="146">
        <v>1444868.8200000001</v>
      </c>
      <c r="P2532" s="146">
        <v>33690531</v>
      </c>
      <c r="Q2532" t="str">
        <f t="shared" si="39"/>
        <v>2-Low Income Residential</v>
      </c>
      <c r="R2532" s="148"/>
      <c r="S2532" t="s">
        <v>381</v>
      </c>
      <c r="U2532" s="148"/>
    </row>
    <row r="2533" spans="1:21" ht="15">
      <c r="A2533" s="146">
        <v>5</v>
      </c>
      <c r="B2533" s="146" t="s">
        <v>241</v>
      </c>
      <c r="C2533" s="146">
        <v>2020</v>
      </c>
      <c r="D2533" s="146">
        <v>4</v>
      </c>
      <c r="E2533" s="146" t="s">
        <v>370</v>
      </c>
      <c r="F2533" s="147">
        <v>5</v>
      </c>
      <c r="G2533" s="146" t="s">
        <v>283</v>
      </c>
      <c r="H2533" s="146">
        <v>13</v>
      </c>
      <c r="I2533" s="146" t="s">
        <v>337</v>
      </c>
      <c r="J2533" s="146" t="s">
        <v>268</v>
      </c>
      <c r="K2533" s="146" t="s">
        <v>281</v>
      </c>
      <c r="L2533" s="146">
        <v>460</v>
      </c>
      <c r="M2533" s="146" t="s">
        <v>285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381</v>
      </c>
      <c r="U2533" s="148"/>
    </row>
    <row r="2534" spans="1:21" ht="15">
      <c r="A2534" s="146">
        <v>5</v>
      </c>
      <c r="B2534" s="146" t="s">
        <v>241</v>
      </c>
      <c r="C2534" s="146">
        <v>2020</v>
      </c>
      <c r="D2534" s="146">
        <v>4</v>
      </c>
      <c r="E2534" s="146" t="s">
        <v>370</v>
      </c>
      <c r="F2534" s="147">
        <v>5</v>
      </c>
      <c r="G2534" s="146" t="s">
        <v>283</v>
      </c>
      <c r="H2534" s="146">
        <v>950</v>
      </c>
      <c r="I2534" s="146" t="s">
        <v>269</v>
      </c>
      <c r="J2534" s="146" t="s">
        <v>248</v>
      </c>
      <c r="K2534" s="146" t="s">
        <v>270</v>
      </c>
      <c r="L2534" s="146">
        <v>4552</v>
      </c>
      <c r="M2534" s="146" t="s">
        <v>313</v>
      </c>
      <c r="N2534" s="146">
        <v>1359</v>
      </c>
      <c r="O2534" s="146">
        <v>349086.39000000001</v>
      </c>
      <c r="P2534" s="146">
        <v>3439011</v>
      </c>
      <c r="Q2534" t="str">
        <f t="shared" si="39"/>
        <v>3-Small C&amp;I</v>
      </c>
      <c r="R2534" s="148"/>
      <c r="S2534" t="s">
        <v>381</v>
      </c>
      <c r="U2534" s="148"/>
    </row>
    <row r="2535" spans="1:21" ht="15">
      <c r="A2535" s="146">
        <v>5</v>
      </c>
      <c r="B2535" s="146" t="s">
        <v>241</v>
      </c>
      <c r="C2535" s="146">
        <v>2020</v>
      </c>
      <c r="D2535" s="146">
        <v>4</v>
      </c>
      <c r="E2535" s="146" t="s">
        <v>370</v>
      </c>
      <c r="F2535" s="147">
        <v>79</v>
      </c>
      <c r="G2535" s="146" t="s">
        <v>154</v>
      </c>
      <c r="H2535" s="146">
        <v>950</v>
      </c>
      <c r="I2535" s="146" t="s">
        <v>269</v>
      </c>
      <c r="J2535" s="146" t="s">
        <v>248</v>
      </c>
      <c r="K2535" s="146" t="s">
        <v>270</v>
      </c>
      <c r="L2535" s="146">
        <v>4579</v>
      </c>
      <c r="M2535" s="146" t="s">
        <v>267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381</v>
      </c>
      <c r="U2535" s="148"/>
    </row>
    <row r="2536" spans="1:21" ht="15">
      <c r="A2536" s="146">
        <v>4</v>
      </c>
      <c r="B2536" s="146" t="s">
        <v>249</v>
      </c>
      <c r="C2536" s="146">
        <v>2020</v>
      </c>
      <c r="D2536" s="146">
        <v>4</v>
      </c>
      <c r="E2536" s="146" t="s">
        <v>370</v>
      </c>
      <c r="F2536" s="147">
        <v>3</v>
      </c>
      <c r="G2536" s="146" t="s">
        <v>262</v>
      </c>
      <c r="H2536" s="146">
        <v>10</v>
      </c>
      <c r="I2536" s="146" t="s">
        <v>347</v>
      </c>
      <c r="J2536" s="146" t="s">
        <v>266</v>
      </c>
      <c r="K2536" s="146" t="s">
        <v>276</v>
      </c>
      <c r="L2536" s="146">
        <v>300</v>
      </c>
      <c r="M2536" s="146" t="s">
        <v>282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381</v>
      </c>
      <c r="U2536" s="148"/>
    </row>
    <row r="2537" spans="1:21" ht="15">
      <c r="A2537" s="146">
        <v>4</v>
      </c>
      <c r="B2537" s="146" t="s">
        <v>249</v>
      </c>
      <c r="C2537" s="146">
        <v>2020</v>
      </c>
      <c r="D2537" s="146">
        <v>4</v>
      </c>
      <c r="E2537" s="146" t="s">
        <v>370</v>
      </c>
      <c r="F2537" s="147">
        <v>3</v>
      </c>
      <c r="G2537" s="146" t="s">
        <v>262</v>
      </c>
      <c r="H2537" s="146">
        <v>15</v>
      </c>
      <c r="I2537" s="146" t="s">
        <v>318</v>
      </c>
      <c r="J2537" s="146" t="s">
        <v>266</v>
      </c>
      <c r="K2537" s="146" t="s">
        <v>276</v>
      </c>
      <c r="L2537" s="146">
        <v>300</v>
      </c>
      <c r="M2537" s="146" t="s">
        <v>282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381</v>
      </c>
      <c r="U2537" s="148"/>
    </row>
    <row r="2538" spans="1:21" ht="15">
      <c r="A2538" s="146">
        <v>5</v>
      </c>
      <c r="B2538" s="146" t="s">
        <v>241</v>
      </c>
      <c r="C2538" s="146">
        <v>2020</v>
      </c>
      <c r="D2538" s="146">
        <v>4</v>
      </c>
      <c r="E2538" s="146" t="s">
        <v>370</v>
      </c>
      <c r="F2538" s="147">
        <v>77</v>
      </c>
      <c r="G2538" s="146" t="s">
        <v>154</v>
      </c>
      <c r="H2538" s="146">
        <v>18</v>
      </c>
      <c r="I2538" s="146" t="s">
        <v>284</v>
      </c>
      <c r="J2538" s="146" t="s">
        <v>268</v>
      </c>
      <c r="K2538" s="146" t="s">
        <v>281</v>
      </c>
      <c r="L2538" s="146">
        <v>1577</v>
      </c>
      <c r="M2538" s="146" t="s">
        <v>336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381</v>
      </c>
      <c r="U2538" s="148"/>
    </row>
    <row r="2539" spans="1:21" ht="15">
      <c r="A2539" s="146">
        <v>4</v>
      </c>
      <c r="B2539" s="146" t="s">
        <v>249</v>
      </c>
      <c r="C2539" s="146">
        <v>2020</v>
      </c>
      <c r="D2539" s="146">
        <v>4</v>
      </c>
      <c r="E2539" s="146" t="s">
        <v>370</v>
      </c>
      <c r="F2539" s="147">
        <v>3</v>
      </c>
      <c r="G2539" s="146" t="s">
        <v>262</v>
      </c>
      <c r="H2539" s="146">
        <v>5</v>
      </c>
      <c r="I2539" s="146" t="s">
        <v>289</v>
      </c>
      <c r="J2539" s="146" t="s">
        <v>248</v>
      </c>
      <c r="K2539" s="146" t="s">
        <v>270</v>
      </c>
      <c r="L2539" s="146">
        <v>300</v>
      </c>
      <c r="M2539" s="146" t="s">
        <v>282</v>
      </c>
      <c r="N2539" s="146">
        <v>171</v>
      </c>
      <c r="O2539" s="146">
        <v>25846.369999999999</v>
      </c>
      <c r="P2539" s="146">
        <v>106015</v>
      </c>
      <c r="Q2539" t="str">
        <f t="shared" si="39"/>
        <v>3-Small C&amp;I</v>
      </c>
      <c r="R2539" s="148"/>
      <c r="S2539" t="s">
        <v>381</v>
      </c>
      <c r="U2539" s="148"/>
    </row>
    <row r="2540" spans="1:21" ht="15">
      <c r="A2540" s="146">
        <v>5</v>
      </c>
      <c r="B2540" s="146" t="s">
        <v>241</v>
      </c>
      <c r="C2540" s="146">
        <v>2020</v>
      </c>
      <c r="D2540" s="146">
        <v>4</v>
      </c>
      <c r="E2540" s="146" t="s">
        <v>370</v>
      </c>
      <c r="F2540" s="147">
        <v>3</v>
      </c>
      <c r="G2540" s="146" t="s">
        <v>262</v>
      </c>
      <c r="H2540" s="146">
        <v>621</v>
      </c>
      <c r="I2540" s="146" t="s">
        <v>323</v>
      </c>
      <c r="J2540" s="146" t="s">
        <v>253</v>
      </c>
      <c r="K2540" s="146" t="s">
        <v>295</v>
      </c>
      <c r="L2540" s="146">
        <v>4532</v>
      </c>
      <c r="M2540" s="146" t="s">
        <v>265</v>
      </c>
      <c r="N2540" s="146">
        <v>6</v>
      </c>
      <c r="O2540" s="146">
        <v>488.05000000000001</v>
      </c>
      <c r="P2540" s="146">
        <v>4553</v>
      </c>
      <c r="Q2540" t="str">
        <f t="shared" si="39"/>
        <v>3-Small C&amp;I</v>
      </c>
      <c r="R2540" s="148"/>
      <c r="S2540" t="s">
        <v>381</v>
      </c>
      <c r="U2540" s="148"/>
    </row>
    <row r="2541" spans="1:21" ht="15">
      <c r="A2541" s="146">
        <v>5</v>
      </c>
      <c r="B2541" s="146" t="s">
        <v>241</v>
      </c>
      <c r="C2541" s="146">
        <v>2020</v>
      </c>
      <c r="D2541" s="146">
        <v>4</v>
      </c>
      <c r="E2541" s="146" t="s">
        <v>370</v>
      </c>
      <c r="F2541" s="147">
        <v>6</v>
      </c>
      <c r="G2541" s="146" t="s">
        <v>293</v>
      </c>
      <c r="H2541" s="146">
        <v>621</v>
      </c>
      <c r="I2541" s="146" t="s">
        <v>323</v>
      </c>
      <c r="J2541" s="146" t="s">
        <v>253</v>
      </c>
      <c r="K2541" s="146" t="s">
        <v>295</v>
      </c>
      <c r="L2541" s="146">
        <v>4562</v>
      </c>
      <c r="M2541" s="146" t="s">
        <v>300</v>
      </c>
      <c r="N2541" s="146">
        <v>10</v>
      </c>
      <c r="O2541" s="146">
        <v>197.96000000000001</v>
      </c>
      <c r="P2541" s="146">
        <v>1259</v>
      </c>
      <c r="Q2541" t="str">
        <f t="shared" si="39"/>
        <v>3-Small C&amp;I</v>
      </c>
      <c r="R2541" s="148"/>
      <c r="S2541" t="s">
        <v>381</v>
      </c>
      <c r="U2541" s="148"/>
    </row>
    <row r="2542" spans="1:21" ht="15">
      <c r="A2542" s="146">
        <v>5</v>
      </c>
      <c r="B2542" s="146" t="s">
        <v>241</v>
      </c>
      <c r="C2542" s="146">
        <v>2020</v>
      </c>
      <c r="D2542" s="146">
        <v>4</v>
      </c>
      <c r="E2542" s="146" t="s">
        <v>370</v>
      </c>
      <c r="F2542" s="147">
        <v>10</v>
      </c>
      <c r="G2542" s="146" t="s">
        <v>250</v>
      </c>
      <c r="H2542" s="146">
        <v>602</v>
      </c>
      <c r="I2542" s="146" t="s">
        <v>309</v>
      </c>
      <c r="J2542" s="146" t="s">
        <v>305</v>
      </c>
      <c r="K2542" s="146" t="s">
        <v>307</v>
      </c>
      <c r="L2542" s="146">
        <v>207</v>
      </c>
      <c r="M2542" s="146" t="s">
        <v>252</v>
      </c>
      <c r="N2542" s="146">
        <v>2</v>
      </c>
      <c r="O2542" s="146">
        <v>71.120000000000005</v>
      </c>
      <c r="P2542" s="146">
        <v>131</v>
      </c>
      <c r="Q2542" t="str">
        <f t="shared" si="39"/>
        <v>Street</v>
      </c>
      <c r="R2542" s="148"/>
      <c r="S2542" t="s">
        <v>381</v>
      </c>
      <c r="U2542" s="148"/>
    </row>
    <row r="2543" spans="1:21" ht="15">
      <c r="A2543" s="146">
        <v>5</v>
      </c>
      <c r="B2543" s="146" t="s">
        <v>241</v>
      </c>
      <c r="C2543" s="146">
        <v>2020</v>
      </c>
      <c r="D2543" s="146">
        <v>4</v>
      </c>
      <c r="E2543" s="146" t="s">
        <v>370</v>
      </c>
      <c r="F2543" s="147">
        <v>60</v>
      </c>
      <c r="G2543" s="146" t="s">
        <v>154</v>
      </c>
      <c r="H2543" s="146">
        <v>615</v>
      </c>
      <c r="I2543" s="146" t="s">
        <v>298</v>
      </c>
      <c r="J2543" s="146" t="s">
        <v>290</v>
      </c>
      <c r="K2543" s="146" t="s">
        <v>299</v>
      </c>
      <c r="L2543" s="146">
        <v>4563</v>
      </c>
      <c r="M2543" s="146" t="s">
        <v>324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381</v>
      </c>
      <c r="U2543" s="148"/>
    </row>
    <row r="2544" spans="1:21" ht="15">
      <c r="A2544" s="146">
        <v>5</v>
      </c>
      <c r="B2544" s="146" t="s">
        <v>241</v>
      </c>
      <c r="C2544" s="146">
        <v>2020</v>
      </c>
      <c r="D2544" s="146">
        <v>4</v>
      </c>
      <c r="E2544" s="146" t="s">
        <v>370</v>
      </c>
      <c r="F2544" s="147">
        <v>60</v>
      </c>
      <c r="G2544" s="146" t="s">
        <v>154</v>
      </c>
      <c r="H2544" s="146">
        <v>624</v>
      </c>
      <c r="I2544" s="146" t="s">
        <v>325</v>
      </c>
      <c r="J2544" s="146" t="s">
        <v>301</v>
      </c>
      <c r="K2544" s="146" t="s">
        <v>303</v>
      </c>
      <c r="L2544" s="146">
        <v>4563</v>
      </c>
      <c r="M2544" s="146" t="s">
        <v>324</v>
      </c>
      <c r="N2544" s="146">
        <v>2</v>
      </c>
      <c r="O2544" s="146">
        <v>42.859999999999999</v>
      </c>
      <c r="P2544" s="146">
        <v>232</v>
      </c>
      <c r="Q2544" t="str">
        <f t="shared" si="39"/>
        <v>Street</v>
      </c>
      <c r="R2544" s="148"/>
      <c r="S2544" t="s">
        <v>381</v>
      </c>
      <c r="U2544" s="148"/>
    </row>
    <row r="2545" spans="1:21" ht="15">
      <c r="A2545" s="146">
        <v>5</v>
      </c>
      <c r="B2545" s="146" t="s">
        <v>241</v>
      </c>
      <c r="C2545" s="146">
        <v>2020</v>
      </c>
      <c r="D2545" s="146">
        <v>4</v>
      </c>
      <c r="E2545" s="146" t="s">
        <v>370</v>
      </c>
      <c r="F2545" s="147">
        <v>10</v>
      </c>
      <c r="G2545" s="146" t="s">
        <v>250</v>
      </c>
      <c r="H2545" s="146">
        <v>6</v>
      </c>
      <c r="I2545" s="146" t="s">
        <v>344</v>
      </c>
      <c r="J2545" s="146" t="s">
        <v>257</v>
      </c>
      <c r="K2545" s="146" t="s">
        <v>258</v>
      </c>
      <c r="L2545" s="146">
        <v>207</v>
      </c>
      <c r="M2545" s="146" t="s">
        <v>252</v>
      </c>
      <c r="N2545" s="146">
        <v>5098</v>
      </c>
      <c r="O2545" s="146">
        <v>799502.02000000002</v>
      </c>
      <c r="P2545" s="146">
        <v>4513004</v>
      </c>
      <c r="Q2545" t="str">
        <f t="shared" si="39"/>
        <v>2-Low Income Residential</v>
      </c>
      <c r="R2545" s="148"/>
      <c r="S2545" t="s">
        <v>381</v>
      </c>
      <c r="U2545" s="148"/>
    </row>
    <row r="2546" spans="1:21" ht="15">
      <c r="A2546" s="146">
        <v>4</v>
      </c>
      <c r="B2546" s="146" t="s">
        <v>249</v>
      </c>
      <c r="C2546" s="146">
        <v>2020</v>
      </c>
      <c r="D2546" s="146">
        <v>4</v>
      </c>
      <c r="E2546" s="146" t="s">
        <v>370</v>
      </c>
      <c r="F2546" s="147">
        <v>1</v>
      </c>
      <c r="G2546" s="146" t="s">
        <v>243</v>
      </c>
      <c r="H2546" s="146">
        <v>905</v>
      </c>
      <c r="I2546" s="146" t="s">
        <v>358</v>
      </c>
      <c r="J2546" s="146" t="s">
        <v>257</v>
      </c>
      <c r="K2546" s="146" t="s">
        <v>258</v>
      </c>
      <c r="L2546" s="146">
        <v>4512</v>
      </c>
      <c r="M2546" s="146" t="s">
        <v>247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381</v>
      </c>
      <c r="U2546" s="148"/>
    </row>
    <row r="2547" spans="1:21" ht="15">
      <c r="A2547" s="146">
        <v>5</v>
      </c>
      <c r="B2547" s="146" t="s">
        <v>241</v>
      </c>
      <c r="C2547" s="146">
        <v>2020</v>
      </c>
      <c r="D2547" s="146">
        <v>4</v>
      </c>
      <c r="E2547" s="146" t="s">
        <v>370</v>
      </c>
      <c r="F2547" s="147">
        <v>10</v>
      </c>
      <c r="G2547" s="146" t="s">
        <v>250</v>
      </c>
      <c r="H2547" s="146">
        <v>1</v>
      </c>
      <c r="I2547" s="146" t="s">
        <v>251</v>
      </c>
      <c r="J2547" s="146" t="s">
        <v>245</v>
      </c>
      <c r="K2547" s="146" t="s">
        <v>246</v>
      </c>
      <c r="L2547" s="146">
        <v>207</v>
      </c>
      <c r="M2547" s="146" t="s">
        <v>252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381</v>
      </c>
      <c r="U2547" s="148"/>
    </row>
    <row r="2548" spans="1:21" ht="15">
      <c r="A2548" s="146">
        <v>5</v>
      </c>
      <c r="B2548" s="146" t="s">
        <v>241</v>
      </c>
      <c r="C2548" s="146">
        <v>2020</v>
      </c>
      <c r="D2548" s="146">
        <v>4</v>
      </c>
      <c r="E2548" s="146" t="s">
        <v>370</v>
      </c>
      <c r="F2548" s="147">
        <v>60</v>
      </c>
      <c r="G2548" s="146" t="s">
        <v>154</v>
      </c>
      <c r="H2548" s="146">
        <v>601</v>
      </c>
      <c r="I2548" s="146" t="s">
        <v>359</v>
      </c>
      <c r="J2548" s="146" t="s">
        <v>290</v>
      </c>
      <c r="K2548" s="146" t="s">
        <v>299</v>
      </c>
      <c r="L2548" s="146">
        <v>360</v>
      </c>
      <c r="M2548" s="146" t="s">
        <v>304</v>
      </c>
      <c r="N2548" s="146">
        <v>46</v>
      </c>
      <c r="O2548" s="146">
        <v>1261.1700000000001</v>
      </c>
      <c r="P2548" s="146">
        <v>2018</v>
      </c>
      <c r="Q2548" t="str">
        <f t="shared" si="39"/>
        <v>Street</v>
      </c>
      <c r="R2548" s="148"/>
      <c r="S2548" t="s">
        <v>381</v>
      </c>
      <c r="U2548" s="148"/>
    </row>
    <row r="2549" spans="1:21" ht="15">
      <c r="A2549" s="146">
        <v>5</v>
      </c>
      <c r="B2549" s="146" t="s">
        <v>241</v>
      </c>
      <c r="C2549" s="146">
        <v>2020</v>
      </c>
      <c r="D2549" s="146">
        <v>4</v>
      </c>
      <c r="E2549" s="146" t="s">
        <v>370</v>
      </c>
      <c r="F2549" s="147">
        <v>3</v>
      </c>
      <c r="G2549" s="146" t="s">
        <v>262</v>
      </c>
      <c r="H2549" s="146">
        <v>954</v>
      </c>
      <c r="I2549" s="146" t="s">
        <v>356</v>
      </c>
      <c r="J2549" s="146" t="s">
        <v>268</v>
      </c>
      <c r="K2549" s="146" t="s">
        <v>281</v>
      </c>
      <c r="L2549" s="146">
        <v>4532</v>
      </c>
      <c r="M2549" s="146" t="s">
        <v>265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381</v>
      </c>
      <c r="U2549" s="148"/>
    </row>
    <row r="2550" spans="1:21" ht="15">
      <c r="A2550" s="146">
        <v>4</v>
      </c>
      <c r="B2550" s="146" t="s">
        <v>249</v>
      </c>
      <c r="C2550" s="146">
        <v>2020</v>
      </c>
      <c r="D2550" s="146">
        <v>4</v>
      </c>
      <c r="E2550" s="146" t="s">
        <v>370</v>
      </c>
      <c r="F2550" s="147">
        <v>3</v>
      </c>
      <c r="G2550" s="146" t="s">
        <v>262</v>
      </c>
      <c r="H2550" s="146">
        <v>953</v>
      </c>
      <c r="I2550" s="146" t="s">
        <v>278</v>
      </c>
      <c r="J2550" s="146" t="s">
        <v>266</v>
      </c>
      <c r="K2550" s="146" t="s">
        <v>276</v>
      </c>
      <c r="L2550" s="146">
        <v>4532</v>
      </c>
      <c r="M2550" s="146" t="s">
        <v>265</v>
      </c>
      <c r="N2550" s="146">
        <v>49</v>
      </c>
      <c r="O2550" s="146">
        <v>3000.3000000000002</v>
      </c>
      <c r="P2550" s="146">
        <v>23669</v>
      </c>
      <c r="Q2550" t="str">
        <f t="shared" si="39"/>
        <v>3-Small C&amp;I</v>
      </c>
      <c r="R2550" s="148"/>
      <c r="S2550" t="s">
        <v>381</v>
      </c>
      <c r="U2550" s="148"/>
    </row>
    <row r="2551" spans="1:21" ht="15">
      <c r="A2551" s="146">
        <v>5</v>
      </c>
      <c r="B2551" s="146" t="s">
        <v>241</v>
      </c>
      <c r="C2551" s="146">
        <v>2020</v>
      </c>
      <c r="D2551" s="146">
        <v>4</v>
      </c>
      <c r="E2551" s="146" t="s">
        <v>370</v>
      </c>
      <c r="F2551" s="147">
        <v>77</v>
      </c>
      <c r="G2551" s="146" t="s">
        <v>154</v>
      </c>
      <c r="H2551" s="146">
        <v>5</v>
      </c>
      <c r="I2551" s="146" t="s">
        <v>289</v>
      </c>
      <c r="J2551" s="146" t="s">
        <v>248</v>
      </c>
      <c r="K2551" s="146" t="s">
        <v>270</v>
      </c>
      <c r="L2551" s="146">
        <v>1577</v>
      </c>
      <c r="M2551" s="146" t="s">
        <v>336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381</v>
      </c>
      <c r="U2551" s="148"/>
    </row>
    <row r="2552" spans="1:21" ht="15">
      <c r="A2552" s="146">
        <v>4</v>
      </c>
      <c r="B2552" s="146" t="s">
        <v>249</v>
      </c>
      <c r="C2552" s="146">
        <v>2020</v>
      </c>
      <c r="D2552" s="146">
        <v>4</v>
      </c>
      <c r="E2552" s="146" t="s">
        <v>370</v>
      </c>
      <c r="F2552" s="147">
        <v>1</v>
      </c>
      <c r="G2552" s="146" t="s">
        <v>243</v>
      </c>
      <c r="H2552" s="146">
        <v>950</v>
      </c>
      <c r="I2552" s="146" t="s">
        <v>269</v>
      </c>
      <c r="J2552" s="146" t="s">
        <v>248</v>
      </c>
      <c r="K2552" s="146" t="s">
        <v>270</v>
      </c>
      <c r="L2552" s="146">
        <v>4512</v>
      </c>
      <c r="M2552" s="146" t="s">
        <v>247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381</v>
      </c>
      <c r="U2552" s="148"/>
    </row>
    <row r="2553" spans="1:21" ht="15">
      <c r="A2553" s="146">
        <v>5</v>
      </c>
      <c r="B2553" s="146" t="s">
        <v>241</v>
      </c>
      <c r="C2553" s="146">
        <v>2020</v>
      </c>
      <c r="D2553" s="146">
        <v>4</v>
      </c>
      <c r="E2553" s="146" t="s">
        <v>370</v>
      </c>
      <c r="F2553" s="147">
        <v>3</v>
      </c>
      <c r="G2553" s="146" t="s">
        <v>262</v>
      </c>
      <c r="H2553" s="146">
        <v>15</v>
      </c>
      <c r="I2553" s="146" t="s">
        <v>318</v>
      </c>
      <c r="J2553" s="146" t="s">
        <v>266</v>
      </c>
      <c r="K2553" s="146" t="s">
        <v>276</v>
      </c>
      <c r="L2553" s="146">
        <v>300</v>
      </c>
      <c r="M2553" s="146" t="s">
        <v>282</v>
      </c>
      <c r="N2553" s="146">
        <v>95</v>
      </c>
      <c r="O2553" s="146">
        <v>5190.6199999999999</v>
      </c>
      <c r="P2553" s="146">
        <v>20710</v>
      </c>
      <c r="Q2553" t="str">
        <f t="shared" si="39"/>
        <v>3-Small C&amp;I</v>
      </c>
      <c r="R2553" s="148"/>
      <c r="S2553" t="s">
        <v>381</v>
      </c>
      <c r="U2553" s="148"/>
    </row>
    <row r="2554" spans="1:21" ht="15">
      <c r="A2554" s="146">
        <v>5</v>
      </c>
      <c r="B2554" s="146" t="s">
        <v>241</v>
      </c>
      <c r="C2554" s="146">
        <v>2020</v>
      </c>
      <c r="D2554" s="146">
        <v>4</v>
      </c>
      <c r="E2554" s="146" t="s">
        <v>370</v>
      </c>
      <c r="F2554" s="147">
        <v>5</v>
      </c>
      <c r="G2554" s="146" t="s">
        <v>283</v>
      </c>
      <c r="H2554" s="146">
        <v>616</v>
      </c>
      <c r="I2554" s="146" t="s">
        <v>311</v>
      </c>
      <c r="J2554" s="146" t="s">
        <v>305</v>
      </c>
      <c r="K2554" s="146" t="s">
        <v>307</v>
      </c>
      <c r="L2554" s="146">
        <v>4552</v>
      </c>
      <c r="M2554" s="146" t="s">
        <v>313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381</v>
      </c>
      <c r="U2554" s="148"/>
    </row>
    <row r="2555" spans="1:21" ht="15">
      <c r="A2555" s="146">
        <v>5</v>
      </c>
      <c r="B2555" s="146" t="s">
        <v>241</v>
      </c>
      <c r="C2555" s="146">
        <v>2020</v>
      </c>
      <c r="D2555" s="146">
        <v>4</v>
      </c>
      <c r="E2555" s="146" t="s">
        <v>370</v>
      </c>
      <c r="F2555" s="147">
        <v>75</v>
      </c>
      <c r="G2555" s="146" t="s">
        <v>154</v>
      </c>
      <c r="H2555" s="146">
        <v>18</v>
      </c>
      <c r="I2555" s="146" t="s">
        <v>284</v>
      </c>
      <c r="J2555" s="146" t="s">
        <v>268</v>
      </c>
      <c r="K2555" s="146" t="s">
        <v>281</v>
      </c>
      <c r="L2555" s="146">
        <v>1575</v>
      </c>
      <c r="M2555" s="146" t="s">
        <v>320</v>
      </c>
      <c r="N2555" s="146">
        <v>2</v>
      </c>
      <c r="O2555" s="146">
        <v>7841.0699999999997</v>
      </c>
      <c r="P2555" s="146">
        <v>41160</v>
      </c>
      <c r="Q2555" t="str">
        <f t="shared" si="39"/>
        <v>4-Medium C&amp;I</v>
      </c>
      <c r="R2555" s="148"/>
      <c r="S2555" t="s">
        <v>381</v>
      </c>
      <c r="U2555" s="148"/>
    </row>
    <row r="2556" spans="1:21" ht="15">
      <c r="A2556" s="146">
        <v>5</v>
      </c>
      <c r="B2556" s="146" t="s">
        <v>241</v>
      </c>
      <c r="C2556" s="146">
        <v>2020</v>
      </c>
      <c r="D2556" s="146">
        <v>4</v>
      </c>
      <c r="E2556" s="146" t="s">
        <v>370</v>
      </c>
      <c r="F2556" s="147">
        <v>79</v>
      </c>
      <c r="G2556" s="146" t="s">
        <v>154</v>
      </c>
      <c r="H2556" s="146">
        <v>954</v>
      </c>
      <c r="I2556" s="146" t="s">
        <v>356</v>
      </c>
      <c r="J2556" s="146" t="s">
        <v>268</v>
      </c>
      <c r="K2556" s="146" t="s">
        <v>281</v>
      </c>
      <c r="L2556" s="146">
        <v>4579</v>
      </c>
      <c r="M2556" s="146" t="s">
        <v>267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381</v>
      </c>
      <c r="U2556" s="148"/>
    </row>
    <row r="2557" spans="1:21" ht="15">
      <c r="A2557" s="146">
        <v>5</v>
      </c>
      <c r="B2557" s="146" t="s">
        <v>241</v>
      </c>
      <c r="C2557" s="146">
        <v>2020</v>
      </c>
      <c r="D2557" s="146">
        <v>4</v>
      </c>
      <c r="E2557" s="146" t="s">
        <v>370</v>
      </c>
      <c r="F2557" s="147">
        <v>5</v>
      </c>
      <c r="G2557" s="146" t="s">
        <v>283</v>
      </c>
      <c r="H2557" s="146">
        <v>710</v>
      </c>
      <c r="I2557" s="146" t="s">
        <v>332</v>
      </c>
      <c r="J2557" s="146" t="s">
        <v>277</v>
      </c>
      <c r="K2557" s="146" t="s">
        <v>317</v>
      </c>
      <c r="L2557" s="146">
        <v>4552</v>
      </c>
      <c r="M2557" s="146" t="s">
        <v>313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381</v>
      </c>
      <c r="U2557" s="148"/>
    </row>
    <row r="2558" spans="1:21" ht="15">
      <c r="A2558" s="146">
        <v>5</v>
      </c>
      <c r="B2558" s="146" t="s">
        <v>241</v>
      </c>
      <c r="C2558" s="146">
        <v>2020</v>
      </c>
      <c r="D2558" s="146">
        <v>4</v>
      </c>
      <c r="E2558" s="146" t="s">
        <v>370</v>
      </c>
      <c r="F2558" s="147">
        <v>1</v>
      </c>
      <c r="G2558" s="146" t="s">
        <v>243</v>
      </c>
      <c r="H2558" s="146">
        <v>602</v>
      </c>
      <c r="I2558" s="146" t="s">
        <v>309</v>
      </c>
      <c r="J2558" s="146" t="s">
        <v>305</v>
      </c>
      <c r="K2558" s="146" t="s">
        <v>307</v>
      </c>
      <c r="L2558" s="146">
        <v>200</v>
      </c>
      <c r="M2558" s="146" t="s">
        <v>259</v>
      </c>
      <c r="N2558" s="146">
        <v>182</v>
      </c>
      <c r="O2558" s="146">
        <v>7649.1800000000003</v>
      </c>
      <c r="P2558" s="146">
        <v>15906</v>
      </c>
      <c r="Q2558" t="str">
        <f t="shared" si="39"/>
        <v>Street</v>
      </c>
      <c r="R2558" s="148"/>
      <c r="S2558" t="s">
        <v>381</v>
      </c>
      <c r="U2558" s="148"/>
    </row>
    <row r="2559" spans="1:21" ht="15">
      <c r="A2559" s="146">
        <v>5</v>
      </c>
      <c r="B2559" s="146" t="s">
        <v>241</v>
      </c>
      <c r="C2559" s="146">
        <v>2020</v>
      </c>
      <c r="D2559" s="146">
        <v>4</v>
      </c>
      <c r="E2559" s="146" t="s">
        <v>370</v>
      </c>
      <c r="F2559" s="147">
        <v>6</v>
      </c>
      <c r="G2559" s="146" t="s">
        <v>293</v>
      </c>
      <c r="H2559" s="146">
        <v>612</v>
      </c>
      <c r="I2559" s="146" t="s">
        <v>363</v>
      </c>
      <c r="J2559" s="146" t="s">
        <v>253</v>
      </c>
      <c r="K2559" s="146" t="s">
        <v>295</v>
      </c>
      <c r="L2559" s="146">
        <v>700</v>
      </c>
      <c r="M2559" s="146" t="s">
        <v>296</v>
      </c>
      <c r="N2559" s="146">
        <v>2</v>
      </c>
      <c r="O2559" s="146">
        <v>66.519999999999996</v>
      </c>
      <c r="P2559" s="146">
        <v>235</v>
      </c>
      <c r="Q2559" t="str">
        <f t="shared" si="39"/>
        <v>3-Small C&amp;I</v>
      </c>
      <c r="R2559" s="148"/>
      <c r="S2559" t="s">
        <v>381</v>
      </c>
      <c r="U2559" s="148"/>
    </row>
    <row r="2560" spans="1:21" ht="15">
      <c r="A2560" s="146">
        <v>4</v>
      </c>
      <c r="B2560" s="146" t="s">
        <v>249</v>
      </c>
      <c r="C2560" s="146">
        <v>2020</v>
      </c>
      <c r="D2560" s="146">
        <v>4</v>
      </c>
      <c r="E2560" s="146" t="s">
        <v>370</v>
      </c>
      <c r="F2560" s="147">
        <v>6</v>
      </c>
      <c r="G2560" s="146" t="s">
        <v>293</v>
      </c>
      <c r="H2560" s="146">
        <v>615</v>
      </c>
      <c r="I2560" s="146" t="s">
        <v>298</v>
      </c>
      <c r="J2560" s="146" t="s">
        <v>290</v>
      </c>
      <c r="K2560" s="146" t="s">
        <v>299</v>
      </c>
      <c r="L2560" s="146">
        <v>4562</v>
      </c>
      <c r="M2560" s="146" t="s">
        <v>300</v>
      </c>
      <c r="N2560" s="146">
        <v>1</v>
      </c>
      <c r="O2560" s="146">
        <v>5942.0100000000002</v>
      </c>
      <c r="P2560" s="146">
        <v>14071</v>
      </c>
      <c r="Q2560" t="str">
        <f t="shared" si="39"/>
        <v>Street</v>
      </c>
      <c r="R2560" s="148"/>
      <c r="S2560" t="s">
        <v>381</v>
      </c>
      <c r="U2560" s="148"/>
    </row>
    <row r="2561" spans="1:21" ht="15">
      <c r="A2561" s="146">
        <v>4</v>
      </c>
      <c r="B2561" s="146" t="s">
        <v>249</v>
      </c>
      <c r="C2561" s="146">
        <v>2020</v>
      </c>
      <c r="D2561" s="146">
        <v>4</v>
      </c>
      <c r="E2561" s="146" t="s">
        <v>370</v>
      </c>
      <c r="F2561" s="147">
        <v>60</v>
      </c>
      <c r="G2561" s="146" t="s">
        <v>154</v>
      </c>
      <c r="H2561" s="146">
        <v>615</v>
      </c>
      <c r="I2561" s="146" t="s">
        <v>298</v>
      </c>
      <c r="J2561" s="146" t="s">
        <v>290</v>
      </c>
      <c r="K2561" s="146" t="s">
        <v>299</v>
      </c>
      <c r="L2561" s="146">
        <v>4563</v>
      </c>
      <c r="M2561" s="146" t="s">
        <v>324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381</v>
      </c>
      <c r="U2561" s="148"/>
    </row>
    <row r="2562" spans="1:21" ht="15">
      <c r="A2562" s="146">
        <v>5</v>
      </c>
      <c r="B2562" s="146" t="s">
        <v>241</v>
      </c>
      <c r="C2562" s="146">
        <v>2020</v>
      </c>
      <c r="D2562" s="146">
        <v>4</v>
      </c>
      <c r="E2562" s="146" t="s">
        <v>370</v>
      </c>
      <c r="F2562" s="147">
        <v>6</v>
      </c>
      <c r="G2562" s="146" t="s">
        <v>293</v>
      </c>
      <c r="H2562" s="146">
        <v>617</v>
      </c>
      <c r="I2562" s="146" t="s">
        <v>349</v>
      </c>
      <c r="J2562" s="146" t="s">
        <v>292</v>
      </c>
      <c r="K2562" s="146" t="s">
        <v>350</v>
      </c>
      <c r="L2562" s="146">
        <v>4562</v>
      </c>
      <c r="M2562" s="146" t="s">
        <v>300</v>
      </c>
      <c r="N2562" s="146">
        <v>7</v>
      </c>
      <c r="O2562" s="146">
        <v>12277.309999999999</v>
      </c>
      <c r="P2562" s="146">
        <v>47942</v>
      </c>
      <c r="Q2562" t="str">
        <f t="shared" si="40" ref="Q2562:Q2625">VLOOKUP(J2562,S:T,2,FALSE)</f>
        <v>Street</v>
      </c>
      <c r="R2562" s="148"/>
      <c r="S2562" t="s">
        <v>381</v>
      </c>
      <c r="U2562" s="148"/>
    </row>
    <row r="2563" spans="1:21" ht="15">
      <c r="A2563" s="146">
        <v>5</v>
      </c>
      <c r="B2563" s="146" t="s">
        <v>241</v>
      </c>
      <c r="C2563" s="146">
        <v>2020</v>
      </c>
      <c r="D2563" s="146">
        <v>4</v>
      </c>
      <c r="E2563" s="146" t="s">
        <v>370</v>
      </c>
      <c r="F2563" s="147">
        <v>6</v>
      </c>
      <c r="G2563" s="146" t="s">
        <v>293</v>
      </c>
      <c r="H2563" s="146">
        <v>618</v>
      </c>
      <c r="I2563" s="146" t="s">
        <v>365</v>
      </c>
      <c r="J2563" s="146" t="s">
        <v>297</v>
      </c>
      <c r="K2563" s="146" t="s">
        <v>352</v>
      </c>
      <c r="L2563" s="146">
        <v>4562</v>
      </c>
      <c r="M2563" s="146" t="s">
        <v>300</v>
      </c>
      <c r="N2563" s="146">
        <v>7</v>
      </c>
      <c r="O2563" s="146">
        <v>2140.3400000000001</v>
      </c>
      <c r="P2563" s="146">
        <v>6357</v>
      </c>
      <c r="Q2563" t="str">
        <f t="shared" si="40"/>
        <v>Street</v>
      </c>
      <c r="R2563" s="148"/>
      <c r="S2563" t="s">
        <v>381</v>
      </c>
      <c r="U2563" s="148"/>
    </row>
    <row r="2564" spans="1:21" ht="15">
      <c r="A2564" s="146">
        <v>5</v>
      </c>
      <c r="B2564" s="146" t="s">
        <v>241</v>
      </c>
      <c r="C2564" s="146">
        <v>2020</v>
      </c>
      <c r="D2564" s="146">
        <v>4</v>
      </c>
      <c r="E2564" s="146" t="s">
        <v>370</v>
      </c>
      <c r="F2564" s="147">
        <v>6</v>
      </c>
      <c r="G2564" s="146" t="s">
        <v>293</v>
      </c>
      <c r="H2564" s="146">
        <v>623</v>
      </c>
      <c r="I2564" s="146" t="s">
        <v>302</v>
      </c>
      <c r="J2564" s="146" t="s">
        <v>301</v>
      </c>
      <c r="K2564" s="146" t="s">
        <v>303</v>
      </c>
      <c r="L2564" s="146">
        <v>700</v>
      </c>
      <c r="M2564" s="146" t="s">
        <v>296</v>
      </c>
      <c r="N2564" s="146">
        <v>1</v>
      </c>
      <c r="O2564" s="146">
        <v>1489.6800000000001</v>
      </c>
      <c r="P2564" s="146">
        <v>5272</v>
      </c>
      <c r="Q2564" t="str">
        <f t="shared" si="40"/>
        <v>Street</v>
      </c>
      <c r="R2564" s="148"/>
      <c r="S2564" t="s">
        <v>381</v>
      </c>
      <c r="U2564" s="148"/>
    </row>
    <row r="2565" spans="1:21" ht="15">
      <c r="A2565" s="146">
        <v>4</v>
      </c>
      <c r="B2565" s="146" t="s">
        <v>249</v>
      </c>
      <c r="C2565" s="146">
        <v>2020</v>
      </c>
      <c r="D2565" s="146">
        <v>4</v>
      </c>
      <c r="E2565" s="146" t="s">
        <v>370</v>
      </c>
      <c r="F2565" s="147">
        <v>60</v>
      </c>
      <c r="G2565" s="146" t="s">
        <v>154</v>
      </c>
      <c r="H2565" s="146">
        <v>624</v>
      </c>
      <c r="I2565" s="146" t="s">
        <v>325</v>
      </c>
      <c r="J2565" s="146" t="s">
        <v>301</v>
      </c>
      <c r="K2565" s="146" t="s">
        <v>303</v>
      </c>
      <c r="L2565" s="146">
        <v>4563</v>
      </c>
      <c r="M2565" s="146" t="s">
        <v>324</v>
      </c>
      <c r="N2565" s="146">
        <v>2</v>
      </c>
      <c r="O2565" s="146">
        <v>28.670000000000002</v>
      </c>
      <c r="P2565" s="146">
        <v>121</v>
      </c>
      <c r="Q2565" t="str">
        <f t="shared" si="40"/>
        <v>Street</v>
      </c>
      <c r="R2565" s="148"/>
      <c r="S2565" t="s">
        <v>381</v>
      </c>
      <c r="U2565" s="148"/>
    </row>
    <row r="2566" spans="1:21" ht="15">
      <c r="A2566" s="146">
        <v>5</v>
      </c>
      <c r="B2566" s="146" t="s">
        <v>241</v>
      </c>
      <c r="C2566" s="146">
        <v>2020</v>
      </c>
      <c r="D2566" s="146">
        <v>4</v>
      </c>
      <c r="E2566" s="146" t="s">
        <v>370</v>
      </c>
      <c r="F2566" s="147">
        <v>6</v>
      </c>
      <c r="G2566" s="146" t="s">
        <v>293</v>
      </c>
      <c r="H2566" s="146">
        <v>616</v>
      </c>
      <c r="I2566" s="146" t="s">
        <v>311</v>
      </c>
      <c r="J2566" s="146" t="s">
        <v>305</v>
      </c>
      <c r="K2566" s="146" t="s">
        <v>307</v>
      </c>
      <c r="L2566" s="146">
        <v>4562</v>
      </c>
      <c r="M2566" s="146" t="s">
        <v>300</v>
      </c>
      <c r="N2566" s="146">
        <v>919</v>
      </c>
      <c r="O2566" s="146">
        <v>66902.729999999996</v>
      </c>
      <c r="P2566" s="146">
        <v>229608</v>
      </c>
      <c r="Q2566" t="str">
        <f t="shared" si="40"/>
        <v>Street</v>
      </c>
      <c r="R2566" s="148"/>
      <c r="S2566" t="s">
        <v>381</v>
      </c>
      <c r="U2566" s="148"/>
    </row>
    <row r="2567" spans="1:21" ht="15">
      <c r="A2567" s="146">
        <v>4</v>
      </c>
      <c r="B2567" s="146" t="s">
        <v>249</v>
      </c>
      <c r="C2567" s="146">
        <v>2020</v>
      </c>
      <c r="D2567" s="146">
        <v>4</v>
      </c>
      <c r="E2567" s="146" t="s">
        <v>370</v>
      </c>
      <c r="F2567" s="147">
        <v>3</v>
      </c>
      <c r="G2567" s="146" t="s">
        <v>262</v>
      </c>
      <c r="H2567" s="146">
        <v>701</v>
      </c>
      <c r="I2567" s="146" t="s">
        <v>316</v>
      </c>
      <c r="J2567" s="146" t="s">
        <v>277</v>
      </c>
      <c r="K2567" s="146" t="s">
        <v>317</v>
      </c>
      <c r="L2567" s="146">
        <v>300</v>
      </c>
      <c r="M2567" s="146" t="s">
        <v>282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381</v>
      </c>
      <c r="U2567" s="148"/>
    </row>
    <row r="2568" spans="1:21" ht="15">
      <c r="A2568" s="146">
        <v>5</v>
      </c>
      <c r="B2568" s="146" t="s">
        <v>241</v>
      </c>
      <c r="C2568" s="146">
        <v>2020</v>
      </c>
      <c r="D2568" s="146">
        <v>4</v>
      </c>
      <c r="E2568" s="146" t="s">
        <v>370</v>
      </c>
      <c r="F2568" s="147">
        <v>10</v>
      </c>
      <c r="G2568" s="146" t="s">
        <v>250</v>
      </c>
      <c r="H2568" s="146">
        <v>7</v>
      </c>
      <c r="I2568" s="146" t="s">
        <v>345</v>
      </c>
      <c r="J2568" s="146" t="s">
        <v>257</v>
      </c>
      <c r="K2568" s="146" t="s">
        <v>258</v>
      </c>
      <c r="L2568" s="146">
        <v>207</v>
      </c>
      <c r="M2568" s="146" t="s">
        <v>252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381</v>
      </c>
      <c r="U2568" s="148"/>
    </row>
    <row r="2569" spans="1:21" ht="15">
      <c r="A2569" s="146">
        <v>4</v>
      </c>
      <c r="B2569" s="146" t="s">
        <v>249</v>
      </c>
      <c r="C2569" s="146">
        <v>2020</v>
      </c>
      <c r="D2569" s="146">
        <v>4</v>
      </c>
      <c r="E2569" s="146" t="s">
        <v>370</v>
      </c>
      <c r="F2569" s="147">
        <v>1</v>
      </c>
      <c r="G2569" s="146" t="s">
        <v>243</v>
      </c>
      <c r="H2569" s="146">
        <v>6</v>
      </c>
      <c r="I2569" s="146" t="s">
        <v>344</v>
      </c>
      <c r="J2569" s="146" t="s">
        <v>257</v>
      </c>
      <c r="K2569" s="146" t="s">
        <v>258</v>
      </c>
      <c r="L2569" s="146">
        <v>200</v>
      </c>
      <c r="M2569" s="146" t="s">
        <v>259</v>
      </c>
      <c r="N2569" s="146">
        <v>25</v>
      </c>
      <c r="O2569" s="146">
        <v>3325.3200000000002</v>
      </c>
      <c r="P2569" s="146">
        <v>18420</v>
      </c>
      <c r="Q2569" t="str">
        <f t="shared" si="40"/>
        <v>2-Low Income Residential</v>
      </c>
      <c r="R2569" s="148"/>
      <c r="S2569" t="s">
        <v>381</v>
      </c>
      <c r="U2569" s="148"/>
    </row>
    <row r="2570" spans="1:21" ht="15">
      <c r="A2570" s="146">
        <v>5</v>
      </c>
      <c r="B2570" s="146" t="s">
        <v>241</v>
      </c>
      <c r="C2570" s="146">
        <v>2020</v>
      </c>
      <c r="D2570" s="146">
        <v>4</v>
      </c>
      <c r="E2570" s="146" t="s">
        <v>370</v>
      </c>
      <c r="F2570" s="147">
        <v>5</v>
      </c>
      <c r="G2570" s="146" t="s">
        <v>283</v>
      </c>
      <c r="H2570" s="146">
        <v>18</v>
      </c>
      <c r="I2570" s="146" t="s">
        <v>284</v>
      </c>
      <c r="J2570" s="146" t="s">
        <v>268</v>
      </c>
      <c r="K2570" s="146" t="s">
        <v>281</v>
      </c>
      <c r="L2570" s="146">
        <v>460</v>
      </c>
      <c r="M2570" s="146" t="s">
        <v>285</v>
      </c>
      <c r="N2570" s="146">
        <v>189</v>
      </c>
      <c r="O2570" s="146">
        <v>625272.14000000001</v>
      </c>
      <c r="P2570" s="146">
        <v>3109925</v>
      </c>
      <c r="Q2570" t="str">
        <f t="shared" si="40"/>
        <v>4-Medium C&amp;I</v>
      </c>
      <c r="R2570" s="148"/>
      <c r="S2570" t="s">
        <v>381</v>
      </c>
      <c r="U2570" s="148"/>
    </row>
    <row r="2571" spans="1:21" ht="15">
      <c r="A2571" s="146">
        <v>4</v>
      </c>
      <c r="B2571" s="146" t="s">
        <v>249</v>
      </c>
      <c r="C2571" s="146">
        <v>2020</v>
      </c>
      <c r="D2571" s="146">
        <v>4</v>
      </c>
      <c r="E2571" s="146" t="s">
        <v>370</v>
      </c>
      <c r="F2571" s="147">
        <v>3</v>
      </c>
      <c r="G2571" s="146" t="s">
        <v>262</v>
      </c>
      <c r="H2571" s="146">
        <v>954</v>
      </c>
      <c r="I2571" s="146" t="s">
        <v>356</v>
      </c>
      <c r="J2571" s="146" t="s">
        <v>268</v>
      </c>
      <c r="K2571" s="146" t="s">
        <v>281</v>
      </c>
      <c r="L2571" s="146">
        <v>4532</v>
      </c>
      <c r="M2571" s="146" t="s">
        <v>265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381</v>
      </c>
      <c r="U2571" s="148"/>
    </row>
    <row r="2572" spans="1:21" ht="15">
      <c r="A2572" s="146">
        <v>5</v>
      </c>
      <c r="B2572" s="146" t="s">
        <v>241</v>
      </c>
      <c r="C2572" s="146">
        <v>2020</v>
      </c>
      <c r="D2572" s="146">
        <v>4</v>
      </c>
      <c r="E2572" s="146" t="s">
        <v>370</v>
      </c>
      <c r="F2572" s="147">
        <v>3</v>
      </c>
      <c r="G2572" s="146" t="s">
        <v>262</v>
      </c>
      <c r="H2572" s="146">
        <v>10</v>
      </c>
      <c r="I2572" s="146" t="s">
        <v>347</v>
      </c>
      <c r="J2572" s="146" t="s">
        <v>260</v>
      </c>
      <c r="K2572" s="146" t="s">
        <v>273</v>
      </c>
      <c r="L2572" s="146">
        <v>300</v>
      </c>
      <c r="M2572" s="146" t="s">
        <v>282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381</v>
      </c>
      <c r="U2572" s="148"/>
    </row>
    <row r="2573" spans="1:21" ht="15">
      <c r="A2573" s="146">
        <v>4</v>
      </c>
      <c r="B2573" s="146" t="s">
        <v>249</v>
      </c>
      <c r="C2573" s="146">
        <v>2020</v>
      </c>
      <c r="D2573" s="146">
        <v>4</v>
      </c>
      <c r="E2573" s="146" t="s">
        <v>370</v>
      </c>
      <c r="F2573" s="147">
        <v>3</v>
      </c>
      <c r="G2573" s="146" t="s">
        <v>262</v>
      </c>
      <c r="H2573" s="146">
        <v>9</v>
      </c>
      <c r="I2573" s="146" t="s">
        <v>334</v>
      </c>
      <c r="J2573" s="146" t="s">
        <v>260</v>
      </c>
      <c r="K2573" s="146" t="s">
        <v>273</v>
      </c>
      <c r="L2573" s="146">
        <v>300</v>
      </c>
      <c r="M2573" s="146" t="s">
        <v>282</v>
      </c>
      <c r="N2573" s="146">
        <v>2</v>
      </c>
      <c r="O2573" s="146">
        <v>255.09999999999999</v>
      </c>
      <c r="P2573" s="146">
        <v>1035</v>
      </c>
      <c r="Q2573" t="str">
        <f t="shared" si="40"/>
        <v>3-Small C&amp;I</v>
      </c>
      <c r="R2573" s="148"/>
      <c r="S2573" t="s">
        <v>381</v>
      </c>
      <c r="U2573" s="148"/>
    </row>
    <row r="2574" spans="1:21" ht="15">
      <c r="A2574" s="146">
        <v>5</v>
      </c>
      <c r="B2574" s="146" t="s">
        <v>241</v>
      </c>
      <c r="C2574" s="146">
        <v>2020</v>
      </c>
      <c r="D2574" s="146">
        <v>4</v>
      </c>
      <c r="E2574" s="146" t="s">
        <v>370</v>
      </c>
      <c r="F2574" s="147">
        <v>3</v>
      </c>
      <c r="G2574" s="146" t="s">
        <v>262</v>
      </c>
      <c r="H2574" s="146">
        <v>951</v>
      </c>
      <c r="I2574" s="146" t="s">
        <v>263</v>
      </c>
      <c r="J2574" s="146" t="s">
        <v>255</v>
      </c>
      <c r="K2574" s="146" t="s">
        <v>264</v>
      </c>
      <c r="L2574" s="146">
        <v>4532</v>
      </c>
      <c r="M2574" s="146" t="s">
        <v>265</v>
      </c>
      <c r="N2574" s="146">
        <v>1229</v>
      </c>
      <c r="O2574" s="146">
        <v>49749.610000000001</v>
      </c>
      <c r="P2574" s="146">
        <v>417757</v>
      </c>
      <c r="Q2574" t="str">
        <f t="shared" si="40"/>
        <v>3-Small C&amp;I</v>
      </c>
      <c r="R2574" s="148"/>
      <c r="S2574" t="s">
        <v>381</v>
      </c>
      <c r="U2574" s="148"/>
    </row>
    <row r="2575" spans="1:21" ht="15">
      <c r="A2575" s="146">
        <v>4</v>
      </c>
      <c r="B2575" s="146" t="s">
        <v>249</v>
      </c>
      <c r="C2575" s="146">
        <v>2020</v>
      </c>
      <c r="D2575" s="146">
        <v>4</v>
      </c>
      <c r="E2575" s="146" t="s">
        <v>370</v>
      </c>
      <c r="F2575" s="147">
        <v>3</v>
      </c>
      <c r="G2575" s="146" t="s">
        <v>262</v>
      </c>
      <c r="H2575" s="146">
        <v>951</v>
      </c>
      <c r="I2575" s="146" t="s">
        <v>263</v>
      </c>
      <c r="J2575" s="146" t="s">
        <v>255</v>
      </c>
      <c r="K2575" s="146" t="s">
        <v>264</v>
      </c>
      <c r="L2575" s="146">
        <v>4532</v>
      </c>
      <c r="M2575" s="146" t="s">
        <v>265</v>
      </c>
      <c r="N2575" s="146">
        <v>6</v>
      </c>
      <c r="O2575" s="146">
        <v>187.94999999999999</v>
      </c>
      <c r="P2575" s="146">
        <v>1366</v>
      </c>
      <c r="Q2575" t="str">
        <f t="shared" si="40"/>
        <v>3-Small C&amp;I</v>
      </c>
      <c r="R2575" s="148"/>
      <c r="S2575" t="s">
        <v>381</v>
      </c>
      <c r="U2575" s="148"/>
    </row>
    <row r="2576" spans="1:21" ht="15">
      <c r="A2576" s="146">
        <v>4</v>
      </c>
      <c r="B2576" s="146" t="s">
        <v>249</v>
      </c>
      <c r="C2576" s="146">
        <v>2020</v>
      </c>
      <c r="D2576" s="146">
        <v>4</v>
      </c>
      <c r="E2576" s="146" t="s">
        <v>370</v>
      </c>
      <c r="F2576" s="147">
        <v>5</v>
      </c>
      <c r="G2576" s="146" t="s">
        <v>283</v>
      </c>
      <c r="H2576" s="146">
        <v>950</v>
      </c>
      <c r="I2576" s="146" t="s">
        <v>269</v>
      </c>
      <c r="J2576" s="146" t="s">
        <v>248</v>
      </c>
      <c r="K2576" s="146" t="s">
        <v>270</v>
      </c>
      <c r="L2576" s="146">
        <v>4552</v>
      </c>
      <c r="M2576" s="146" t="s">
        <v>313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381</v>
      </c>
      <c r="U2576" s="148"/>
    </row>
    <row r="2577" spans="1:21" ht="15">
      <c r="A2577" s="146">
        <v>5</v>
      </c>
      <c r="B2577" s="146" t="s">
        <v>241</v>
      </c>
      <c r="C2577" s="146">
        <v>2020</v>
      </c>
      <c r="D2577" s="146">
        <v>4</v>
      </c>
      <c r="E2577" s="146" t="s">
        <v>370</v>
      </c>
      <c r="F2577" s="147">
        <v>6</v>
      </c>
      <c r="G2577" s="146" t="s">
        <v>293</v>
      </c>
      <c r="H2577" s="146">
        <v>950</v>
      </c>
      <c r="I2577" s="146" t="s">
        <v>269</v>
      </c>
      <c r="J2577" s="146" t="s">
        <v>248</v>
      </c>
      <c r="K2577" s="146" t="s">
        <v>270</v>
      </c>
      <c r="L2577" s="146">
        <v>4562</v>
      </c>
      <c r="M2577" s="146" t="s">
        <v>300</v>
      </c>
      <c r="N2577" s="146">
        <v>30</v>
      </c>
      <c r="O2577" s="146">
        <v>874.44000000000005</v>
      </c>
      <c r="P2577" s="146">
        <v>5963</v>
      </c>
      <c r="Q2577" t="str">
        <f t="shared" si="40"/>
        <v>3-Small C&amp;I</v>
      </c>
      <c r="R2577" s="148"/>
      <c r="S2577" t="s">
        <v>381</v>
      </c>
      <c r="U2577" s="148"/>
    </row>
    <row r="2578" spans="1:21" ht="15">
      <c r="A2578" s="146">
        <v>5</v>
      </c>
      <c r="B2578" s="146" t="s">
        <v>241</v>
      </c>
      <c r="C2578" s="146">
        <v>2020</v>
      </c>
      <c r="D2578" s="146">
        <v>4</v>
      </c>
      <c r="E2578" s="146" t="s">
        <v>370</v>
      </c>
      <c r="F2578" s="147">
        <v>79</v>
      </c>
      <c r="G2578" s="146" t="s">
        <v>154</v>
      </c>
      <c r="H2578" s="146">
        <v>5</v>
      </c>
      <c r="I2578" s="146" t="s">
        <v>289</v>
      </c>
      <c r="J2578" s="146" t="s">
        <v>248</v>
      </c>
      <c r="K2578" s="146" t="s">
        <v>270</v>
      </c>
      <c r="L2578" s="146">
        <v>1579</v>
      </c>
      <c r="M2578" s="146" t="s">
        <v>343</v>
      </c>
      <c r="N2578" s="146">
        <v>1</v>
      </c>
      <c r="O2578" s="146">
        <v>9.6400000000000006</v>
      </c>
      <c r="P2578" s="146">
        <v>0</v>
      </c>
      <c r="Q2578" t="str">
        <f t="shared" si="40"/>
        <v>3-Small C&amp;I</v>
      </c>
      <c r="R2578" s="148"/>
      <c r="S2578" t="s">
        <v>381</v>
      </c>
      <c r="U2578" s="148"/>
    </row>
    <row r="2579" spans="1:21" ht="15">
      <c r="A2579" s="146">
        <v>5</v>
      </c>
      <c r="B2579" s="146" t="s">
        <v>241</v>
      </c>
      <c r="C2579" s="146">
        <v>2020</v>
      </c>
      <c r="D2579" s="146">
        <v>4</v>
      </c>
      <c r="E2579" s="146" t="s">
        <v>370</v>
      </c>
      <c r="F2579" s="147">
        <v>6</v>
      </c>
      <c r="G2579" s="146" t="s">
        <v>293</v>
      </c>
      <c r="H2579" s="146">
        <v>603</v>
      </c>
      <c r="I2579" s="146" t="s">
        <v>306</v>
      </c>
      <c r="J2579" s="146" t="s">
        <v>305</v>
      </c>
      <c r="K2579" s="146" t="s">
        <v>307</v>
      </c>
      <c r="L2579" s="146">
        <v>700</v>
      </c>
      <c r="M2579" s="146" t="s">
        <v>296</v>
      </c>
      <c r="N2579" s="146">
        <v>628</v>
      </c>
      <c r="O2579" s="146">
        <v>49787.300000000003</v>
      </c>
      <c r="P2579" s="146">
        <v>125675</v>
      </c>
      <c r="Q2579" t="str">
        <f t="shared" si="40"/>
        <v>Street</v>
      </c>
      <c r="R2579" s="148"/>
      <c r="S2579" t="s">
        <v>381</v>
      </c>
      <c r="U2579" s="148"/>
    </row>
    <row r="2580" spans="1:21" ht="15">
      <c r="A2580" s="146">
        <v>4</v>
      </c>
      <c r="B2580" s="146" t="s">
        <v>249</v>
      </c>
      <c r="C2580" s="146">
        <v>2020</v>
      </c>
      <c r="D2580" s="146">
        <v>4</v>
      </c>
      <c r="E2580" s="146" t="s">
        <v>370</v>
      </c>
      <c r="F2580" s="147">
        <v>1</v>
      </c>
      <c r="G2580" s="146" t="s">
        <v>243</v>
      </c>
      <c r="H2580" s="146">
        <v>5</v>
      </c>
      <c r="I2580" s="146" t="s">
        <v>289</v>
      </c>
      <c r="J2580" s="146" t="s">
        <v>248</v>
      </c>
      <c r="K2580" s="146" t="s">
        <v>270</v>
      </c>
      <c r="L2580" s="146">
        <v>200</v>
      </c>
      <c r="M2580" s="146" t="s">
        <v>259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381</v>
      </c>
      <c r="U2580" s="148"/>
    </row>
    <row r="2581" spans="1:21" ht="15">
      <c r="A2581" s="146">
        <v>5</v>
      </c>
      <c r="B2581" s="146" t="s">
        <v>241</v>
      </c>
      <c r="C2581" s="146">
        <v>2020</v>
      </c>
      <c r="D2581" s="146">
        <v>4</v>
      </c>
      <c r="E2581" s="146" t="s">
        <v>370</v>
      </c>
      <c r="F2581" s="147">
        <v>1</v>
      </c>
      <c r="G2581" s="146" t="s">
        <v>243</v>
      </c>
      <c r="H2581" s="146">
        <v>11</v>
      </c>
      <c r="I2581" s="146" t="s">
        <v>335</v>
      </c>
      <c r="J2581" s="146" t="s">
        <v>248</v>
      </c>
      <c r="K2581" s="146" t="s">
        <v>270</v>
      </c>
      <c r="L2581" s="146">
        <v>200</v>
      </c>
      <c r="M2581" s="146" t="s">
        <v>259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381</v>
      </c>
      <c r="U2581" s="148"/>
    </row>
    <row r="2582" spans="1:21" ht="15">
      <c r="A2582" s="146">
        <v>5</v>
      </c>
      <c r="B2582" s="146" t="s">
        <v>241</v>
      </c>
      <c r="C2582" s="146">
        <v>2020</v>
      </c>
      <c r="D2582" s="146">
        <v>4</v>
      </c>
      <c r="E2582" s="146" t="s">
        <v>370</v>
      </c>
      <c r="F2582" s="147">
        <v>6</v>
      </c>
      <c r="G2582" s="146" t="s">
        <v>293</v>
      </c>
      <c r="H2582" s="146">
        <v>625</v>
      </c>
      <c r="I2582" s="146" t="s">
        <v>354</v>
      </c>
      <c r="J2582" s="146" t="s">
        <v>310</v>
      </c>
      <c r="K2582" s="146" t="s">
        <v>154</v>
      </c>
      <c r="L2582" s="146">
        <v>700</v>
      </c>
      <c r="M2582" s="146" t="s">
        <v>296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381</v>
      </c>
      <c r="U2582" s="148"/>
    </row>
    <row r="2583" spans="1:21" ht="15">
      <c r="A2583" s="146">
        <v>4</v>
      </c>
      <c r="B2583" s="146" t="s">
        <v>249</v>
      </c>
      <c r="C2583" s="146">
        <v>2020</v>
      </c>
      <c r="D2583" s="146">
        <v>4</v>
      </c>
      <c r="E2583" s="146" t="s">
        <v>370</v>
      </c>
      <c r="F2583" s="147">
        <v>3</v>
      </c>
      <c r="G2583" s="146" t="s">
        <v>262</v>
      </c>
      <c r="H2583" s="146">
        <v>1</v>
      </c>
      <c r="I2583" s="146" t="s">
        <v>251</v>
      </c>
      <c r="J2583" s="146" t="s">
        <v>245</v>
      </c>
      <c r="K2583" s="146" t="s">
        <v>246</v>
      </c>
      <c r="L2583" s="146">
        <v>300</v>
      </c>
      <c r="M2583" s="146" t="s">
        <v>282</v>
      </c>
      <c r="N2583" s="146">
        <v>20</v>
      </c>
      <c r="O2583" s="146">
        <v>1673.1199999999999</v>
      </c>
      <c r="P2583" s="146">
        <v>5666</v>
      </c>
      <c r="Q2583" t="str">
        <f t="shared" si="40"/>
        <v>1-Residential</v>
      </c>
      <c r="R2583" s="148"/>
      <c r="S2583" t="s">
        <v>381</v>
      </c>
      <c r="U2583" s="148"/>
    </row>
    <row r="2584" spans="1:21" ht="15">
      <c r="A2584" s="146">
        <v>5</v>
      </c>
      <c r="B2584" s="146" t="s">
        <v>241</v>
      </c>
      <c r="C2584" s="146">
        <v>2020</v>
      </c>
      <c r="D2584" s="146">
        <v>4</v>
      </c>
      <c r="E2584" s="146" t="s">
        <v>370</v>
      </c>
      <c r="F2584" s="147">
        <v>3</v>
      </c>
      <c r="G2584" s="146" t="s">
        <v>262</v>
      </c>
      <c r="H2584" s="146">
        <v>2</v>
      </c>
      <c r="I2584" s="146" t="s">
        <v>330</v>
      </c>
      <c r="J2584" s="146" t="s">
        <v>245</v>
      </c>
      <c r="K2584" s="146" t="s">
        <v>246</v>
      </c>
      <c r="L2584" s="146">
        <v>300</v>
      </c>
      <c r="M2584" s="146" t="s">
        <v>282</v>
      </c>
      <c r="N2584" s="146">
        <v>2</v>
      </c>
      <c r="O2584" s="146">
        <v>151.96000000000001</v>
      </c>
      <c r="P2584" s="146">
        <v>515</v>
      </c>
      <c r="Q2584" t="str">
        <f t="shared" si="40"/>
        <v>1-Residential</v>
      </c>
      <c r="R2584" s="148"/>
      <c r="S2584" t="s">
        <v>381</v>
      </c>
      <c r="U2584" s="148"/>
    </row>
    <row r="2585" spans="1:21" ht="15">
      <c r="A2585" s="146">
        <v>5</v>
      </c>
      <c r="B2585" s="146" t="s">
        <v>241</v>
      </c>
      <c r="C2585" s="146">
        <v>2020</v>
      </c>
      <c r="D2585" s="146">
        <v>4</v>
      </c>
      <c r="E2585" s="146" t="s">
        <v>370</v>
      </c>
      <c r="F2585" s="147">
        <v>3</v>
      </c>
      <c r="G2585" s="146" t="s">
        <v>262</v>
      </c>
      <c r="H2585" s="146">
        <v>603</v>
      </c>
      <c r="I2585" s="146" t="s">
        <v>306</v>
      </c>
      <c r="J2585" s="146" t="s">
        <v>305</v>
      </c>
      <c r="K2585" s="146" t="s">
        <v>307</v>
      </c>
      <c r="L2585" s="146">
        <v>300</v>
      </c>
      <c r="M2585" s="146" t="s">
        <v>282</v>
      </c>
      <c r="N2585" s="146">
        <v>1818</v>
      </c>
      <c r="O2585" s="146">
        <v>168299.73000000001</v>
      </c>
      <c r="P2585" s="146">
        <v>445315</v>
      </c>
      <c r="Q2585" t="str">
        <f t="shared" si="40"/>
        <v>Street</v>
      </c>
      <c r="R2585" s="148"/>
      <c r="S2585" t="s">
        <v>381</v>
      </c>
      <c r="U2585" s="148"/>
    </row>
    <row r="2586" spans="1:21" ht="15">
      <c r="A2586" s="146">
        <v>4</v>
      </c>
      <c r="B2586" s="146" t="s">
        <v>249</v>
      </c>
      <c r="C2586" s="146">
        <v>2020</v>
      </c>
      <c r="D2586" s="146">
        <v>4</v>
      </c>
      <c r="E2586" s="146" t="s">
        <v>370</v>
      </c>
      <c r="F2586" s="147">
        <v>3</v>
      </c>
      <c r="G2586" s="146" t="s">
        <v>262</v>
      </c>
      <c r="H2586" s="146">
        <v>710</v>
      </c>
      <c r="I2586" s="146" t="s">
        <v>332</v>
      </c>
      <c r="J2586" s="146" t="s">
        <v>277</v>
      </c>
      <c r="K2586" s="146" t="s">
        <v>317</v>
      </c>
      <c r="L2586" s="146">
        <v>4532</v>
      </c>
      <c r="M2586" s="146" t="s">
        <v>265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381</v>
      </c>
      <c r="U2586" s="148"/>
    </row>
    <row r="2587" spans="1:21" ht="15">
      <c r="A2587" s="146">
        <v>4</v>
      </c>
      <c r="B2587" s="146" t="s">
        <v>249</v>
      </c>
      <c r="C2587" s="146">
        <v>2020</v>
      </c>
      <c r="D2587" s="146">
        <v>4</v>
      </c>
      <c r="E2587" s="146" t="s">
        <v>370</v>
      </c>
      <c r="F2587" s="147">
        <v>3</v>
      </c>
      <c r="G2587" s="146" t="s">
        <v>262</v>
      </c>
      <c r="H2587" s="146">
        <v>621</v>
      </c>
      <c r="I2587" s="146" t="s">
        <v>323</v>
      </c>
      <c r="J2587" s="146" t="s">
        <v>253</v>
      </c>
      <c r="K2587" s="146" t="s">
        <v>295</v>
      </c>
      <c r="L2587" s="146">
        <v>4532</v>
      </c>
      <c r="M2587" s="146" t="s">
        <v>265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381</v>
      </c>
      <c r="U2587" s="148"/>
    </row>
    <row r="2588" spans="1:21" ht="15">
      <c r="A2588" s="146">
        <v>5</v>
      </c>
      <c r="B2588" s="146" t="s">
        <v>241</v>
      </c>
      <c r="C2588" s="146">
        <v>2020</v>
      </c>
      <c r="D2588" s="146">
        <v>4</v>
      </c>
      <c r="E2588" s="146" t="s">
        <v>370</v>
      </c>
      <c r="F2588" s="147">
        <v>60</v>
      </c>
      <c r="G2588" s="146" t="s">
        <v>154</v>
      </c>
      <c r="H2588" s="146">
        <v>623</v>
      </c>
      <c r="I2588" s="146" t="s">
        <v>302</v>
      </c>
      <c r="J2588" s="146" t="s">
        <v>301</v>
      </c>
      <c r="K2588" s="146" t="s">
        <v>303</v>
      </c>
      <c r="L2588" s="146">
        <v>360</v>
      </c>
      <c r="M2588" s="146" t="s">
        <v>304</v>
      </c>
      <c r="N2588" s="146">
        <v>3</v>
      </c>
      <c r="O2588" s="146">
        <v>57.960000000000001</v>
      </c>
      <c r="P2588" s="146">
        <v>171</v>
      </c>
      <c r="Q2588" t="str">
        <f t="shared" si="40"/>
        <v>Street</v>
      </c>
      <c r="R2588" s="148"/>
      <c r="S2588" t="s">
        <v>381</v>
      </c>
      <c r="U2588" s="148"/>
    </row>
    <row r="2589" spans="1:21" ht="15">
      <c r="A2589" s="146">
        <v>5</v>
      </c>
      <c r="B2589" s="146" t="s">
        <v>241</v>
      </c>
      <c r="C2589" s="146">
        <v>2020</v>
      </c>
      <c r="D2589" s="146">
        <v>4</v>
      </c>
      <c r="E2589" s="146" t="s">
        <v>370</v>
      </c>
      <c r="F2589" s="147">
        <v>5</v>
      </c>
      <c r="G2589" s="146" t="s">
        <v>283</v>
      </c>
      <c r="H2589" s="146">
        <v>602</v>
      </c>
      <c r="I2589" s="146" t="s">
        <v>309</v>
      </c>
      <c r="J2589" s="146" t="s">
        <v>305</v>
      </c>
      <c r="K2589" s="146" t="s">
        <v>307</v>
      </c>
      <c r="L2589" s="146">
        <v>460</v>
      </c>
      <c r="M2589" s="146" t="s">
        <v>285</v>
      </c>
      <c r="N2589" s="146">
        <v>29</v>
      </c>
      <c r="O2589" s="146">
        <v>4333.6199999999999</v>
      </c>
      <c r="P2589" s="146">
        <v>11182</v>
      </c>
      <c r="Q2589" t="str">
        <f t="shared" si="40"/>
        <v>Street</v>
      </c>
      <c r="R2589" s="148"/>
      <c r="S2589" t="s">
        <v>381</v>
      </c>
      <c r="U2589" s="148"/>
    </row>
    <row r="2590" spans="1:21" ht="15">
      <c r="A2590" s="146">
        <v>4</v>
      </c>
      <c r="B2590" s="146" t="s">
        <v>249</v>
      </c>
      <c r="C2590" s="146">
        <v>2020</v>
      </c>
      <c r="D2590" s="146">
        <v>4</v>
      </c>
      <c r="E2590" s="146" t="s">
        <v>370</v>
      </c>
      <c r="F2590" s="147">
        <v>10</v>
      </c>
      <c r="G2590" s="146" t="s">
        <v>250</v>
      </c>
      <c r="H2590" s="146">
        <v>905</v>
      </c>
      <c r="I2590" s="146" t="s">
        <v>358</v>
      </c>
      <c r="J2590" s="146" t="s">
        <v>257</v>
      </c>
      <c r="K2590" s="146" t="s">
        <v>258</v>
      </c>
      <c r="L2590" s="146">
        <v>4513</v>
      </c>
      <c r="M2590" s="146" t="s">
        <v>338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381</v>
      </c>
      <c r="U2590" s="148"/>
    </row>
    <row r="2591" spans="1:21" ht="15">
      <c r="A2591" s="146">
        <v>4</v>
      </c>
      <c r="B2591" s="146" t="s">
        <v>249</v>
      </c>
      <c r="C2591" s="146">
        <v>2020</v>
      </c>
      <c r="D2591" s="146">
        <v>4</v>
      </c>
      <c r="E2591" s="146" t="s">
        <v>370</v>
      </c>
      <c r="F2591" s="147">
        <v>5</v>
      </c>
      <c r="G2591" s="146" t="s">
        <v>283</v>
      </c>
      <c r="H2591" s="146">
        <v>710</v>
      </c>
      <c r="I2591" s="146" t="s">
        <v>332</v>
      </c>
      <c r="J2591" s="146" t="s">
        <v>277</v>
      </c>
      <c r="K2591" s="146" t="s">
        <v>317</v>
      </c>
      <c r="L2591" s="146">
        <v>4552</v>
      </c>
      <c r="M2591" s="146" t="s">
        <v>313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381</v>
      </c>
      <c r="U2591" s="148"/>
    </row>
    <row r="2592" spans="1:21" ht="15">
      <c r="A2592" s="146">
        <v>5</v>
      </c>
      <c r="B2592" s="146" t="s">
        <v>241</v>
      </c>
      <c r="C2592" s="146">
        <v>2020</v>
      </c>
      <c r="D2592" s="146">
        <v>4</v>
      </c>
      <c r="E2592" s="146" t="s">
        <v>370</v>
      </c>
      <c r="F2592" s="147">
        <v>10</v>
      </c>
      <c r="G2592" s="146" t="s">
        <v>250</v>
      </c>
      <c r="H2592" s="146">
        <v>2</v>
      </c>
      <c r="I2592" s="146" t="s">
        <v>330</v>
      </c>
      <c r="J2592" s="146" t="s">
        <v>245</v>
      </c>
      <c r="K2592" s="146" t="s">
        <v>246</v>
      </c>
      <c r="L2592" s="146">
        <v>207</v>
      </c>
      <c r="M2592" s="146" t="s">
        <v>252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381</v>
      </c>
      <c r="U2592" s="148"/>
    </row>
    <row r="2593" spans="1:21" ht="15">
      <c r="A2593" s="146">
        <v>5</v>
      </c>
      <c r="B2593" s="146" t="s">
        <v>241</v>
      </c>
      <c r="C2593" s="146">
        <v>2020</v>
      </c>
      <c r="D2593" s="146">
        <v>4</v>
      </c>
      <c r="E2593" s="146" t="s">
        <v>370</v>
      </c>
      <c r="F2593" s="147">
        <v>5</v>
      </c>
      <c r="G2593" s="146" t="s">
        <v>283</v>
      </c>
      <c r="H2593" s="146">
        <v>700</v>
      </c>
      <c r="I2593" s="146" t="s">
        <v>329</v>
      </c>
      <c r="J2593" s="146" t="s">
        <v>277</v>
      </c>
      <c r="K2593" s="146" t="s">
        <v>317</v>
      </c>
      <c r="L2593" s="146">
        <v>460</v>
      </c>
      <c r="M2593" s="146" t="s">
        <v>285</v>
      </c>
      <c r="N2593" s="146">
        <v>4</v>
      </c>
      <c r="O2593" s="146">
        <v>103166.28999999999</v>
      </c>
      <c r="P2593" s="146">
        <v>590500</v>
      </c>
      <c r="Q2593" t="str">
        <f t="shared" si="40"/>
        <v>5-Large C&amp;I</v>
      </c>
      <c r="R2593" s="148"/>
      <c r="S2593" t="s">
        <v>381</v>
      </c>
      <c r="U2593" s="148"/>
    </row>
    <row r="2594" spans="1:21" ht="15">
      <c r="A2594" s="146">
        <v>5</v>
      </c>
      <c r="B2594" s="146" t="s">
        <v>241</v>
      </c>
      <c r="C2594" s="146">
        <v>2020</v>
      </c>
      <c r="D2594" s="146">
        <v>4</v>
      </c>
      <c r="E2594" s="146" t="s">
        <v>370</v>
      </c>
      <c r="F2594" s="147">
        <v>5</v>
      </c>
      <c r="G2594" s="146" t="s">
        <v>283</v>
      </c>
      <c r="H2594" s="146">
        <v>701</v>
      </c>
      <c r="I2594" s="146" t="s">
        <v>316</v>
      </c>
      <c r="J2594" s="146" t="s">
        <v>277</v>
      </c>
      <c r="K2594" s="146" t="s">
        <v>317</v>
      </c>
      <c r="L2594" s="146">
        <v>460</v>
      </c>
      <c r="M2594" s="146" t="s">
        <v>285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381</v>
      </c>
      <c r="U2594" s="148"/>
    </row>
    <row r="2595" spans="1:21" ht="15">
      <c r="A2595" s="146">
        <v>5</v>
      </c>
      <c r="B2595" s="146" t="s">
        <v>241</v>
      </c>
      <c r="C2595" s="146">
        <v>2020</v>
      </c>
      <c r="D2595" s="146">
        <v>4</v>
      </c>
      <c r="E2595" s="146" t="s">
        <v>370</v>
      </c>
      <c r="F2595" s="147">
        <v>3</v>
      </c>
      <c r="G2595" s="146" t="s">
        <v>262</v>
      </c>
      <c r="H2595" s="146">
        <v>950</v>
      </c>
      <c r="I2595" s="146" t="s">
        <v>269</v>
      </c>
      <c r="J2595" s="146" t="s">
        <v>248</v>
      </c>
      <c r="K2595" s="146" t="s">
        <v>270</v>
      </c>
      <c r="L2595" s="146">
        <v>4532</v>
      </c>
      <c r="M2595" s="146" t="s">
        <v>265</v>
      </c>
      <c r="N2595" s="146">
        <v>60908</v>
      </c>
      <c r="O2595" s="146">
        <v>3397339.5800000001</v>
      </c>
      <c r="P2595" s="146">
        <v>82235844</v>
      </c>
      <c r="Q2595" t="str">
        <f t="shared" si="40"/>
        <v>3-Small C&amp;I</v>
      </c>
      <c r="R2595" s="148"/>
      <c r="S2595" t="s">
        <v>381</v>
      </c>
      <c r="U2595" s="148"/>
    </row>
    <row r="2596" spans="1:21" ht="15">
      <c r="A2596" s="146">
        <v>5</v>
      </c>
      <c r="B2596" s="146" t="s">
        <v>241</v>
      </c>
      <c r="C2596" s="146">
        <v>2020</v>
      </c>
      <c r="D2596" s="146">
        <v>4</v>
      </c>
      <c r="E2596" s="146" t="s">
        <v>370</v>
      </c>
      <c r="F2596" s="147">
        <v>75</v>
      </c>
      <c r="G2596" s="146" t="s">
        <v>154</v>
      </c>
      <c r="H2596" s="146">
        <v>5</v>
      </c>
      <c r="I2596" s="146" t="s">
        <v>289</v>
      </c>
      <c r="J2596" s="146" t="s">
        <v>248</v>
      </c>
      <c r="K2596" s="146" t="s">
        <v>270</v>
      </c>
      <c r="L2596" s="146">
        <v>1575</v>
      </c>
      <c r="M2596" s="146" t="s">
        <v>320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381</v>
      </c>
      <c r="U2596" s="148"/>
    </row>
    <row r="2597" spans="1:21" ht="15">
      <c r="A2597" s="146">
        <v>4</v>
      </c>
      <c r="B2597" s="146" t="s">
        <v>249</v>
      </c>
      <c r="C2597" s="146">
        <v>2020</v>
      </c>
      <c r="D2597" s="146">
        <v>4</v>
      </c>
      <c r="E2597" s="146" t="s">
        <v>370</v>
      </c>
      <c r="F2597" s="147">
        <v>1</v>
      </c>
      <c r="G2597" s="146" t="s">
        <v>243</v>
      </c>
      <c r="H2597" s="146">
        <v>10</v>
      </c>
      <c r="I2597" s="146" t="s">
        <v>347</v>
      </c>
      <c r="J2597" s="146" t="s">
        <v>266</v>
      </c>
      <c r="K2597" s="146" t="s">
        <v>276</v>
      </c>
      <c r="L2597" s="146">
        <v>200</v>
      </c>
      <c r="M2597" s="146" t="s">
        <v>259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381</v>
      </c>
      <c r="U2597" s="148"/>
    </row>
    <row r="2598" spans="1:21" ht="15">
      <c r="A2598" s="146">
        <v>5</v>
      </c>
      <c r="B2598" s="146" t="s">
        <v>241</v>
      </c>
      <c r="C2598" s="146">
        <v>2020</v>
      </c>
      <c r="D2598" s="146">
        <v>4</v>
      </c>
      <c r="E2598" s="146" t="s">
        <v>370</v>
      </c>
      <c r="F2598" s="147">
        <v>10</v>
      </c>
      <c r="G2598" s="146" t="s">
        <v>250</v>
      </c>
      <c r="H2598" s="146">
        <v>616</v>
      </c>
      <c r="I2598" s="146" t="s">
        <v>311</v>
      </c>
      <c r="J2598" s="146" t="s">
        <v>305</v>
      </c>
      <c r="K2598" s="146" t="s">
        <v>307</v>
      </c>
      <c r="L2598" s="146">
        <v>4513</v>
      </c>
      <c r="M2598" s="146" t="s">
        <v>338</v>
      </c>
      <c r="N2598" s="146">
        <v>3</v>
      </c>
      <c r="O2598" s="146">
        <v>88.890000000000001</v>
      </c>
      <c r="P2598" s="146">
        <v>337</v>
      </c>
      <c r="Q2598" t="str">
        <f t="shared" si="40"/>
        <v>Street</v>
      </c>
      <c r="R2598" s="148"/>
      <c r="S2598" t="s">
        <v>381</v>
      </c>
      <c r="U2598" s="148"/>
    </row>
    <row r="2599" spans="1:21" ht="15">
      <c r="A2599" s="146">
        <v>4</v>
      </c>
      <c r="B2599" s="146" t="s">
        <v>249</v>
      </c>
      <c r="C2599" s="146">
        <v>2020</v>
      </c>
      <c r="D2599" s="146">
        <v>4</v>
      </c>
      <c r="E2599" s="146" t="s">
        <v>370</v>
      </c>
      <c r="F2599" s="147">
        <v>1</v>
      </c>
      <c r="G2599" s="146" t="s">
        <v>243</v>
      </c>
      <c r="H2599" s="146">
        <v>2</v>
      </c>
      <c r="I2599" s="146" t="s">
        <v>330</v>
      </c>
      <c r="J2599" s="146" t="s">
        <v>245</v>
      </c>
      <c r="K2599" s="146" t="s">
        <v>246</v>
      </c>
      <c r="L2599" s="146">
        <v>200</v>
      </c>
      <c r="M2599" s="146" t="s">
        <v>259</v>
      </c>
      <c r="N2599" s="146">
        <v>1</v>
      </c>
      <c r="O2599" s="146">
        <v>844.99000000000001</v>
      </c>
      <c r="P2599" s="146">
        <v>3322</v>
      </c>
      <c r="Q2599" t="str">
        <f t="shared" si="40"/>
        <v>1-Residential</v>
      </c>
      <c r="R2599" s="148"/>
      <c r="S2599" t="s">
        <v>381</v>
      </c>
      <c r="U2599" s="148"/>
    </row>
    <row r="2600" spans="1:21" ht="15">
      <c r="A2600" s="146">
        <v>5</v>
      </c>
      <c r="B2600" s="146" t="s">
        <v>241</v>
      </c>
      <c r="C2600" s="146">
        <v>2020</v>
      </c>
      <c r="D2600" s="146">
        <v>4</v>
      </c>
      <c r="E2600" s="146" t="s">
        <v>370</v>
      </c>
      <c r="F2600" s="147">
        <v>1</v>
      </c>
      <c r="G2600" s="146" t="s">
        <v>243</v>
      </c>
      <c r="H2600" s="146">
        <v>301</v>
      </c>
      <c r="I2600" s="146" t="s">
        <v>254</v>
      </c>
      <c r="J2600" s="146" t="s">
        <v>245</v>
      </c>
      <c r="K2600" s="146" t="s">
        <v>246</v>
      </c>
      <c r="L2600" s="146">
        <v>200</v>
      </c>
      <c r="M2600" s="146" t="s">
        <v>259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381</v>
      </c>
      <c r="U2600" s="148"/>
    </row>
    <row r="2601" spans="1:21" ht="15">
      <c r="A2601" s="146">
        <v>5</v>
      </c>
      <c r="B2601" s="146" t="s">
        <v>241</v>
      </c>
      <c r="C2601" s="146">
        <v>2020</v>
      </c>
      <c r="D2601" s="146">
        <v>4</v>
      </c>
      <c r="E2601" s="146" t="s">
        <v>370</v>
      </c>
      <c r="F2601" s="147">
        <v>75</v>
      </c>
      <c r="G2601" s="146" t="s">
        <v>154</v>
      </c>
      <c r="H2601" s="146">
        <v>13</v>
      </c>
      <c r="I2601" s="146" t="s">
        <v>337</v>
      </c>
      <c r="J2601" s="146" t="s">
        <v>268</v>
      </c>
      <c r="K2601" s="146" t="s">
        <v>281</v>
      </c>
      <c r="L2601" s="146">
        <v>1575</v>
      </c>
      <c r="M2601" s="146" t="s">
        <v>320</v>
      </c>
      <c r="N2601" s="146">
        <v>1</v>
      </c>
      <c r="O2601" s="146">
        <v>981.69000000000005</v>
      </c>
      <c r="P2601" s="146">
        <v>4690</v>
      </c>
      <c r="Q2601" t="str">
        <f t="shared" si="40"/>
        <v>4-Medium C&amp;I</v>
      </c>
      <c r="R2601" s="148"/>
      <c r="S2601" t="s">
        <v>381</v>
      </c>
      <c r="U2601" s="148"/>
    </row>
    <row r="2602" spans="1:21" ht="15">
      <c r="A2602" s="146">
        <v>5</v>
      </c>
      <c r="B2602" s="146" t="s">
        <v>241</v>
      </c>
      <c r="C2602" s="146">
        <v>2020</v>
      </c>
      <c r="D2602" s="146">
        <v>4</v>
      </c>
      <c r="E2602" s="146" t="s">
        <v>370</v>
      </c>
      <c r="F2602" s="147">
        <v>3</v>
      </c>
      <c r="G2602" s="146" t="s">
        <v>262</v>
      </c>
      <c r="H2602" s="146">
        <v>16</v>
      </c>
      <c r="I2602" s="146" t="s">
        <v>326</v>
      </c>
      <c r="J2602" s="146" t="s">
        <v>271</v>
      </c>
      <c r="K2602" s="146" t="s">
        <v>327</v>
      </c>
      <c r="L2602" s="146">
        <v>300</v>
      </c>
      <c r="M2602" s="146" t="s">
        <v>282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381</v>
      </c>
      <c r="U2602" s="148"/>
    </row>
    <row r="2603" spans="1:21" ht="15">
      <c r="A2603" s="146">
        <v>5</v>
      </c>
      <c r="B2603" s="146" t="s">
        <v>241</v>
      </c>
      <c r="C2603" s="146">
        <v>2020</v>
      </c>
      <c r="D2603" s="146">
        <v>4</v>
      </c>
      <c r="E2603" s="146" t="s">
        <v>370</v>
      </c>
      <c r="F2603" s="147">
        <v>3</v>
      </c>
      <c r="G2603" s="146" t="s">
        <v>262</v>
      </c>
      <c r="H2603" s="146">
        <v>17</v>
      </c>
      <c r="I2603" s="146" t="s">
        <v>314</v>
      </c>
      <c r="J2603" s="146" t="s">
        <v>274</v>
      </c>
      <c r="K2603" s="146" t="s">
        <v>315</v>
      </c>
      <c r="L2603" s="146">
        <v>300</v>
      </c>
      <c r="M2603" s="146" t="s">
        <v>282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381</v>
      </c>
      <c r="U2603" s="148"/>
    </row>
    <row r="2604" spans="1:21" ht="15">
      <c r="A2604" s="146">
        <v>5</v>
      </c>
      <c r="B2604" s="146" t="s">
        <v>241</v>
      </c>
      <c r="C2604" s="146">
        <v>2020</v>
      </c>
      <c r="D2604" s="146">
        <v>4</v>
      </c>
      <c r="E2604" s="146" t="s">
        <v>370</v>
      </c>
      <c r="F2604" s="147">
        <v>6</v>
      </c>
      <c r="G2604" s="146" t="s">
        <v>293</v>
      </c>
      <c r="H2604" s="146">
        <v>626</v>
      </c>
      <c r="I2604" s="146" t="s">
        <v>355</v>
      </c>
      <c r="J2604" s="146" t="s">
        <v>310</v>
      </c>
      <c r="K2604" s="146" t="s">
        <v>154</v>
      </c>
      <c r="L2604" s="146">
        <v>700</v>
      </c>
      <c r="M2604" s="146" t="s">
        <v>296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381</v>
      </c>
      <c r="U2604" s="148"/>
    </row>
    <row r="2605" spans="1:21" ht="15">
      <c r="A2605" s="146">
        <v>5</v>
      </c>
      <c r="B2605" s="146" t="s">
        <v>241</v>
      </c>
      <c r="C2605" s="146">
        <v>2020</v>
      </c>
      <c r="D2605" s="146">
        <v>4</v>
      </c>
      <c r="E2605" s="146" t="s">
        <v>370</v>
      </c>
      <c r="F2605" s="147">
        <v>1</v>
      </c>
      <c r="G2605" s="146" t="s">
        <v>243</v>
      </c>
      <c r="H2605" s="146">
        <v>903</v>
      </c>
      <c r="I2605" s="146" t="s">
        <v>244</v>
      </c>
      <c r="J2605" s="146" t="s">
        <v>245</v>
      </c>
      <c r="K2605" s="146" t="s">
        <v>246</v>
      </c>
      <c r="L2605" s="146">
        <v>4512</v>
      </c>
      <c r="M2605" s="146" t="s">
        <v>247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381</v>
      </c>
      <c r="U2605" s="148"/>
    </row>
    <row r="2606" spans="1:21" ht="15">
      <c r="A2606" s="146">
        <v>5</v>
      </c>
      <c r="B2606" s="146" t="s">
        <v>241</v>
      </c>
      <c r="C2606" s="146">
        <v>2020</v>
      </c>
      <c r="D2606" s="146">
        <v>4</v>
      </c>
      <c r="E2606" s="146" t="s">
        <v>370</v>
      </c>
      <c r="F2606" s="147">
        <v>3</v>
      </c>
      <c r="G2606" s="146" t="s">
        <v>262</v>
      </c>
      <c r="H2606" s="146">
        <v>602</v>
      </c>
      <c r="I2606" s="146" t="s">
        <v>309</v>
      </c>
      <c r="J2606" s="146" t="s">
        <v>305</v>
      </c>
      <c r="K2606" s="146" t="s">
        <v>307</v>
      </c>
      <c r="L2606" s="146">
        <v>300</v>
      </c>
      <c r="M2606" s="146" t="s">
        <v>282</v>
      </c>
      <c r="N2606" s="146">
        <v>914</v>
      </c>
      <c r="O2606" s="146">
        <v>103911.78999999999</v>
      </c>
      <c r="P2606" s="146">
        <v>256118</v>
      </c>
      <c r="Q2606" t="str">
        <f t="shared" si="40"/>
        <v>Street</v>
      </c>
      <c r="R2606" s="148"/>
      <c r="S2606" t="s">
        <v>381</v>
      </c>
      <c r="U2606" s="148"/>
    </row>
    <row r="2607" spans="1:21" ht="15">
      <c r="A2607" s="146">
        <v>5</v>
      </c>
      <c r="B2607" s="146" t="s">
        <v>241</v>
      </c>
      <c r="C2607" s="146">
        <v>2020</v>
      </c>
      <c r="D2607" s="146">
        <v>4</v>
      </c>
      <c r="E2607" s="146" t="s">
        <v>370</v>
      </c>
      <c r="F2607" s="147">
        <v>6</v>
      </c>
      <c r="G2607" s="146" t="s">
        <v>293</v>
      </c>
      <c r="H2607" s="146">
        <v>602</v>
      </c>
      <c r="I2607" s="146" t="s">
        <v>309</v>
      </c>
      <c r="J2607" s="146" t="s">
        <v>305</v>
      </c>
      <c r="K2607" s="146" t="s">
        <v>307</v>
      </c>
      <c r="L2607" s="146">
        <v>700</v>
      </c>
      <c r="M2607" s="146" t="s">
        <v>296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381</v>
      </c>
      <c r="U2607" s="148"/>
    </row>
    <row r="2608" spans="1:21" ht="15">
      <c r="A2608" s="146">
        <v>5</v>
      </c>
      <c r="B2608" s="146" t="s">
        <v>241</v>
      </c>
      <c r="C2608" s="146">
        <v>2020</v>
      </c>
      <c r="D2608" s="146">
        <v>4</v>
      </c>
      <c r="E2608" s="146" t="s">
        <v>370</v>
      </c>
      <c r="F2608" s="147">
        <v>6</v>
      </c>
      <c r="G2608" s="146" t="s">
        <v>293</v>
      </c>
      <c r="H2608" s="146">
        <v>609</v>
      </c>
      <c r="I2608" s="146" t="s">
        <v>340</v>
      </c>
      <c r="J2608" s="146" t="s">
        <v>308</v>
      </c>
      <c r="K2608" s="146" t="s">
        <v>154</v>
      </c>
      <c r="L2608" s="146">
        <v>700</v>
      </c>
      <c r="M2608" s="146" t="s">
        <v>296</v>
      </c>
      <c r="N2608" s="146">
        <v>14</v>
      </c>
      <c r="O2608" s="146">
        <v>7149.7799999999997</v>
      </c>
      <c r="P2608" s="146">
        <v>30570</v>
      </c>
      <c r="Q2608" t="str">
        <f t="shared" si="40"/>
        <v>Street</v>
      </c>
      <c r="R2608" s="148"/>
      <c r="S2608" t="s">
        <v>381</v>
      </c>
      <c r="U2608" s="148"/>
    </row>
    <row r="2609" spans="1:21" ht="15">
      <c r="A2609" s="146">
        <v>5</v>
      </c>
      <c r="B2609" s="146" t="s">
        <v>241</v>
      </c>
      <c r="C2609" s="146">
        <v>2020</v>
      </c>
      <c r="D2609" s="146">
        <v>4</v>
      </c>
      <c r="E2609" s="146" t="s">
        <v>370</v>
      </c>
      <c r="F2609" s="147">
        <v>1</v>
      </c>
      <c r="G2609" s="146" t="s">
        <v>243</v>
      </c>
      <c r="H2609" s="146">
        <v>1</v>
      </c>
      <c r="I2609" s="146" t="s">
        <v>251</v>
      </c>
      <c r="J2609" s="146" t="s">
        <v>245</v>
      </c>
      <c r="K2609" s="146" t="s">
        <v>246</v>
      </c>
      <c r="L2609" s="146">
        <v>200</v>
      </c>
      <c r="M2609" s="146" t="s">
        <v>259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381</v>
      </c>
      <c r="U2609" s="148"/>
    </row>
    <row r="2610" spans="1:21" ht="15">
      <c r="A2610" s="146">
        <v>4</v>
      </c>
      <c r="B2610" s="146" t="s">
        <v>249</v>
      </c>
      <c r="C2610" s="146">
        <v>2020</v>
      </c>
      <c r="D2610" s="146">
        <v>4</v>
      </c>
      <c r="E2610" s="146" t="s">
        <v>370</v>
      </c>
      <c r="F2610" s="147">
        <v>3</v>
      </c>
      <c r="G2610" s="146" t="s">
        <v>262</v>
      </c>
      <c r="H2610" s="146">
        <v>18</v>
      </c>
      <c r="I2610" s="146" t="s">
        <v>284</v>
      </c>
      <c r="J2610" s="146" t="s">
        <v>268</v>
      </c>
      <c r="K2610" s="146" t="s">
        <v>281</v>
      </c>
      <c r="L2610" s="146">
        <v>300</v>
      </c>
      <c r="M2610" s="146" t="s">
        <v>282</v>
      </c>
      <c r="N2610" s="146">
        <v>3</v>
      </c>
      <c r="O2610" s="146">
        <v>1383.5999999999999</v>
      </c>
      <c r="P2610" s="146">
        <v>6091</v>
      </c>
      <c r="Q2610" t="str">
        <f t="shared" si="40"/>
        <v>4-Medium C&amp;I</v>
      </c>
      <c r="R2610" s="148"/>
      <c r="S2610" t="s">
        <v>381</v>
      </c>
      <c r="U2610" s="148"/>
    </row>
    <row r="2611" spans="1:21" ht="15">
      <c r="A2611" s="146">
        <v>5</v>
      </c>
      <c r="B2611" s="146" t="s">
        <v>241</v>
      </c>
      <c r="C2611" s="146">
        <v>2020</v>
      </c>
      <c r="D2611" s="146">
        <v>4</v>
      </c>
      <c r="E2611" s="146" t="s">
        <v>370</v>
      </c>
      <c r="F2611" s="147">
        <v>3</v>
      </c>
      <c r="G2611" s="146" t="s">
        <v>262</v>
      </c>
      <c r="H2611" s="146">
        <v>955</v>
      </c>
      <c r="I2611" s="146" t="s">
        <v>328</v>
      </c>
      <c r="J2611" s="146" t="s">
        <v>268</v>
      </c>
      <c r="K2611" s="146" t="s">
        <v>281</v>
      </c>
      <c r="L2611" s="146">
        <v>4532</v>
      </c>
      <c r="M2611" s="146" t="s">
        <v>265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381</v>
      </c>
      <c r="U2611" s="148"/>
    </row>
    <row r="2612" spans="1:21" ht="15">
      <c r="A2612" s="146">
        <v>5</v>
      </c>
      <c r="B2612" s="146" t="s">
        <v>241</v>
      </c>
      <c r="C2612" s="146">
        <v>2020</v>
      </c>
      <c r="D2612" s="146">
        <v>4</v>
      </c>
      <c r="E2612" s="146" t="s">
        <v>370</v>
      </c>
      <c r="F2612" s="147">
        <v>3</v>
      </c>
      <c r="G2612" s="146" t="s">
        <v>262</v>
      </c>
      <c r="H2612" s="146">
        <v>956</v>
      </c>
      <c r="I2612" s="146" t="s">
        <v>367</v>
      </c>
      <c r="J2612" s="146" t="s">
        <v>268</v>
      </c>
      <c r="K2612" s="146" t="s">
        <v>281</v>
      </c>
      <c r="L2612" s="146">
        <v>4532</v>
      </c>
      <c r="M2612" s="146" t="s">
        <v>265</v>
      </c>
      <c r="N2612" s="146">
        <v>223</v>
      </c>
      <c r="O2612" s="146">
        <v>340329.08000000002</v>
      </c>
      <c r="P2612" s="146">
        <v>4204211</v>
      </c>
      <c r="Q2612" t="str">
        <f t="shared" si="40"/>
        <v>4-Medium C&amp;I</v>
      </c>
      <c r="R2612" s="148"/>
      <c r="S2612" t="s">
        <v>381</v>
      </c>
      <c r="U2612" s="148"/>
    </row>
    <row r="2613" spans="1:21" ht="15">
      <c r="A2613" s="146">
        <v>5</v>
      </c>
      <c r="B2613" s="146" t="s">
        <v>241</v>
      </c>
      <c r="C2613" s="146">
        <v>2020</v>
      </c>
      <c r="D2613" s="146">
        <v>4</v>
      </c>
      <c r="E2613" s="146" t="s">
        <v>370</v>
      </c>
      <c r="F2613" s="147">
        <v>3</v>
      </c>
      <c r="G2613" s="146" t="s">
        <v>262</v>
      </c>
      <c r="H2613" s="146">
        <v>13</v>
      </c>
      <c r="I2613" s="146" t="s">
        <v>337</v>
      </c>
      <c r="J2613" s="146" t="s">
        <v>268</v>
      </c>
      <c r="K2613" s="146" t="s">
        <v>281</v>
      </c>
      <c r="L2613" s="146">
        <v>300</v>
      </c>
      <c r="M2613" s="146" t="s">
        <v>282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381</v>
      </c>
      <c r="U2613" s="148"/>
    </row>
    <row r="2614" spans="1:21" ht="15">
      <c r="A2614" s="146">
        <v>5</v>
      </c>
      <c r="B2614" s="146" t="s">
        <v>241</v>
      </c>
      <c r="C2614" s="146">
        <v>2020</v>
      </c>
      <c r="D2614" s="146">
        <v>4</v>
      </c>
      <c r="E2614" s="146" t="s">
        <v>370</v>
      </c>
      <c r="F2614" s="147">
        <v>79</v>
      </c>
      <c r="G2614" s="146" t="s">
        <v>154</v>
      </c>
      <c r="H2614" s="146">
        <v>951</v>
      </c>
      <c r="I2614" s="146" t="s">
        <v>263</v>
      </c>
      <c r="J2614" s="146" t="s">
        <v>255</v>
      </c>
      <c r="K2614" s="146" t="s">
        <v>264</v>
      </c>
      <c r="L2614" s="146">
        <v>4579</v>
      </c>
      <c r="M2614" s="146" t="s">
        <v>267</v>
      </c>
      <c r="N2614" s="146">
        <v>7</v>
      </c>
      <c r="O2614" s="146">
        <v>328.02999999999997</v>
      </c>
      <c r="P2614" s="146">
        <v>2844</v>
      </c>
      <c r="Q2614" t="str">
        <f t="shared" si="40"/>
        <v>3-Small C&amp;I</v>
      </c>
      <c r="R2614" s="148"/>
      <c r="S2614" t="s">
        <v>381</v>
      </c>
      <c r="U2614" s="148"/>
    </row>
    <row r="2615" spans="1:21" ht="15">
      <c r="A2615" s="146">
        <v>4</v>
      </c>
      <c r="B2615" s="146" t="s">
        <v>249</v>
      </c>
      <c r="C2615" s="146">
        <v>2020</v>
      </c>
      <c r="D2615" s="146">
        <v>4</v>
      </c>
      <c r="E2615" s="146" t="s">
        <v>370</v>
      </c>
      <c r="F2615" s="147">
        <v>3</v>
      </c>
      <c r="G2615" s="146" t="s">
        <v>262</v>
      </c>
      <c r="H2615" s="146">
        <v>950</v>
      </c>
      <c r="I2615" s="146" t="s">
        <v>269</v>
      </c>
      <c r="J2615" s="146" t="s">
        <v>248</v>
      </c>
      <c r="K2615" s="146" t="s">
        <v>270</v>
      </c>
      <c r="L2615" s="146">
        <v>4532</v>
      </c>
      <c r="M2615" s="146" t="s">
        <v>265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381</v>
      </c>
      <c r="U2615" s="148"/>
    </row>
    <row r="2616" spans="1:21" ht="15">
      <c r="A2616" s="146">
        <v>5</v>
      </c>
      <c r="B2616" s="146" t="s">
        <v>241</v>
      </c>
      <c r="C2616" s="146">
        <v>2020</v>
      </c>
      <c r="D2616" s="146">
        <v>4</v>
      </c>
      <c r="E2616" s="146" t="s">
        <v>370</v>
      </c>
      <c r="F2616" s="147">
        <v>3</v>
      </c>
      <c r="G2616" s="146" t="s">
        <v>262</v>
      </c>
      <c r="H2616" s="146">
        <v>953</v>
      </c>
      <c r="I2616" s="146" t="s">
        <v>278</v>
      </c>
      <c r="J2616" s="146" t="s">
        <v>266</v>
      </c>
      <c r="K2616" s="146" t="s">
        <v>276</v>
      </c>
      <c r="L2616" s="146">
        <v>4532</v>
      </c>
      <c r="M2616" s="146" t="s">
        <v>265</v>
      </c>
      <c r="N2616" s="146">
        <v>19477</v>
      </c>
      <c r="O2616" s="146">
        <v>927432.31999999995</v>
      </c>
      <c r="P2616" s="146">
        <v>9291034</v>
      </c>
      <c r="Q2616" t="str">
        <f t="shared" si="40"/>
        <v>3-Small C&amp;I</v>
      </c>
      <c r="R2616" s="148"/>
      <c r="S2616" t="s">
        <v>381</v>
      </c>
      <c r="U2616" s="148"/>
    </row>
    <row r="2617" spans="1:21" ht="15">
      <c r="A2617" s="146">
        <v>5</v>
      </c>
      <c r="B2617" s="146" t="s">
        <v>241</v>
      </c>
      <c r="C2617" s="146">
        <v>2020</v>
      </c>
      <c r="D2617" s="146">
        <v>4</v>
      </c>
      <c r="E2617" s="146" t="s">
        <v>370</v>
      </c>
      <c r="F2617" s="147">
        <v>6</v>
      </c>
      <c r="G2617" s="146" t="s">
        <v>293</v>
      </c>
      <c r="H2617" s="146">
        <v>5</v>
      </c>
      <c r="I2617" s="146" t="s">
        <v>289</v>
      </c>
      <c r="J2617" s="146" t="s">
        <v>248</v>
      </c>
      <c r="K2617" s="146" t="s">
        <v>270</v>
      </c>
      <c r="L2617" s="146">
        <v>700</v>
      </c>
      <c r="M2617" s="146" t="s">
        <v>296</v>
      </c>
      <c r="N2617" s="146">
        <v>6</v>
      </c>
      <c r="O2617" s="146">
        <v>509.50999999999999</v>
      </c>
      <c r="P2617" s="146">
        <v>2052</v>
      </c>
      <c r="Q2617" t="str">
        <f t="shared" si="40"/>
        <v>3-Small C&amp;I</v>
      </c>
      <c r="R2617" s="148"/>
      <c r="S2617" t="s">
        <v>381</v>
      </c>
      <c r="U2617" s="148"/>
    </row>
    <row r="2618" spans="1:21" ht="15">
      <c r="A2618" s="146">
        <v>5</v>
      </c>
      <c r="B2618" s="146" t="s">
        <v>241</v>
      </c>
      <c r="C2618" s="146">
        <v>2020</v>
      </c>
      <c r="D2618" s="146">
        <v>4</v>
      </c>
      <c r="E2618" s="146" t="s">
        <v>370</v>
      </c>
      <c r="F2618" s="147">
        <v>1</v>
      </c>
      <c r="G2618" s="146" t="s">
        <v>243</v>
      </c>
      <c r="H2618" s="146">
        <v>953</v>
      </c>
      <c r="I2618" s="146" t="s">
        <v>278</v>
      </c>
      <c r="J2618" s="146" t="s">
        <v>266</v>
      </c>
      <c r="K2618" s="146" t="s">
        <v>276</v>
      </c>
      <c r="L2618" s="146">
        <v>4512</v>
      </c>
      <c r="M2618" s="146" t="s">
        <v>247</v>
      </c>
      <c r="N2618" s="146">
        <v>746</v>
      </c>
      <c r="O2618" s="146">
        <v>29495.779999999999</v>
      </c>
      <c r="P2618" s="146">
        <v>229123</v>
      </c>
      <c r="Q2618" t="str">
        <f t="shared" si="40"/>
        <v>3-Small C&amp;I</v>
      </c>
      <c r="R2618" s="148"/>
      <c r="S2618" t="s">
        <v>381</v>
      </c>
      <c r="U2618" s="148"/>
    </row>
    <row r="2619" spans="1:21" ht="15">
      <c r="A2619" s="146">
        <v>5</v>
      </c>
      <c r="B2619" s="146" t="s">
        <v>241</v>
      </c>
      <c r="C2619" s="146">
        <v>2020</v>
      </c>
      <c r="D2619" s="146">
        <v>4</v>
      </c>
      <c r="E2619" s="146" t="s">
        <v>370</v>
      </c>
      <c r="F2619" s="147">
        <v>1</v>
      </c>
      <c r="G2619" s="146" t="s">
        <v>243</v>
      </c>
      <c r="H2619" s="146">
        <v>616</v>
      </c>
      <c r="I2619" s="146" t="s">
        <v>311</v>
      </c>
      <c r="J2619" s="146" t="s">
        <v>305</v>
      </c>
      <c r="K2619" s="146" t="s">
        <v>307</v>
      </c>
      <c r="L2619" s="146">
        <v>4512</v>
      </c>
      <c r="M2619" s="146" t="s">
        <v>247</v>
      </c>
      <c r="N2619" s="146">
        <v>617</v>
      </c>
      <c r="O2619" s="146">
        <v>22288.619999999999</v>
      </c>
      <c r="P2619" s="146">
        <v>62907</v>
      </c>
      <c r="Q2619" t="str">
        <f t="shared" si="40"/>
        <v>Street</v>
      </c>
      <c r="R2619" s="148"/>
      <c r="S2619" t="s">
        <v>381</v>
      </c>
      <c r="U2619" s="148"/>
    </row>
    <row r="2620" spans="1:21" ht="15">
      <c r="A2620" s="146">
        <v>5</v>
      </c>
      <c r="B2620" s="146" t="s">
        <v>241</v>
      </c>
      <c r="C2620" s="146">
        <v>2020</v>
      </c>
      <c r="D2620" s="146">
        <v>4</v>
      </c>
      <c r="E2620" s="146" t="s">
        <v>370</v>
      </c>
      <c r="F2620" s="147">
        <v>3</v>
      </c>
      <c r="G2620" s="146" t="s">
        <v>262</v>
      </c>
      <c r="H2620" s="146">
        <v>19</v>
      </c>
      <c r="I2620" s="146" t="s">
        <v>361</v>
      </c>
      <c r="J2620" s="146" t="s">
        <v>271</v>
      </c>
      <c r="K2620" s="146" t="s">
        <v>327</v>
      </c>
      <c r="L2620" s="146">
        <v>300</v>
      </c>
      <c r="M2620" s="146" t="s">
        <v>282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381</v>
      </c>
      <c r="U2620" s="148"/>
    </row>
    <row r="2621" spans="1:21" ht="15">
      <c r="A2621" s="146">
        <v>5</v>
      </c>
      <c r="B2621" s="146" t="s">
        <v>241</v>
      </c>
      <c r="C2621" s="146">
        <v>2020</v>
      </c>
      <c r="D2621" s="146">
        <v>4</v>
      </c>
      <c r="E2621" s="146" t="s">
        <v>370</v>
      </c>
      <c r="F2621" s="147">
        <v>10</v>
      </c>
      <c r="G2621" s="146" t="s">
        <v>250</v>
      </c>
      <c r="H2621" s="146">
        <v>5</v>
      </c>
      <c r="I2621" s="146" t="s">
        <v>289</v>
      </c>
      <c r="J2621" s="146" t="s">
        <v>248</v>
      </c>
      <c r="K2621" s="146" t="s">
        <v>270</v>
      </c>
      <c r="L2621" s="146">
        <v>207</v>
      </c>
      <c r="M2621" s="146" t="s">
        <v>252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381</v>
      </c>
      <c r="U2621" s="148"/>
    </row>
    <row r="2622" spans="1:21" ht="15">
      <c r="A2622" s="146">
        <v>5</v>
      </c>
      <c r="B2622" s="146" t="s">
        <v>241</v>
      </c>
      <c r="C2622" s="146">
        <v>2020</v>
      </c>
      <c r="D2622" s="146">
        <v>5</v>
      </c>
      <c r="E2622" s="146" t="s">
        <v>371</v>
      </c>
      <c r="F2622" s="147">
        <v>10</v>
      </c>
      <c r="G2622" s="146" t="s">
        <v>250</v>
      </c>
      <c r="H2622" s="146">
        <v>6</v>
      </c>
      <c r="I2622" s="146" t="s">
        <v>344</v>
      </c>
      <c r="J2622" s="146" t="s">
        <v>257</v>
      </c>
      <c r="K2622" s="146" t="s">
        <v>258</v>
      </c>
      <c r="L2622" s="146">
        <v>207</v>
      </c>
      <c r="M2622" s="146" t="s">
        <v>252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381</v>
      </c>
      <c r="U2622" s="148"/>
    </row>
    <row r="2623" spans="1:21" ht="15">
      <c r="A2623" s="146">
        <v>5</v>
      </c>
      <c r="B2623" s="146" t="s">
        <v>241</v>
      </c>
      <c r="C2623" s="146">
        <v>2020</v>
      </c>
      <c r="D2623" s="146">
        <v>5</v>
      </c>
      <c r="E2623" s="146" t="s">
        <v>371</v>
      </c>
      <c r="F2623" s="147">
        <v>5</v>
      </c>
      <c r="G2623" s="146" t="s">
        <v>283</v>
      </c>
      <c r="H2623" s="146">
        <v>602</v>
      </c>
      <c r="I2623" s="146" t="s">
        <v>309</v>
      </c>
      <c r="J2623" s="146" t="s">
        <v>305</v>
      </c>
      <c r="K2623" s="146" t="s">
        <v>307</v>
      </c>
      <c r="L2623" s="146">
        <v>460</v>
      </c>
      <c r="M2623" s="146" t="s">
        <v>285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381</v>
      </c>
      <c r="U2623" s="148"/>
    </row>
    <row r="2624" spans="1:21" ht="15">
      <c r="A2624" s="146">
        <v>4</v>
      </c>
      <c r="B2624" s="146" t="s">
        <v>249</v>
      </c>
      <c r="C2624" s="146">
        <v>2020</v>
      </c>
      <c r="D2624" s="146">
        <v>5</v>
      </c>
      <c r="E2624" s="146" t="s">
        <v>371</v>
      </c>
      <c r="F2624" s="147">
        <v>6</v>
      </c>
      <c r="G2624" s="146" t="s">
        <v>293</v>
      </c>
      <c r="H2624" s="146">
        <v>615</v>
      </c>
      <c r="I2624" s="146" t="s">
        <v>298</v>
      </c>
      <c r="J2624" s="146" t="s">
        <v>290</v>
      </c>
      <c r="K2624" s="146" t="s">
        <v>299</v>
      </c>
      <c r="L2624" s="146">
        <v>4562</v>
      </c>
      <c r="M2624" s="146" t="s">
        <v>300</v>
      </c>
      <c r="N2624" s="146">
        <v>1</v>
      </c>
      <c r="O2624" s="146">
        <v>5414.8599999999997</v>
      </c>
      <c r="P2624" s="146">
        <v>11546</v>
      </c>
      <c r="Q2624" t="str">
        <f t="shared" si="40"/>
        <v>Street</v>
      </c>
      <c r="R2624" s="148"/>
      <c r="S2624" t="s">
        <v>381</v>
      </c>
      <c r="U2624" s="148"/>
    </row>
    <row r="2625" spans="1:21" ht="15">
      <c r="A2625" s="146">
        <v>5</v>
      </c>
      <c r="B2625" s="146" t="s">
        <v>241</v>
      </c>
      <c r="C2625" s="146">
        <v>2020</v>
      </c>
      <c r="D2625" s="146">
        <v>5</v>
      </c>
      <c r="E2625" s="146" t="s">
        <v>371</v>
      </c>
      <c r="F2625" s="147">
        <v>6</v>
      </c>
      <c r="G2625" s="146" t="s">
        <v>293</v>
      </c>
      <c r="H2625" s="146">
        <v>606</v>
      </c>
      <c r="I2625" s="146" t="s">
        <v>351</v>
      </c>
      <c r="J2625" s="146" t="s">
        <v>297</v>
      </c>
      <c r="K2625" s="146" t="s">
        <v>352</v>
      </c>
      <c r="L2625" s="146">
        <v>700</v>
      </c>
      <c r="M2625" s="146" t="s">
        <v>296</v>
      </c>
      <c r="N2625" s="146">
        <v>2</v>
      </c>
      <c r="O2625" s="146">
        <v>629.28999999999996</v>
      </c>
      <c r="P2625" s="146">
        <v>1011</v>
      </c>
      <c r="Q2625" t="str">
        <f t="shared" si="40"/>
        <v>Street</v>
      </c>
      <c r="R2625" s="148"/>
      <c r="S2625" t="s">
        <v>381</v>
      </c>
      <c r="U2625" s="148"/>
    </row>
    <row r="2626" spans="1:21" ht="15">
      <c r="A2626" s="146">
        <v>5</v>
      </c>
      <c r="B2626" s="146" t="s">
        <v>241</v>
      </c>
      <c r="C2626" s="146">
        <v>2020</v>
      </c>
      <c r="D2626" s="146">
        <v>5</v>
      </c>
      <c r="E2626" s="146" t="s">
        <v>371</v>
      </c>
      <c r="F2626" s="147">
        <v>5</v>
      </c>
      <c r="G2626" s="146" t="s">
        <v>283</v>
      </c>
      <c r="H2626" s="146">
        <v>701</v>
      </c>
      <c r="I2626" s="146" t="s">
        <v>316</v>
      </c>
      <c r="J2626" s="146" t="s">
        <v>277</v>
      </c>
      <c r="K2626" s="146" t="s">
        <v>317</v>
      </c>
      <c r="L2626" s="146">
        <v>460</v>
      </c>
      <c r="M2626" s="146" t="s">
        <v>285</v>
      </c>
      <c r="N2626" s="146">
        <v>80</v>
      </c>
      <c r="O2626" s="146">
        <v>1037491.71</v>
      </c>
      <c r="P2626" s="146">
        <v>6226831</v>
      </c>
      <c r="Q2626" t="str">
        <f t="shared" si="41" ref="Q2626:Q2689">VLOOKUP(J2626,S:T,2,FALSE)</f>
        <v>5-Large C&amp;I</v>
      </c>
      <c r="R2626" s="148"/>
      <c r="S2626" t="s">
        <v>381</v>
      </c>
      <c r="U2626" s="148"/>
    </row>
    <row r="2627" spans="1:21" ht="15">
      <c r="A2627" s="146">
        <v>5</v>
      </c>
      <c r="B2627" s="146" t="s">
        <v>241</v>
      </c>
      <c r="C2627" s="146">
        <v>2020</v>
      </c>
      <c r="D2627" s="146">
        <v>5</v>
      </c>
      <c r="E2627" s="146" t="s">
        <v>371</v>
      </c>
      <c r="F2627" s="147">
        <v>60</v>
      </c>
      <c r="G2627" s="146" t="s">
        <v>154</v>
      </c>
      <c r="H2627" s="146">
        <v>600</v>
      </c>
      <c r="I2627" s="146" t="s">
        <v>364</v>
      </c>
      <c r="J2627" s="146" t="s">
        <v>290</v>
      </c>
      <c r="K2627" s="146" t="s">
        <v>299</v>
      </c>
      <c r="L2627" s="146">
        <v>360</v>
      </c>
      <c r="M2627" s="146" t="s">
        <v>304</v>
      </c>
      <c r="N2627" s="146">
        <v>9</v>
      </c>
      <c r="O2627" s="146">
        <v>3638.1199999999999</v>
      </c>
      <c r="P2627" s="146">
        <v>3746</v>
      </c>
      <c r="Q2627" t="str">
        <f t="shared" si="41"/>
        <v>Street</v>
      </c>
      <c r="R2627" s="148"/>
      <c r="S2627" t="s">
        <v>381</v>
      </c>
      <c r="U2627" s="148"/>
    </row>
    <row r="2628" spans="1:21" ht="15">
      <c r="A2628" s="146">
        <v>5</v>
      </c>
      <c r="B2628" s="146" t="s">
        <v>241</v>
      </c>
      <c r="C2628" s="146">
        <v>2020</v>
      </c>
      <c r="D2628" s="146">
        <v>5</v>
      </c>
      <c r="E2628" s="146" t="s">
        <v>371</v>
      </c>
      <c r="F2628" s="147">
        <v>3</v>
      </c>
      <c r="G2628" s="146" t="s">
        <v>262</v>
      </c>
      <c r="H2628" s="146">
        <v>1</v>
      </c>
      <c r="I2628" s="146" t="s">
        <v>251</v>
      </c>
      <c r="J2628" s="146" t="s">
        <v>245</v>
      </c>
      <c r="K2628" s="146" t="s">
        <v>246</v>
      </c>
      <c r="L2628" s="146">
        <v>300</v>
      </c>
      <c r="M2628" s="146" t="s">
        <v>282</v>
      </c>
      <c r="N2628" s="146">
        <v>1200</v>
      </c>
      <c r="O2628" s="146">
        <v>232708.79999999999</v>
      </c>
      <c r="P2628" s="146">
        <v>900691</v>
      </c>
      <c r="Q2628" t="str">
        <f t="shared" si="41"/>
        <v>1-Residential</v>
      </c>
      <c r="R2628" s="148"/>
      <c r="S2628" t="s">
        <v>381</v>
      </c>
      <c r="U2628" s="148"/>
    </row>
    <row r="2629" spans="1:21" ht="15">
      <c r="A2629" s="146">
        <v>5</v>
      </c>
      <c r="B2629" s="146" t="s">
        <v>241</v>
      </c>
      <c r="C2629" s="146">
        <v>2020</v>
      </c>
      <c r="D2629" s="146">
        <v>5</v>
      </c>
      <c r="E2629" s="146" t="s">
        <v>371</v>
      </c>
      <c r="F2629" s="147">
        <v>79</v>
      </c>
      <c r="G2629" s="146" t="s">
        <v>154</v>
      </c>
      <c r="H2629" s="146">
        <v>710</v>
      </c>
      <c r="I2629" s="146" t="s">
        <v>332</v>
      </c>
      <c r="J2629" s="146" t="s">
        <v>277</v>
      </c>
      <c r="K2629" s="146" t="s">
        <v>317</v>
      </c>
      <c r="L2629" s="146">
        <v>4579</v>
      </c>
      <c r="M2629" s="146" t="s">
        <v>267</v>
      </c>
      <c r="N2629" s="146">
        <v>1</v>
      </c>
      <c r="O2629" s="146">
        <v>2994.9699999999998</v>
      </c>
      <c r="P2629" s="146">
        <v>49962</v>
      </c>
      <c r="Q2629" t="str">
        <f t="shared" si="41"/>
        <v>5-Large C&amp;I</v>
      </c>
      <c r="R2629" s="148"/>
      <c r="S2629" t="s">
        <v>381</v>
      </c>
      <c r="U2629" s="148"/>
    </row>
    <row r="2630" spans="1:21" ht="15">
      <c r="A2630" s="146">
        <v>5</v>
      </c>
      <c r="B2630" s="146" t="s">
        <v>241</v>
      </c>
      <c r="C2630" s="146">
        <v>2020</v>
      </c>
      <c r="D2630" s="146">
        <v>5</v>
      </c>
      <c r="E2630" s="146" t="s">
        <v>371</v>
      </c>
      <c r="F2630" s="147">
        <v>3</v>
      </c>
      <c r="G2630" s="146" t="s">
        <v>262</v>
      </c>
      <c r="H2630" s="146">
        <v>954</v>
      </c>
      <c r="I2630" s="146" t="s">
        <v>356</v>
      </c>
      <c r="J2630" s="146" t="s">
        <v>268</v>
      </c>
      <c r="K2630" s="146" t="s">
        <v>281</v>
      </c>
      <c r="L2630" s="146">
        <v>4532</v>
      </c>
      <c r="M2630" s="146" t="s">
        <v>265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381</v>
      </c>
      <c r="U2630" s="148"/>
    </row>
    <row r="2631" spans="1:21" ht="15">
      <c r="A2631" s="146">
        <v>5</v>
      </c>
      <c r="B2631" s="146" t="s">
        <v>241</v>
      </c>
      <c r="C2631" s="146">
        <v>2020</v>
      </c>
      <c r="D2631" s="146">
        <v>5</v>
      </c>
      <c r="E2631" s="146" t="s">
        <v>371</v>
      </c>
      <c r="F2631" s="147">
        <v>3</v>
      </c>
      <c r="G2631" s="146" t="s">
        <v>262</v>
      </c>
      <c r="H2631" s="146">
        <v>10</v>
      </c>
      <c r="I2631" s="146" t="s">
        <v>347</v>
      </c>
      <c r="J2631" s="146" t="s">
        <v>260</v>
      </c>
      <c r="K2631" s="146" t="s">
        <v>273</v>
      </c>
      <c r="L2631" s="146">
        <v>300</v>
      </c>
      <c r="M2631" s="146" t="s">
        <v>282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381</v>
      </c>
      <c r="U2631" s="148"/>
    </row>
    <row r="2632" spans="1:21" ht="15">
      <c r="A2632" s="146">
        <v>4</v>
      </c>
      <c r="B2632" s="146" t="s">
        <v>249</v>
      </c>
      <c r="C2632" s="146">
        <v>2020</v>
      </c>
      <c r="D2632" s="146">
        <v>5</v>
      </c>
      <c r="E2632" s="146" t="s">
        <v>371</v>
      </c>
      <c r="F2632" s="147">
        <v>3</v>
      </c>
      <c r="G2632" s="146" t="s">
        <v>262</v>
      </c>
      <c r="H2632" s="146">
        <v>951</v>
      </c>
      <c r="I2632" s="146" t="s">
        <v>263</v>
      </c>
      <c r="J2632" s="146" t="s">
        <v>255</v>
      </c>
      <c r="K2632" s="146" t="s">
        <v>264</v>
      </c>
      <c r="L2632" s="146">
        <v>4532</v>
      </c>
      <c r="M2632" s="146" t="s">
        <v>265</v>
      </c>
      <c r="N2632" s="146">
        <v>6</v>
      </c>
      <c r="O2632" s="146">
        <v>188.94999999999999</v>
      </c>
      <c r="P2632" s="146">
        <v>1366</v>
      </c>
      <c r="Q2632" t="str">
        <f t="shared" si="41"/>
        <v>3-Small C&amp;I</v>
      </c>
      <c r="R2632" s="148"/>
      <c r="S2632" t="s">
        <v>381</v>
      </c>
      <c r="U2632" s="148"/>
    </row>
    <row r="2633" spans="1:21" ht="15">
      <c r="A2633" s="146">
        <v>5</v>
      </c>
      <c r="B2633" s="146" t="s">
        <v>241</v>
      </c>
      <c r="C2633" s="146">
        <v>2020</v>
      </c>
      <c r="D2633" s="146">
        <v>5</v>
      </c>
      <c r="E2633" s="146" t="s">
        <v>371</v>
      </c>
      <c r="F2633" s="147">
        <v>79</v>
      </c>
      <c r="G2633" s="146" t="s">
        <v>154</v>
      </c>
      <c r="H2633" s="146">
        <v>951</v>
      </c>
      <c r="I2633" s="146" t="s">
        <v>263</v>
      </c>
      <c r="J2633" s="146" t="s">
        <v>255</v>
      </c>
      <c r="K2633" s="146" t="s">
        <v>264</v>
      </c>
      <c r="L2633" s="146">
        <v>4579</v>
      </c>
      <c r="M2633" s="146" t="s">
        <v>267</v>
      </c>
      <c r="N2633" s="146">
        <v>7</v>
      </c>
      <c r="O2633" s="146">
        <v>330.24000000000001</v>
      </c>
      <c r="P2633" s="146">
        <v>2844</v>
      </c>
      <c r="Q2633" t="str">
        <f t="shared" si="41"/>
        <v>3-Small C&amp;I</v>
      </c>
      <c r="R2633" s="148"/>
      <c r="S2633" t="s">
        <v>381</v>
      </c>
      <c r="U2633" s="148"/>
    </row>
    <row r="2634" spans="1:21" ht="15">
      <c r="A2634" s="146">
        <v>4</v>
      </c>
      <c r="B2634" s="146" t="s">
        <v>249</v>
      </c>
      <c r="C2634" s="146">
        <v>2020</v>
      </c>
      <c r="D2634" s="146">
        <v>5</v>
      </c>
      <c r="E2634" s="146" t="s">
        <v>371</v>
      </c>
      <c r="F2634" s="147">
        <v>5</v>
      </c>
      <c r="G2634" s="146" t="s">
        <v>283</v>
      </c>
      <c r="H2634" s="146">
        <v>950</v>
      </c>
      <c r="I2634" s="146" t="s">
        <v>269</v>
      </c>
      <c r="J2634" s="146" t="s">
        <v>248</v>
      </c>
      <c r="K2634" s="146" t="s">
        <v>270</v>
      </c>
      <c r="L2634" s="146">
        <v>4552</v>
      </c>
      <c r="M2634" s="146" t="s">
        <v>313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381</v>
      </c>
      <c r="U2634" s="148"/>
    </row>
    <row r="2635" spans="1:21" ht="15">
      <c r="A2635" s="146">
        <v>5</v>
      </c>
      <c r="B2635" s="146" t="s">
        <v>241</v>
      </c>
      <c r="C2635" s="146">
        <v>2020</v>
      </c>
      <c r="D2635" s="146">
        <v>5</v>
      </c>
      <c r="E2635" s="146" t="s">
        <v>371</v>
      </c>
      <c r="F2635" s="147">
        <v>5</v>
      </c>
      <c r="G2635" s="146" t="s">
        <v>283</v>
      </c>
      <c r="H2635" s="146">
        <v>8</v>
      </c>
      <c r="I2635" s="146" t="s">
        <v>333</v>
      </c>
      <c r="J2635" s="146" t="s">
        <v>255</v>
      </c>
      <c r="K2635" s="146" t="s">
        <v>264</v>
      </c>
      <c r="L2635" s="146">
        <v>460</v>
      </c>
      <c r="M2635" s="146" t="s">
        <v>285</v>
      </c>
      <c r="N2635" s="146">
        <v>1</v>
      </c>
      <c r="O2635" s="146">
        <v>69.060000000000002</v>
      </c>
      <c r="P2635" s="146">
        <v>292</v>
      </c>
      <c r="Q2635" t="str">
        <f t="shared" si="41"/>
        <v>3-Small C&amp;I</v>
      </c>
      <c r="R2635" s="148"/>
      <c r="S2635" t="s">
        <v>381</v>
      </c>
      <c r="U2635" s="148"/>
    </row>
    <row r="2636" spans="1:21" ht="15">
      <c r="A2636" s="146">
        <v>4</v>
      </c>
      <c r="B2636" s="146" t="s">
        <v>249</v>
      </c>
      <c r="C2636" s="146">
        <v>2020</v>
      </c>
      <c r="D2636" s="146">
        <v>5</v>
      </c>
      <c r="E2636" s="146" t="s">
        <v>371</v>
      </c>
      <c r="F2636" s="147">
        <v>1</v>
      </c>
      <c r="G2636" s="146" t="s">
        <v>243</v>
      </c>
      <c r="H2636" s="146">
        <v>953</v>
      </c>
      <c r="I2636" s="146" t="s">
        <v>278</v>
      </c>
      <c r="J2636" s="146" t="s">
        <v>266</v>
      </c>
      <c r="K2636" s="146" t="s">
        <v>276</v>
      </c>
      <c r="L2636" s="146">
        <v>4512</v>
      </c>
      <c r="M2636" s="146" t="s">
        <v>247</v>
      </c>
      <c r="N2636" s="146">
        <v>1</v>
      </c>
      <c r="O2636" s="146">
        <v>11.289999999999999</v>
      </c>
      <c r="P2636" s="146">
        <v>12</v>
      </c>
      <c r="Q2636" t="str">
        <f t="shared" si="41"/>
        <v>3-Small C&amp;I</v>
      </c>
      <c r="R2636" s="148"/>
      <c r="S2636" t="s">
        <v>381</v>
      </c>
      <c r="U2636" s="148"/>
    </row>
    <row r="2637" spans="1:21" ht="15">
      <c r="A2637" s="146">
        <v>5</v>
      </c>
      <c r="B2637" s="146" t="s">
        <v>241</v>
      </c>
      <c r="C2637" s="146">
        <v>2020</v>
      </c>
      <c r="D2637" s="146">
        <v>5</v>
      </c>
      <c r="E2637" s="146" t="s">
        <v>371</v>
      </c>
      <c r="F2637" s="147">
        <v>1</v>
      </c>
      <c r="G2637" s="146" t="s">
        <v>243</v>
      </c>
      <c r="H2637" s="146">
        <v>616</v>
      </c>
      <c r="I2637" s="146" t="s">
        <v>311</v>
      </c>
      <c r="J2637" s="146" t="s">
        <v>305</v>
      </c>
      <c r="K2637" s="146" t="s">
        <v>307</v>
      </c>
      <c r="L2637" s="146">
        <v>4512</v>
      </c>
      <c r="M2637" s="146" t="s">
        <v>247</v>
      </c>
      <c r="N2637" s="146">
        <v>619</v>
      </c>
      <c r="O2637" s="146">
        <v>20255.860000000001</v>
      </c>
      <c r="P2637" s="146">
        <v>51630</v>
      </c>
      <c r="Q2637" t="str">
        <f t="shared" si="41"/>
        <v>Street</v>
      </c>
      <c r="R2637" s="148"/>
      <c r="S2637" t="s">
        <v>381</v>
      </c>
      <c r="U2637" s="148"/>
    </row>
    <row r="2638" spans="1:21" ht="15">
      <c r="A2638" s="146">
        <v>5</v>
      </c>
      <c r="B2638" s="146" t="s">
        <v>241</v>
      </c>
      <c r="C2638" s="146">
        <v>2020</v>
      </c>
      <c r="D2638" s="146">
        <v>5</v>
      </c>
      <c r="E2638" s="146" t="s">
        <v>371</v>
      </c>
      <c r="F2638" s="147">
        <v>1</v>
      </c>
      <c r="G2638" s="146" t="s">
        <v>243</v>
      </c>
      <c r="H2638" s="146">
        <v>11</v>
      </c>
      <c r="I2638" s="146" t="s">
        <v>335</v>
      </c>
      <c r="J2638" s="146" t="s">
        <v>248</v>
      </c>
      <c r="K2638" s="146" t="s">
        <v>270</v>
      </c>
      <c r="L2638" s="146">
        <v>200</v>
      </c>
      <c r="M2638" s="146" t="s">
        <v>259</v>
      </c>
      <c r="N2638" s="146">
        <v>9</v>
      </c>
      <c r="O2638" s="146">
        <v>-21016.130000000001</v>
      </c>
      <c r="P2638" s="146">
        <v>43838</v>
      </c>
      <c r="Q2638" t="str">
        <f t="shared" si="41"/>
        <v>3-Small C&amp;I</v>
      </c>
      <c r="R2638" s="148"/>
      <c r="S2638" t="s">
        <v>381</v>
      </c>
      <c r="U2638" s="148"/>
    </row>
    <row r="2639" spans="1:21" ht="15">
      <c r="A2639" s="146">
        <v>5</v>
      </c>
      <c r="B2639" s="146" t="s">
        <v>241</v>
      </c>
      <c r="C2639" s="146">
        <v>2020</v>
      </c>
      <c r="D2639" s="146">
        <v>5</v>
      </c>
      <c r="E2639" s="146" t="s">
        <v>371</v>
      </c>
      <c r="F2639" s="147">
        <v>5</v>
      </c>
      <c r="G2639" s="146" t="s">
        <v>283</v>
      </c>
      <c r="H2639" s="146">
        <v>616</v>
      </c>
      <c r="I2639" s="146" t="s">
        <v>311</v>
      </c>
      <c r="J2639" s="146" t="s">
        <v>305</v>
      </c>
      <c r="K2639" s="146" t="s">
        <v>307</v>
      </c>
      <c r="L2639" s="146">
        <v>4552</v>
      </c>
      <c r="M2639" s="146" t="s">
        <v>313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381</v>
      </c>
      <c r="U2639" s="148"/>
    </row>
    <row r="2640" spans="1:21" ht="15">
      <c r="A2640" s="146">
        <v>5</v>
      </c>
      <c r="B2640" s="146" t="s">
        <v>241</v>
      </c>
      <c r="C2640" s="146">
        <v>2020</v>
      </c>
      <c r="D2640" s="146">
        <v>5</v>
      </c>
      <c r="E2640" s="146" t="s">
        <v>371</v>
      </c>
      <c r="F2640" s="147">
        <v>1</v>
      </c>
      <c r="G2640" s="146" t="s">
        <v>243</v>
      </c>
      <c r="H2640" s="146">
        <v>603</v>
      </c>
      <c r="I2640" s="146" t="s">
        <v>306</v>
      </c>
      <c r="J2640" s="146" t="s">
        <v>305</v>
      </c>
      <c r="K2640" s="146" t="s">
        <v>307</v>
      </c>
      <c r="L2640" s="146">
        <v>200</v>
      </c>
      <c r="M2640" s="146" t="s">
        <v>259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381</v>
      </c>
      <c r="U2640" s="148"/>
    </row>
    <row r="2641" spans="1:21" ht="15">
      <c r="A2641" s="146">
        <v>5</v>
      </c>
      <c r="B2641" s="146" t="s">
        <v>241</v>
      </c>
      <c r="C2641" s="146">
        <v>2020</v>
      </c>
      <c r="D2641" s="146">
        <v>5</v>
      </c>
      <c r="E2641" s="146" t="s">
        <v>371</v>
      </c>
      <c r="F2641" s="147">
        <v>6</v>
      </c>
      <c r="G2641" s="146" t="s">
        <v>293</v>
      </c>
      <c r="H2641" s="146">
        <v>613</v>
      </c>
      <c r="I2641" s="146" t="s">
        <v>294</v>
      </c>
      <c r="J2641" s="146" t="s">
        <v>253</v>
      </c>
      <c r="K2641" s="146" t="s">
        <v>295</v>
      </c>
      <c r="L2641" s="146">
        <v>700</v>
      </c>
      <c r="M2641" s="146" t="s">
        <v>296</v>
      </c>
      <c r="N2641" s="146">
        <v>6</v>
      </c>
      <c r="O2641" s="146">
        <v>102.93000000000001</v>
      </c>
      <c r="P2641" s="146">
        <v>299</v>
      </c>
      <c r="Q2641" t="str">
        <f t="shared" si="41"/>
        <v>3-Small C&amp;I</v>
      </c>
      <c r="R2641" s="148"/>
      <c r="S2641" t="s">
        <v>381</v>
      </c>
      <c r="U2641" s="148"/>
    </row>
    <row r="2642" spans="1:21" ht="15">
      <c r="A2642" s="146">
        <v>5</v>
      </c>
      <c r="B2642" s="146" t="s">
        <v>241</v>
      </c>
      <c r="C2642" s="146">
        <v>2020</v>
      </c>
      <c r="D2642" s="146">
        <v>5</v>
      </c>
      <c r="E2642" s="146" t="s">
        <v>371</v>
      </c>
      <c r="F2642" s="147">
        <v>3</v>
      </c>
      <c r="G2642" s="146" t="s">
        <v>262</v>
      </c>
      <c r="H2642" s="146">
        <v>603</v>
      </c>
      <c r="I2642" s="146" t="s">
        <v>306</v>
      </c>
      <c r="J2642" s="146" t="s">
        <v>305</v>
      </c>
      <c r="K2642" s="146" t="s">
        <v>307</v>
      </c>
      <c r="L2642" s="146">
        <v>300</v>
      </c>
      <c r="M2642" s="146" t="s">
        <v>282</v>
      </c>
      <c r="N2642" s="146">
        <v>1811</v>
      </c>
      <c r="O2642" s="146">
        <v>146064.67999999999</v>
      </c>
      <c r="P2642" s="146">
        <v>364519</v>
      </c>
      <c r="Q2642" t="str">
        <f t="shared" si="41"/>
        <v>Street</v>
      </c>
      <c r="R2642" s="148"/>
      <c r="S2642" t="s">
        <v>381</v>
      </c>
      <c r="U2642" s="148"/>
    </row>
    <row r="2643" spans="1:21" ht="15">
      <c r="A2643" s="146">
        <v>5</v>
      </c>
      <c r="B2643" s="146" t="s">
        <v>241</v>
      </c>
      <c r="C2643" s="146">
        <v>2020</v>
      </c>
      <c r="D2643" s="146">
        <v>5</v>
      </c>
      <c r="E2643" s="146" t="s">
        <v>371</v>
      </c>
      <c r="F2643" s="147">
        <v>6</v>
      </c>
      <c r="G2643" s="146" t="s">
        <v>293</v>
      </c>
      <c r="H2643" s="146">
        <v>617</v>
      </c>
      <c r="I2643" s="146" t="s">
        <v>349</v>
      </c>
      <c r="J2643" s="146" t="s">
        <v>292</v>
      </c>
      <c r="K2643" s="146" t="s">
        <v>350</v>
      </c>
      <c r="L2643" s="146">
        <v>4562</v>
      </c>
      <c r="M2643" s="146" t="s">
        <v>300</v>
      </c>
      <c r="N2643" s="146">
        <v>7</v>
      </c>
      <c r="O2643" s="146">
        <v>11025.200000000001</v>
      </c>
      <c r="P2643" s="146">
        <v>39345</v>
      </c>
      <c r="Q2643" t="str">
        <f t="shared" si="41"/>
        <v>Street</v>
      </c>
      <c r="R2643" s="148"/>
      <c r="S2643" t="s">
        <v>381</v>
      </c>
      <c r="U2643" s="148"/>
    </row>
    <row r="2644" spans="1:21" ht="15">
      <c r="A2644" s="146">
        <v>5</v>
      </c>
      <c r="B2644" s="146" t="s">
        <v>241</v>
      </c>
      <c r="C2644" s="146">
        <v>2020</v>
      </c>
      <c r="D2644" s="146">
        <v>5</v>
      </c>
      <c r="E2644" s="146" t="s">
        <v>371</v>
      </c>
      <c r="F2644" s="147">
        <v>6</v>
      </c>
      <c r="G2644" s="146" t="s">
        <v>293</v>
      </c>
      <c r="H2644" s="146">
        <v>601</v>
      </c>
      <c r="I2644" s="146" t="s">
        <v>359</v>
      </c>
      <c r="J2644" s="146" t="s">
        <v>290</v>
      </c>
      <c r="K2644" s="146" t="s">
        <v>299</v>
      </c>
      <c r="L2644" s="146">
        <v>700</v>
      </c>
      <c r="M2644" s="146" t="s">
        <v>296</v>
      </c>
      <c r="N2644" s="146">
        <v>118</v>
      </c>
      <c r="O2644" s="146">
        <v>49095.230000000003</v>
      </c>
      <c r="P2644" s="146">
        <v>69837</v>
      </c>
      <c r="Q2644" t="str">
        <f t="shared" si="41"/>
        <v>Street</v>
      </c>
      <c r="R2644" s="148"/>
      <c r="S2644" t="s">
        <v>381</v>
      </c>
      <c r="U2644" s="148"/>
    </row>
    <row r="2645" spans="1:21" ht="15">
      <c r="A2645" s="146">
        <v>4</v>
      </c>
      <c r="B2645" s="146" t="s">
        <v>249</v>
      </c>
      <c r="C2645" s="146">
        <v>2020</v>
      </c>
      <c r="D2645" s="146">
        <v>5</v>
      </c>
      <c r="E2645" s="146" t="s">
        <v>371</v>
      </c>
      <c r="F2645" s="147">
        <v>1</v>
      </c>
      <c r="G2645" s="146" t="s">
        <v>243</v>
      </c>
      <c r="H2645" s="146">
        <v>2</v>
      </c>
      <c r="I2645" s="146" t="s">
        <v>330</v>
      </c>
      <c r="J2645" s="146" t="s">
        <v>245</v>
      </c>
      <c r="K2645" s="146" t="s">
        <v>246</v>
      </c>
      <c r="L2645" s="146">
        <v>200</v>
      </c>
      <c r="M2645" s="146" t="s">
        <v>259</v>
      </c>
      <c r="N2645" s="146">
        <v>1</v>
      </c>
      <c r="O2645" s="146">
        <v>737.76999999999998</v>
      </c>
      <c r="P2645" s="146">
        <v>2994</v>
      </c>
      <c r="Q2645" t="str">
        <f t="shared" si="41"/>
        <v>1-Residential</v>
      </c>
      <c r="R2645" s="148"/>
      <c r="S2645" t="s">
        <v>381</v>
      </c>
      <c r="U2645" s="148"/>
    </row>
    <row r="2646" spans="1:21" ht="15">
      <c r="A2646" s="146">
        <v>4</v>
      </c>
      <c r="B2646" s="146" t="s">
        <v>249</v>
      </c>
      <c r="C2646" s="146">
        <v>2020</v>
      </c>
      <c r="D2646" s="146">
        <v>5</v>
      </c>
      <c r="E2646" s="146" t="s">
        <v>371</v>
      </c>
      <c r="F2646" s="147">
        <v>10</v>
      </c>
      <c r="G2646" s="146" t="s">
        <v>250</v>
      </c>
      <c r="H2646" s="146">
        <v>1</v>
      </c>
      <c r="I2646" s="146" t="s">
        <v>251</v>
      </c>
      <c r="J2646" s="146" t="s">
        <v>245</v>
      </c>
      <c r="K2646" s="146" t="s">
        <v>246</v>
      </c>
      <c r="L2646" s="146">
        <v>207</v>
      </c>
      <c r="M2646" s="146" t="s">
        <v>252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381</v>
      </c>
      <c r="U2646" s="148"/>
    </row>
    <row r="2647" spans="1:21" ht="15">
      <c r="A2647" s="146">
        <v>5</v>
      </c>
      <c r="B2647" s="146" t="s">
        <v>241</v>
      </c>
      <c r="C2647" s="146">
        <v>2020</v>
      </c>
      <c r="D2647" s="146">
        <v>5</v>
      </c>
      <c r="E2647" s="146" t="s">
        <v>371</v>
      </c>
      <c r="F2647" s="147">
        <v>3</v>
      </c>
      <c r="G2647" s="146" t="s">
        <v>262</v>
      </c>
      <c r="H2647" s="146">
        <v>903</v>
      </c>
      <c r="I2647" s="146" t="s">
        <v>244</v>
      </c>
      <c r="J2647" s="146" t="s">
        <v>245</v>
      </c>
      <c r="K2647" s="146" t="s">
        <v>246</v>
      </c>
      <c r="L2647" s="146">
        <v>4532</v>
      </c>
      <c r="M2647" s="146" t="s">
        <v>265</v>
      </c>
      <c r="N2647" s="146">
        <v>1177</v>
      </c>
      <c r="O2647" s="146">
        <v>241160.85000000001</v>
      </c>
      <c r="P2647" s="146">
        <v>1887177</v>
      </c>
      <c r="Q2647" t="str">
        <f t="shared" si="41"/>
        <v>1-Residential</v>
      </c>
      <c r="R2647" s="148"/>
      <c r="S2647" t="s">
        <v>381</v>
      </c>
      <c r="U2647" s="148"/>
    </row>
    <row r="2648" spans="1:21" ht="15">
      <c r="A2648" s="146">
        <v>5</v>
      </c>
      <c r="B2648" s="146" t="s">
        <v>241</v>
      </c>
      <c r="C2648" s="146">
        <v>2020</v>
      </c>
      <c r="D2648" s="146">
        <v>5</v>
      </c>
      <c r="E2648" s="146" t="s">
        <v>371</v>
      </c>
      <c r="F2648" s="147">
        <v>1</v>
      </c>
      <c r="G2648" s="146" t="s">
        <v>243</v>
      </c>
      <c r="H2648" s="146">
        <v>15</v>
      </c>
      <c r="I2648" s="146" t="s">
        <v>318</v>
      </c>
      <c r="J2648" s="146" t="s">
        <v>266</v>
      </c>
      <c r="K2648" s="146" t="s">
        <v>276</v>
      </c>
      <c r="L2648" s="146">
        <v>200</v>
      </c>
      <c r="M2648" s="146" t="s">
        <v>259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381</v>
      </c>
      <c r="U2648" s="148"/>
    </row>
    <row r="2649" spans="1:21" ht="15">
      <c r="A2649" s="146">
        <v>4</v>
      </c>
      <c r="B2649" s="146" t="s">
        <v>249</v>
      </c>
      <c r="C2649" s="146">
        <v>2020</v>
      </c>
      <c r="D2649" s="146">
        <v>5</v>
      </c>
      <c r="E2649" s="146" t="s">
        <v>371</v>
      </c>
      <c r="F2649" s="147">
        <v>3</v>
      </c>
      <c r="G2649" s="146" t="s">
        <v>262</v>
      </c>
      <c r="H2649" s="146">
        <v>10</v>
      </c>
      <c r="I2649" s="146" t="s">
        <v>347</v>
      </c>
      <c r="J2649" s="146" t="s">
        <v>266</v>
      </c>
      <c r="K2649" s="146" t="s">
        <v>276</v>
      </c>
      <c r="L2649" s="146">
        <v>300</v>
      </c>
      <c r="M2649" s="146" t="s">
        <v>282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381</v>
      </c>
      <c r="U2649" s="148"/>
    </row>
    <row r="2650" spans="1:21" ht="15">
      <c r="A2650" s="146">
        <v>5</v>
      </c>
      <c r="B2650" s="146" t="s">
        <v>241</v>
      </c>
      <c r="C2650" s="146">
        <v>2020</v>
      </c>
      <c r="D2650" s="146">
        <v>5</v>
      </c>
      <c r="E2650" s="146" t="s">
        <v>371</v>
      </c>
      <c r="F2650" s="147">
        <v>1</v>
      </c>
      <c r="G2650" s="146" t="s">
        <v>243</v>
      </c>
      <c r="H2650" s="146">
        <v>953</v>
      </c>
      <c r="I2650" s="146" t="s">
        <v>278</v>
      </c>
      <c r="J2650" s="146" t="s">
        <v>266</v>
      </c>
      <c r="K2650" s="146" t="s">
        <v>276</v>
      </c>
      <c r="L2650" s="146">
        <v>4512</v>
      </c>
      <c r="M2650" s="146" t="s">
        <v>247</v>
      </c>
      <c r="N2650" s="146">
        <v>774</v>
      </c>
      <c r="O2650" s="146">
        <v>28441.549999999999</v>
      </c>
      <c r="P2650" s="146">
        <v>215813</v>
      </c>
      <c r="Q2650" t="str">
        <f t="shared" si="41"/>
        <v>3-Small C&amp;I</v>
      </c>
      <c r="R2650" s="148"/>
      <c r="S2650" t="s">
        <v>381</v>
      </c>
      <c r="U2650" s="148"/>
    </row>
    <row r="2651" spans="1:21" ht="15">
      <c r="A2651" s="146">
        <v>5</v>
      </c>
      <c r="B2651" s="146" t="s">
        <v>241</v>
      </c>
      <c r="C2651" s="146">
        <v>2020</v>
      </c>
      <c r="D2651" s="146">
        <v>5</v>
      </c>
      <c r="E2651" s="146" t="s">
        <v>371</v>
      </c>
      <c r="F2651" s="147">
        <v>75</v>
      </c>
      <c r="G2651" s="146" t="s">
        <v>154</v>
      </c>
      <c r="H2651" s="146">
        <v>18</v>
      </c>
      <c r="I2651" s="146" t="s">
        <v>284</v>
      </c>
      <c r="J2651" s="146" t="s">
        <v>268</v>
      </c>
      <c r="K2651" s="146" t="s">
        <v>281</v>
      </c>
      <c r="L2651" s="146">
        <v>1575</v>
      </c>
      <c r="M2651" s="146" t="s">
        <v>320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381</v>
      </c>
      <c r="U2651" s="148"/>
    </row>
    <row r="2652" spans="1:21" ht="15">
      <c r="A2652" s="146">
        <v>5</v>
      </c>
      <c r="B2652" s="146" t="s">
        <v>241</v>
      </c>
      <c r="C2652" s="146">
        <v>2020</v>
      </c>
      <c r="D2652" s="146">
        <v>5</v>
      </c>
      <c r="E2652" s="146" t="s">
        <v>371</v>
      </c>
      <c r="F2652" s="147">
        <v>3</v>
      </c>
      <c r="G2652" s="146" t="s">
        <v>262</v>
      </c>
      <c r="H2652" s="146">
        <v>17</v>
      </c>
      <c r="I2652" s="146" t="s">
        <v>314</v>
      </c>
      <c r="J2652" s="146" t="s">
        <v>274</v>
      </c>
      <c r="K2652" s="146" t="s">
        <v>315</v>
      </c>
      <c r="L2652" s="146">
        <v>300</v>
      </c>
      <c r="M2652" s="146" t="s">
        <v>282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381</v>
      </c>
      <c r="U2652" s="148"/>
    </row>
    <row r="2653" spans="1:21" ht="15">
      <c r="A2653" s="146">
        <v>5</v>
      </c>
      <c r="B2653" s="146" t="s">
        <v>241</v>
      </c>
      <c r="C2653" s="146">
        <v>2020</v>
      </c>
      <c r="D2653" s="146">
        <v>5</v>
      </c>
      <c r="E2653" s="146" t="s">
        <v>371</v>
      </c>
      <c r="F2653" s="147">
        <v>3</v>
      </c>
      <c r="G2653" s="146" t="s">
        <v>262</v>
      </c>
      <c r="H2653" s="146">
        <v>9</v>
      </c>
      <c r="I2653" s="146" t="s">
        <v>334</v>
      </c>
      <c r="J2653" s="146" t="s">
        <v>260</v>
      </c>
      <c r="K2653" s="146" t="s">
        <v>273</v>
      </c>
      <c r="L2653" s="146">
        <v>300</v>
      </c>
      <c r="M2653" s="146" t="s">
        <v>282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381</v>
      </c>
      <c r="U2653" s="148"/>
    </row>
    <row r="2654" spans="1:21" ht="15">
      <c r="A2654" s="146">
        <v>5</v>
      </c>
      <c r="B2654" s="146" t="s">
        <v>241</v>
      </c>
      <c r="C2654" s="146">
        <v>2020</v>
      </c>
      <c r="D2654" s="146">
        <v>5</v>
      </c>
      <c r="E2654" s="146" t="s">
        <v>371</v>
      </c>
      <c r="F2654" s="147">
        <v>3</v>
      </c>
      <c r="G2654" s="146" t="s">
        <v>262</v>
      </c>
      <c r="H2654" s="146">
        <v>951</v>
      </c>
      <c r="I2654" s="146" t="s">
        <v>263</v>
      </c>
      <c r="J2654" s="146" t="s">
        <v>255</v>
      </c>
      <c r="K2654" s="146" t="s">
        <v>264</v>
      </c>
      <c r="L2654" s="146">
        <v>4532</v>
      </c>
      <c r="M2654" s="146" t="s">
        <v>265</v>
      </c>
      <c r="N2654" s="146">
        <v>1229</v>
      </c>
      <c r="O2654" s="146">
        <v>49776.660000000003</v>
      </c>
      <c r="P2654" s="146">
        <v>415603</v>
      </c>
      <c r="Q2654" t="str">
        <f t="shared" si="41"/>
        <v>3-Small C&amp;I</v>
      </c>
      <c r="R2654" s="148"/>
      <c r="S2654" t="s">
        <v>381</v>
      </c>
      <c r="U2654" s="148"/>
    </row>
    <row r="2655" spans="1:21" ht="15">
      <c r="A2655" s="146">
        <v>5</v>
      </c>
      <c r="B2655" s="146" t="s">
        <v>241</v>
      </c>
      <c r="C2655" s="146">
        <v>2020</v>
      </c>
      <c r="D2655" s="146">
        <v>5</v>
      </c>
      <c r="E2655" s="146" t="s">
        <v>371</v>
      </c>
      <c r="F2655" s="147">
        <v>5</v>
      </c>
      <c r="G2655" s="146" t="s">
        <v>283</v>
      </c>
      <c r="H2655" s="146">
        <v>950</v>
      </c>
      <c r="I2655" s="146" t="s">
        <v>269</v>
      </c>
      <c r="J2655" s="146" t="s">
        <v>248</v>
      </c>
      <c r="K2655" s="146" t="s">
        <v>270</v>
      </c>
      <c r="L2655" s="146">
        <v>4552</v>
      </c>
      <c r="M2655" s="146" t="s">
        <v>313</v>
      </c>
      <c r="N2655" s="146">
        <v>1357</v>
      </c>
      <c r="O2655" s="146">
        <v>302958.35999999999</v>
      </c>
      <c r="P2655" s="146">
        <v>2958776</v>
      </c>
      <c r="Q2655" t="str">
        <f t="shared" si="41"/>
        <v>3-Small C&amp;I</v>
      </c>
      <c r="R2655" s="148"/>
      <c r="S2655" t="s">
        <v>381</v>
      </c>
      <c r="U2655" s="148"/>
    </row>
    <row r="2656" spans="1:21" ht="15">
      <c r="A2656" s="146">
        <v>5</v>
      </c>
      <c r="B2656" s="146" t="s">
        <v>241</v>
      </c>
      <c r="C2656" s="146">
        <v>2020</v>
      </c>
      <c r="D2656" s="146">
        <v>5</v>
      </c>
      <c r="E2656" s="146" t="s">
        <v>371</v>
      </c>
      <c r="F2656" s="147">
        <v>6</v>
      </c>
      <c r="G2656" s="146" t="s">
        <v>293</v>
      </c>
      <c r="H2656" s="146">
        <v>950</v>
      </c>
      <c r="I2656" s="146" t="s">
        <v>269</v>
      </c>
      <c r="J2656" s="146" t="s">
        <v>248</v>
      </c>
      <c r="K2656" s="146" t="s">
        <v>270</v>
      </c>
      <c r="L2656" s="146">
        <v>4562</v>
      </c>
      <c r="M2656" s="146" t="s">
        <v>300</v>
      </c>
      <c r="N2656" s="146">
        <v>30</v>
      </c>
      <c r="O2656" s="146">
        <v>869.41999999999996</v>
      </c>
      <c r="P2656" s="146">
        <v>5888</v>
      </c>
      <c r="Q2656" t="str">
        <f t="shared" si="41"/>
        <v>3-Small C&amp;I</v>
      </c>
      <c r="R2656" s="148"/>
      <c r="S2656" t="s">
        <v>381</v>
      </c>
      <c r="U2656" s="148"/>
    </row>
    <row r="2657" spans="1:21" ht="15">
      <c r="A2657" s="146">
        <v>5</v>
      </c>
      <c r="B2657" s="146" t="s">
        <v>241</v>
      </c>
      <c r="C2657" s="146">
        <v>2020</v>
      </c>
      <c r="D2657" s="146">
        <v>5</v>
      </c>
      <c r="E2657" s="146" t="s">
        <v>371</v>
      </c>
      <c r="F2657" s="147">
        <v>5</v>
      </c>
      <c r="G2657" s="146" t="s">
        <v>283</v>
      </c>
      <c r="H2657" s="146">
        <v>5</v>
      </c>
      <c r="I2657" s="146" t="s">
        <v>289</v>
      </c>
      <c r="J2657" s="146" t="s">
        <v>248</v>
      </c>
      <c r="K2657" s="146" t="s">
        <v>270</v>
      </c>
      <c r="L2657" s="146">
        <v>460</v>
      </c>
      <c r="M2657" s="146" t="s">
        <v>285</v>
      </c>
      <c r="N2657" s="146">
        <v>983</v>
      </c>
      <c r="O2657" s="146">
        <v>141423.20999999999</v>
      </c>
      <c r="P2657" s="146">
        <v>1508235</v>
      </c>
      <c r="Q2657" t="str">
        <f t="shared" si="41"/>
        <v>3-Small C&amp;I</v>
      </c>
      <c r="R2657" s="148"/>
      <c r="S2657" t="s">
        <v>381</v>
      </c>
      <c r="U2657" s="148"/>
    </row>
    <row r="2658" spans="1:21" ht="15">
      <c r="A2658" s="146">
        <v>4</v>
      </c>
      <c r="B2658" s="146" t="s">
        <v>249</v>
      </c>
      <c r="C2658" s="146">
        <v>2020</v>
      </c>
      <c r="D2658" s="146">
        <v>5</v>
      </c>
      <c r="E2658" s="146" t="s">
        <v>371</v>
      </c>
      <c r="F2658" s="147">
        <v>1</v>
      </c>
      <c r="G2658" s="146" t="s">
        <v>243</v>
      </c>
      <c r="H2658" s="146">
        <v>950</v>
      </c>
      <c r="I2658" s="146" t="s">
        <v>269</v>
      </c>
      <c r="J2658" s="146" t="s">
        <v>248</v>
      </c>
      <c r="K2658" s="146" t="s">
        <v>270</v>
      </c>
      <c r="L2658" s="146">
        <v>4512</v>
      </c>
      <c r="M2658" s="146" t="s">
        <v>247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381</v>
      </c>
      <c r="U2658" s="148"/>
    </row>
    <row r="2659" spans="1:21" ht="15">
      <c r="A2659" s="146">
        <v>5</v>
      </c>
      <c r="B2659" s="146" t="s">
        <v>241</v>
      </c>
      <c r="C2659" s="146">
        <v>2020</v>
      </c>
      <c r="D2659" s="146">
        <v>5</v>
      </c>
      <c r="E2659" s="146" t="s">
        <v>371</v>
      </c>
      <c r="F2659" s="147">
        <v>10</v>
      </c>
      <c r="G2659" s="146" t="s">
        <v>250</v>
      </c>
      <c r="H2659" s="146">
        <v>616</v>
      </c>
      <c r="I2659" s="146" t="s">
        <v>311</v>
      </c>
      <c r="J2659" s="146" t="s">
        <v>305</v>
      </c>
      <c r="K2659" s="146" t="s">
        <v>307</v>
      </c>
      <c r="L2659" s="146">
        <v>4513</v>
      </c>
      <c r="M2659" s="146" t="s">
        <v>338</v>
      </c>
      <c r="N2659" s="146">
        <v>3</v>
      </c>
      <c r="O2659" s="146">
        <v>79.840000000000003</v>
      </c>
      <c r="P2659" s="146">
        <v>276</v>
      </c>
      <c r="Q2659" t="str">
        <f t="shared" si="41"/>
        <v>Street</v>
      </c>
      <c r="R2659" s="148"/>
      <c r="S2659" t="s">
        <v>381</v>
      </c>
      <c r="U2659" s="148"/>
    </row>
    <row r="2660" spans="1:21" ht="15">
      <c r="A2660" s="146">
        <v>5</v>
      </c>
      <c r="B2660" s="146" t="s">
        <v>241</v>
      </c>
      <c r="C2660" s="146">
        <v>2020</v>
      </c>
      <c r="D2660" s="146">
        <v>5</v>
      </c>
      <c r="E2660" s="146" t="s">
        <v>371</v>
      </c>
      <c r="F2660" s="147">
        <v>1</v>
      </c>
      <c r="G2660" s="146" t="s">
        <v>243</v>
      </c>
      <c r="H2660" s="146">
        <v>5</v>
      </c>
      <c r="I2660" s="146" t="s">
        <v>289</v>
      </c>
      <c r="J2660" s="146" t="s">
        <v>248</v>
      </c>
      <c r="K2660" s="146" t="s">
        <v>270</v>
      </c>
      <c r="L2660" s="146">
        <v>200</v>
      </c>
      <c r="M2660" s="146" t="s">
        <v>259</v>
      </c>
      <c r="N2660" s="146">
        <v>1272</v>
      </c>
      <c r="O2660" s="146">
        <v>-87379.350000000006</v>
      </c>
      <c r="P2660" s="146">
        <v>522522</v>
      </c>
      <c r="Q2660" t="str">
        <f t="shared" si="41"/>
        <v>3-Small C&amp;I</v>
      </c>
      <c r="R2660" s="148"/>
      <c r="S2660" t="s">
        <v>381</v>
      </c>
      <c r="U2660" s="148"/>
    </row>
    <row r="2661" spans="1:21" ht="15">
      <c r="A2661" s="146">
        <v>5</v>
      </c>
      <c r="B2661" s="146" t="s">
        <v>241</v>
      </c>
      <c r="C2661" s="146">
        <v>2020</v>
      </c>
      <c r="D2661" s="146">
        <v>5</v>
      </c>
      <c r="E2661" s="146" t="s">
        <v>371</v>
      </c>
      <c r="F2661" s="147">
        <v>3</v>
      </c>
      <c r="G2661" s="146" t="s">
        <v>262</v>
      </c>
      <c r="H2661" s="146">
        <v>5</v>
      </c>
      <c r="I2661" s="146" t="s">
        <v>289</v>
      </c>
      <c r="J2661" s="146" t="s">
        <v>248</v>
      </c>
      <c r="K2661" s="146" t="s">
        <v>270</v>
      </c>
      <c r="L2661" s="146">
        <v>300</v>
      </c>
      <c r="M2661" s="146" t="s">
        <v>282</v>
      </c>
      <c r="N2661" s="146">
        <v>42624</v>
      </c>
      <c r="O2661" s="146">
        <v>-2333526.9399999999</v>
      </c>
      <c r="P2661" s="146">
        <v>37268622</v>
      </c>
      <c r="Q2661" t="str">
        <f t="shared" si="41"/>
        <v>3-Small C&amp;I</v>
      </c>
      <c r="R2661" s="148"/>
      <c r="S2661" t="s">
        <v>381</v>
      </c>
      <c r="U2661" s="148"/>
    </row>
    <row r="2662" spans="1:21" ht="15">
      <c r="A2662" s="146">
        <v>5</v>
      </c>
      <c r="B2662" s="146" t="s">
        <v>241</v>
      </c>
      <c r="C2662" s="146">
        <v>2020</v>
      </c>
      <c r="D2662" s="146">
        <v>5</v>
      </c>
      <c r="E2662" s="146" t="s">
        <v>371</v>
      </c>
      <c r="F2662" s="147">
        <v>6</v>
      </c>
      <c r="G2662" s="146" t="s">
        <v>293</v>
      </c>
      <c r="H2662" s="146">
        <v>627</v>
      </c>
      <c r="I2662" s="146" t="s">
        <v>366</v>
      </c>
      <c r="J2662" s="146" t="s">
        <v>310</v>
      </c>
      <c r="K2662" s="146" t="s">
        <v>154</v>
      </c>
      <c r="L2662" s="146">
        <v>4562</v>
      </c>
      <c r="M2662" s="146" t="s">
        <v>300</v>
      </c>
      <c r="N2662" s="146">
        <v>2</v>
      </c>
      <c r="O2662" s="146">
        <v>442.76999999999998</v>
      </c>
      <c r="P2662" s="146">
        <v>61</v>
      </c>
      <c r="Q2662" t="str">
        <f t="shared" si="41"/>
        <v>Street</v>
      </c>
      <c r="R2662" s="148"/>
      <c r="S2662" t="s">
        <v>381</v>
      </c>
      <c r="U2662" s="148"/>
    </row>
    <row r="2663" spans="1:21" ht="15">
      <c r="A2663" s="146">
        <v>5</v>
      </c>
      <c r="B2663" s="146" t="s">
        <v>241</v>
      </c>
      <c r="C2663" s="146">
        <v>2020</v>
      </c>
      <c r="D2663" s="146">
        <v>5</v>
      </c>
      <c r="E2663" s="146" t="s">
        <v>371</v>
      </c>
      <c r="F2663" s="147">
        <v>6</v>
      </c>
      <c r="G2663" s="146" t="s">
        <v>293</v>
      </c>
      <c r="H2663" s="146">
        <v>616</v>
      </c>
      <c r="I2663" s="146" t="s">
        <v>311</v>
      </c>
      <c r="J2663" s="146" t="s">
        <v>305</v>
      </c>
      <c r="K2663" s="146" t="s">
        <v>307</v>
      </c>
      <c r="L2663" s="146">
        <v>4562</v>
      </c>
      <c r="M2663" s="146" t="s">
        <v>300</v>
      </c>
      <c r="N2663" s="146">
        <v>919</v>
      </c>
      <c r="O2663" s="146">
        <v>58379.940000000002</v>
      </c>
      <c r="P2663" s="146">
        <v>182849</v>
      </c>
      <c r="Q2663" t="str">
        <f t="shared" si="41"/>
        <v>Street</v>
      </c>
      <c r="R2663" s="148"/>
      <c r="S2663" t="s">
        <v>381</v>
      </c>
      <c r="U2663" s="148"/>
    </row>
    <row r="2664" spans="1:21" ht="15">
      <c r="A2664" s="146">
        <v>5</v>
      </c>
      <c r="B2664" s="146" t="s">
        <v>241</v>
      </c>
      <c r="C2664" s="146">
        <v>2020</v>
      </c>
      <c r="D2664" s="146">
        <v>5</v>
      </c>
      <c r="E2664" s="146" t="s">
        <v>371</v>
      </c>
      <c r="F2664" s="147">
        <v>6</v>
      </c>
      <c r="G2664" s="146" t="s">
        <v>293</v>
      </c>
      <c r="H2664" s="146">
        <v>612</v>
      </c>
      <c r="I2664" s="146" t="s">
        <v>363</v>
      </c>
      <c r="J2664" s="146" t="s">
        <v>253</v>
      </c>
      <c r="K2664" s="146" t="s">
        <v>295</v>
      </c>
      <c r="L2664" s="146">
        <v>700</v>
      </c>
      <c r="M2664" s="146" t="s">
        <v>296</v>
      </c>
      <c r="N2664" s="146">
        <v>2</v>
      </c>
      <c r="O2664" s="146">
        <v>53.600000000000001</v>
      </c>
      <c r="P2664" s="146">
        <v>197</v>
      </c>
      <c r="Q2664" t="str">
        <f t="shared" si="41"/>
        <v>3-Small C&amp;I</v>
      </c>
      <c r="R2664" s="148"/>
      <c r="S2664" t="s">
        <v>381</v>
      </c>
      <c r="U2664" s="148"/>
    </row>
    <row r="2665" spans="1:21" ht="15">
      <c r="A2665" s="146">
        <v>4</v>
      </c>
      <c r="B2665" s="146" t="s">
        <v>249</v>
      </c>
      <c r="C2665" s="146">
        <v>2020</v>
      </c>
      <c r="D2665" s="146">
        <v>5</v>
      </c>
      <c r="E2665" s="146" t="s">
        <v>371</v>
      </c>
      <c r="F2665" s="147">
        <v>3</v>
      </c>
      <c r="G2665" s="146" t="s">
        <v>262</v>
      </c>
      <c r="H2665" s="146">
        <v>621</v>
      </c>
      <c r="I2665" s="146" t="s">
        <v>323</v>
      </c>
      <c r="J2665" s="146" t="s">
        <v>253</v>
      </c>
      <c r="K2665" s="146" t="s">
        <v>295</v>
      </c>
      <c r="L2665" s="146">
        <v>4532</v>
      </c>
      <c r="M2665" s="146" t="s">
        <v>265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381</v>
      </c>
      <c r="U2665" s="148"/>
    </row>
    <row r="2666" spans="1:21" ht="15">
      <c r="A2666" s="146">
        <v>5</v>
      </c>
      <c r="B2666" s="146" t="s">
        <v>241</v>
      </c>
      <c r="C2666" s="146">
        <v>2020</v>
      </c>
      <c r="D2666" s="146">
        <v>5</v>
      </c>
      <c r="E2666" s="146" t="s">
        <v>371</v>
      </c>
      <c r="F2666" s="147">
        <v>6</v>
      </c>
      <c r="G2666" s="146" t="s">
        <v>293</v>
      </c>
      <c r="H2666" s="146">
        <v>621</v>
      </c>
      <c r="I2666" s="146" t="s">
        <v>323</v>
      </c>
      <c r="J2666" s="146" t="s">
        <v>253</v>
      </c>
      <c r="K2666" s="146" t="s">
        <v>295</v>
      </c>
      <c r="L2666" s="146">
        <v>4562</v>
      </c>
      <c r="M2666" s="146" t="s">
        <v>300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381</v>
      </c>
      <c r="U2666" s="148"/>
    </row>
    <row r="2667" spans="1:21" ht="15">
      <c r="A2667" s="146">
        <v>5</v>
      </c>
      <c r="B2667" s="146" t="s">
        <v>241</v>
      </c>
      <c r="C2667" s="146">
        <v>2020</v>
      </c>
      <c r="D2667" s="146">
        <v>5</v>
      </c>
      <c r="E2667" s="146" t="s">
        <v>371</v>
      </c>
      <c r="F2667" s="147">
        <v>5</v>
      </c>
      <c r="G2667" s="146" t="s">
        <v>283</v>
      </c>
      <c r="H2667" s="146">
        <v>603</v>
      </c>
      <c r="I2667" s="146" t="s">
        <v>306</v>
      </c>
      <c r="J2667" s="146" t="s">
        <v>305</v>
      </c>
      <c r="K2667" s="146" t="s">
        <v>307</v>
      </c>
      <c r="L2667" s="146">
        <v>460</v>
      </c>
      <c r="M2667" s="146" t="s">
        <v>285</v>
      </c>
      <c r="N2667" s="146">
        <v>50</v>
      </c>
      <c r="O2667" s="146">
        <v>6255.0600000000004</v>
      </c>
      <c r="P2667" s="146">
        <v>15986</v>
      </c>
      <c r="Q2667" t="str">
        <f t="shared" si="41"/>
        <v>Street</v>
      </c>
      <c r="R2667" s="148"/>
      <c r="S2667" t="s">
        <v>381</v>
      </c>
      <c r="U2667" s="148"/>
    </row>
    <row r="2668" spans="1:21" ht="15">
      <c r="A2668" s="146">
        <v>5</v>
      </c>
      <c r="B2668" s="146" t="s">
        <v>241</v>
      </c>
      <c r="C2668" s="146">
        <v>2020</v>
      </c>
      <c r="D2668" s="146">
        <v>5</v>
      </c>
      <c r="E2668" s="146" t="s">
        <v>371</v>
      </c>
      <c r="F2668" s="147">
        <v>60</v>
      </c>
      <c r="G2668" s="146" t="s">
        <v>154</v>
      </c>
      <c r="H2668" s="146">
        <v>623</v>
      </c>
      <c r="I2668" s="146" t="s">
        <v>302</v>
      </c>
      <c r="J2668" s="146" t="s">
        <v>301</v>
      </c>
      <c r="K2668" s="146" t="s">
        <v>303</v>
      </c>
      <c r="L2668" s="146">
        <v>360</v>
      </c>
      <c r="M2668" s="146" t="s">
        <v>304</v>
      </c>
      <c r="N2668" s="146">
        <v>3</v>
      </c>
      <c r="O2668" s="146">
        <v>40.420000000000002</v>
      </c>
      <c r="P2668" s="146">
        <v>114</v>
      </c>
      <c r="Q2668" t="str">
        <f t="shared" si="41"/>
        <v>Street</v>
      </c>
      <c r="R2668" s="148"/>
      <c r="S2668" t="s">
        <v>381</v>
      </c>
      <c r="U2668" s="148"/>
    </row>
    <row r="2669" spans="1:21" ht="15">
      <c r="A2669" s="146">
        <v>5</v>
      </c>
      <c r="B2669" s="146" t="s">
        <v>241</v>
      </c>
      <c r="C2669" s="146">
        <v>2020</v>
      </c>
      <c r="D2669" s="146">
        <v>5</v>
      </c>
      <c r="E2669" s="146" t="s">
        <v>371</v>
      </c>
      <c r="F2669" s="147">
        <v>5</v>
      </c>
      <c r="G2669" s="146" t="s">
        <v>283</v>
      </c>
      <c r="H2669" s="146">
        <v>700</v>
      </c>
      <c r="I2669" s="146" t="s">
        <v>329</v>
      </c>
      <c r="J2669" s="146" t="s">
        <v>277</v>
      </c>
      <c r="K2669" s="146" t="s">
        <v>317</v>
      </c>
      <c r="L2669" s="146">
        <v>460</v>
      </c>
      <c r="M2669" s="146" t="s">
        <v>285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381</v>
      </c>
      <c r="U2669" s="148"/>
    </row>
    <row r="2670" spans="1:21" ht="15">
      <c r="A2670" s="146">
        <v>5</v>
      </c>
      <c r="B2670" s="146" t="s">
        <v>241</v>
      </c>
      <c r="C2670" s="146">
        <v>2020</v>
      </c>
      <c r="D2670" s="146">
        <v>5</v>
      </c>
      <c r="E2670" s="146" t="s">
        <v>371</v>
      </c>
      <c r="F2670" s="147">
        <v>1</v>
      </c>
      <c r="G2670" s="146" t="s">
        <v>243</v>
      </c>
      <c r="H2670" s="146">
        <v>2</v>
      </c>
      <c r="I2670" s="146" t="s">
        <v>330</v>
      </c>
      <c r="J2670" s="146" t="s">
        <v>245</v>
      </c>
      <c r="K2670" s="146" t="s">
        <v>246</v>
      </c>
      <c r="L2670" s="146">
        <v>200</v>
      </c>
      <c r="M2670" s="146" t="s">
        <v>259</v>
      </c>
      <c r="N2670" s="146">
        <v>321</v>
      </c>
      <c r="O2670" s="146">
        <v>30704.099999999999</v>
      </c>
      <c r="P2670" s="146">
        <v>119745</v>
      </c>
      <c r="Q2670" t="str">
        <f t="shared" si="41"/>
        <v>1-Residential</v>
      </c>
      <c r="R2670" s="148"/>
      <c r="S2670" t="s">
        <v>381</v>
      </c>
      <c r="U2670" s="148"/>
    </row>
    <row r="2671" spans="1:21" ht="15">
      <c r="A2671" s="146">
        <v>5</v>
      </c>
      <c r="B2671" s="146" t="s">
        <v>241</v>
      </c>
      <c r="C2671" s="146">
        <v>2020</v>
      </c>
      <c r="D2671" s="146">
        <v>5</v>
      </c>
      <c r="E2671" s="146" t="s">
        <v>371</v>
      </c>
      <c r="F2671" s="147">
        <v>5</v>
      </c>
      <c r="G2671" s="146" t="s">
        <v>283</v>
      </c>
      <c r="H2671" s="146">
        <v>710</v>
      </c>
      <c r="I2671" s="146" t="s">
        <v>332</v>
      </c>
      <c r="J2671" s="146" t="s">
        <v>277</v>
      </c>
      <c r="K2671" s="146" t="s">
        <v>317</v>
      </c>
      <c r="L2671" s="146">
        <v>4552</v>
      </c>
      <c r="M2671" s="146" t="s">
        <v>313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381</v>
      </c>
      <c r="U2671" s="148"/>
    </row>
    <row r="2672" spans="1:21" ht="15">
      <c r="A2672" s="146">
        <v>4</v>
      </c>
      <c r="B2672" s="146" t="s">
        <v>249</v>
      </c>
      <c r="C2672" s="146">
        <v>2020</v>
      </c>
      <c r="D2672" s="146">
        <v>5</v>
      </c>
      <c r="E2672" s="146" t="s">
        <v>371</v>
      </c>
      <c r="F2672" s="147">
        <v>1</v>
      </c>
      <c r="G2672" s="146" t="s">
        <v>243</v>
      </c>
      <c r="H2672" s="146">
        <v>6</v>
      </c>
      <c r="I2672" s="146" t="s">
        <v>344</v>
      </c>
      <c r="J2672" s="146" t="s">
        <v>257</v>
      </c>
      <c r="K2672" s="146" t="s">
        <v>258</v>
      </c>
      <c r="L2672" s="146">
        <v>200</v>
      </c>
      <c r="M2672" s="146" t="s">
        <v>259</v>
      </c>
      <c r="N2672" s="146">
        <v>27</v>
      </c>
      <c r="O2672" s="146">
        <v>3046.3600000000001</v>
      </c>
      <c r="P2672" s="146">
        <v>17788</v>
      </c>
      <c r="Q2672" t="str">
        <f t="shared" si="41"/>
        <v>2-Low Income Residential</v>
      </c>
      <c r="R2672" s="148"/>
      <c r="S2672" t="s">
        <v>381</v>
      </c>
      <c r="U2672" s="148"/>
    </row>
    <row r="2673" spans="1:21" ht="15">
      <c r="A2673" s="146">
        <v>4</v>
      </c>
      <c r="B2673" s="146" t="s">
        <v>249</v>
      </c>
      <c r="C2673" s="146">
        <v>2020</v>
      </c>
      <c r="D2673" s="146">
        <v>5</v>
      </c>
      <c r="E2673" s="146" t="s">
        <v>371</v>
      </c>
      <c r="F2673" s="147">
        <v>3</v>
      </c>
      <c r="G2673" s="146" t="s">
        <v>262</v>
      </c>
      <c r="H2673" s="146">
        <v>952</v>
      </c>
      <c r="I2673" s="146" t="s">
        <v>272</v>
      </c>
      <c r="J2673" s="146" t="s">
        <v>260</v>
      </c>
      <c r="K2673" s="146" t="s">
        <v>273</v>
      </c>
      <c r="L2673" s="146">
        <v>4532</v>
      </c>
      <c r="M2673" s="146" t="s">
        <v>265</v>
      </c>
      <c r="N2673" s="146">
        <v>10</v>
      </c>
      <c r="O2673" s="146">
        <v>375.02999999999997</v>
      </c>
      <c r="P2673" s="146">
        <v>2586</v>
      </c>
      <c r="Q2673" t="str">
        <f t="shared" si="41"/>
        <v>3-Small C&amp;I</v>
      </c>
      <c r="R2673" s="148"/>
      <c r="S2673" t="s">
        <v>381</v>
      </c>
      <c r="U2673" s="148"/>
    </row>
    <row r="2674" spans="1:21" ht="15">
      <c r="A2674" s="146">
        <v>4</v>
      </c>
      <c r="B2674" s="146" t="s">
        <v>249</v>
      </c>
      <c r="C2674" s="146">
        <v>2020</v>
      </c>
      <c r="D2674" s="146">
        <v>5</v>
      </c>
      <c r="E2674" s="146" t="s">
        <v>371</v>
      </c>
      <c r="F2674" s="147">
        <v>1</v>
      </c>
      <c r="G2674" s="146" t="s">
        <v>243</v>
      </c>
      <c r="H2674" s="146">
        <v>10</v>
      </c>
      <c r="I2674" s="146" t="s">
        <v>347</v>
      </c>
      <c r="J2674" s="146" t="s">
        <v>266</v>
      </c>
      <c r="K2674" s="146" t="s">
        <v>276</v>
      </c>
      <c r="L2674" s="146">
        <v>200</v>
      </c>
      <c r="M2674" s="146" t="s">
        <v>259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381</v>
      </c>
      <c r="U2674" s="148"/>
    </row>
    <row r="2675" spans="1:21" ht="15">
      <c r="A2675" s="146">
        <v>5</v>
      </c>
      <c r="B2675" s="146" t="s">
        <v>241</v>
      </c>
      <c r="C2675" s="146">
        <v>2020</v>
      </c>
      <c r="D2675" s="146">
        <v>5</v>
      </c>
      <c r="E2675" s="146" t="s">
        <v>371</v>
      </c>
      <c r="F2675" s="147">
        <v>3</v>
      </c>
      <c r="G2675" s="146" t="s">
        <v>262</v>
      </c>
      <c r="H2675" s="146">
        <v>13</v>
      </c>
      <c r="I2675" s="146" t="s">
        <v>337</v>
      </c>
      <c r="J2675" s="146" t="s">
        <v>268</v>
      </c>
      <c r="K2675" s="146" t="s">
        <v>281</v>
      </c>
      <c r="L2675" s="146">
        <v>300</v>
      </c>
      <c r="M2675" s="146" t="s">
        <v>282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381</v>
      </c>
      <c r="U2675" s="148"/>
    </row>
    <row r="2676" spans="1:21" ht="15">
      <c r="A2676" s="146">
        <v>5</v>
      </c>
      <c r="B2676" s="146" t="s">
        <v>241</v>
      </c>
      <c r="C2676" s="146">
        <v>2020</v>
      </c>
      <c r="D2676" s="146">
        <v>5</v>
      </c>
      <c r="E2676" s="146" t="s">
        <v>371</v>
      </c>
      <c r="F2676" s="147">
        <v>75</v>
      </c>
      <c r="G2676" s="146" t="s">
        <v>154</v>
      </c>
      <c r="H2676" s="146">
        <v>13</v>
      </c>
      <c r="I2676" s="146" t="s">
        <v>337</v>
      </c>
      <c r="J2676" s="146" t="s">
        <v>268</v>
      </c>
      <c r="K2676" s="146" t="s">
        <v>281</v>
      </c>
      <c r="L2676" s="146">
        <v>1575</v>
      </c>
      <c r="M2676" s="146" t="s">
        <v>320</v>
      </c>
      <c r="N2676" s="146">
        <v>1</v>
      </c>
      <c r="O2676" s="146">
        <v>1033.3099999999999</v>
      </c>
      <c r="P2676" s="146">
        <v>5040</v>
      </c>
      <c r="Q2676" t="str">
        <f t="shared" si="41"/>
        <v>4-Medium C&amp;I</v>
      </c>
      <c r="R2676" s="148"/>
      <c r="S2676" t="s">
        <v>381</v>
      </c>
      <c r="U2676" s="148"/>
    </row>
    <row r="2677" spans="1:21" ht="15">
      <c r="A2677" s="146">
        <v>5</v>
      </c>
      <c r="B2677" s="146" t="s">
        <v>241</v>
      </c>
      <c r="C2677" s="146">
        <v>2020</v>
      </c>
      <c r="D2677" s="146">
        <v>5</v>
      </c>
      <c r="E2677" s="146" t="s">
        <v>371</v>
      </c>
      <c r="F2677" s="147">
        <v>3</v>
      </c>
      <c r="G2677" s="146" t="s">
        <v>262</v>
      </c>
      <c r="H2677" s="146">
        <v>8</v>
      </c>
      <c r="I2677" s="146" t="s">
        <v>333</v>
      </c>
      <c r="J2677" s="146" t="s">
        <v>255</v>
      </c>
      <c r="K2677" s="146" t="s">
        <v>264</v>
      </c>
      <c r="L2677" s="146">
        <v>300</v>
      </c>
      <c r="M2677" s="146" t="s">
        <v>282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381</v>
      </c>
      <c r="U2677" s="148"/>
    </row>
    <row r="2678" spans="1:21" ht="15">
      <c r="A2678" s="146">
        <v>5</v>
      </c>
      <c r="B2678" s="146" t="s">
        <v>241</v>
      </c>
      <c r="C2678" s="146">
        <v>2020</v>
      </c>
      <c r="D2678" s="146">
        <v>5</v>
      </c>
      <c r="E2678" s="146" t="s">
        <v>371</v>
      </c>
      <c r="F2678" s="147">
        <v>77</v>
      </c>
      <c r="G2678" s="146" t="s">
        <v>154</v>
      </c>
      <c r="H2678" s="146">
        <v>5</v>
      </c>
      <c r="I2678" s="146" t="s">
        <v>289</v>
      </c>
      <c r="J2678" s="146" t="s">
        <v>248</v>
      </c>
      <c r="K2678" s="146" t="s">
        <v>270</v>
      </c>
      <c r="L2678" s="146">
        <v>1577</v>
      </c>
      <c r="M2678" s="146" t="s">
        <v>336</v>
      </c>
      <c r="N2678" s="146">
        <v>2</v>
      </c>
      <c r="O2678" s="146">
        <v>1880.3900000000001</v>
      </c>
      <c r="P2678" s="146">
        <v>8486</v>
      </c>
      <c r="Q2678" t="str">
        <f t="shared" si="41"/>
        <v>3-Small C&amp;I</v>
      </c>
      <c r="R2678" s="148"/>
      <c r="S2678" t="s">
        <v>381</v>
      </c>
      <c r="U2678" s="148"/>
    </row>
    <row r="2679" spans="1:21" ht="15">
      <c r="A2679" s="146">
        <v>5</v>
      </c>
      <c r="B2679" s="146" t="s">
        <v>241</v>
      </c>
      <c r="C2679" s="146">
        <v>2020</v>
      </c>
      <c r="D2679" s="146">
        <v>5</v>
      </c>
      <c r="E2679" s="146" t="s">
        <v>371</v>
      </c>
      <c r="F2679" s="147">
        <v>79</v>
      </c>
      <c r="G2679" s="146" t="s">
        <v>154</v>
      </c>
      <c r="H2679" s="146">
        <v>5</v>
      </c>
      <c r="I2679" s="146" t="s">
        <v>289</v>
      </c>
      <c r="J2679" s="146" t="s">
        <v>248</v>
      </c>
      <c r="K2679" s="146" t="s">
        <v>270</v>
      </c>
      <c r="L2679" s="146">
        <v>1579</v>
      </c>
      <c r="M2679" s="146" t="s">
        <v>343</v>
      </c>
      <c r="N2679" s="146">
        <v>1</v>
      </c>
      <c r="O2679" s="146">
        <v>9.6400000000000006</v>
      </c>
      <c r="P2679" s="146">
        <v>0</v>
      </c>
      <c r="Q2679" t="str">
        <f t="shared" si="41"/>
        <v>3-Small C&amp;I</v>
      </c>
      <c r="R2679" s="148"/>
      <c r="S2679" t="s">
        <v>381</v>
      </c>
      <c r="U2679" s="148"/>
    </row>
    <row r="2680" spans="1:21" ht="15">
      <c r="A2680" s="146">
        <v>5</v>
      </c>
      <c r="B2680" s="146" t="s">
        <v>241</v>
      </c>
      <c r="C2680" s="146">
        <v>2020</v>
      </c>
      <c r="D2680" s="146">
        <v>5</v>
      </c>
      <c r="E2680" s="146" t="s">
        <v>371</v>
      </c>
      <c r="F2680" s="147">
        <v>79</v>
      </c>
      <c r="G2680" s="146" t="s">
        <v>154</v>
      </c>
      <c r="H2680" s="146">
        <v>153</v>
      </c>
      <c r="I2680" s="146" t="s">
        <v>342</v>
      </c>
      <c r="J2680" s="146" t="s">
        <v>279</v>
      </c>
      <c r="K2680" s="146" t="s">
        <v>279</v>
      </c>
      <c r="L2680" s="146">
        <v>1579</v>
      </c>
      <c r="M2680" s="146" t="s">
        <v>343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381</v>
      </c>
      <c r="U2680" s="148"/>
    </row>
    <row r="2681" spans="1:21" ht="15">
      <c r="A2681" s="146">
        <v>4</v>
      </c>
      <c r="B2681" s="146" t="s">
        <v>249</v>
      </c>
      <c r="C2681" s="146">
        <v>2020</v>
      </c>
      <c r="D2681" s="146">
        <v>5</v>
      </c>
      <c r="E2681" s="146" t="s">
        <v>371</v>
      </c>
      <c r="F2681" s="147">
        <v>3</v>
      </c>
      <c r="G2681" s="146" t="s">
        <v>262</v>
      </c>
      <c r="H2681" s="146">
        <v>5</v>
      </c>
      <c r="I2681" s="146" t="s">
        <v>289</v>
      </c>
      <c r="J2681" s="146" t="s">
        <v>248</v>
      </c>
      <c r="K2681" s="146" t="s">
        <v>270</v>
      </c>
      <c r="L2681" s="146">
        <v>300</v>
      </c>
      <c r="M2681" s="146" t="s">
        <v>282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381</v>
      </c>
      <c r="U2681" s="148"/>
    </row>
    <row r="2682" spans="1:21" ht="15">
      <c r="A2682" s="146">
        <v>5</v>
      </c>
      <c r="B2682" s="146" t="s">
        <v>241</v>
      </c>
      <c r="C2682" s="146">
        <v>2020</v>
      </c>
      <c r="D2682" s="146">
        <v>5</v>
      </c>
      <c r="E2682" s="146" t="s">
        <v>371</v>
      </c>
      <c r="F2682" s="147">
        <v>6</v>
      </c>
      <c r="G2682" s="146" t="s">
        <v>293</v>
      </c>
      <c r="H2682" s="146">
        <v>619</v>
      </c>
      <c r="I2682" s="146" t="s">
        <v>341</v>
      </c>
      <c r="J2682" s="146" t="s">
        <v>308</v>
      </c>
      <c r="K2682" s="146" t="s">
        <v>154</v>
      </c>
      <c r="L2682" s="146">
        <v>4562</v>
      </c>
      <c r="M2682" s="146" t="s">
        <v>300</v>
      </c>
      <c r="N2682" s="146">
        <v>423</v>
      </c>
      <c r="O2682" s="146">
        <v>420791.23999999999</v>
      </c>
      <c r="P2682" s="146">
        <v>3321753</v>
      </c>
      <c r="Q2682" t="str">
        <f t="shared" si="41"/>
        <v>Street</v>
      </c>
      <c r="R2682" s="148"/>
      <c r="S2682" t="s">
        <v>381</v>
      </c>
      <c r="U2682" s="148"/>
    </row>
    <row r="2683" spans="1:21" ht="15">
      <c r="A2683" s="146">
        <v>5</v>
      </c>
      <c r="B2683" s="146" t="s">
        <v>241</v>
      </c>
      <c r="C2683" s="146">
        <v>2020</v>
      </c>
      <c r="D2683" s="146">
        <v>5</v>
      </c>
      <c r="E2683" s="146" t="s">
        <v>371</v>
      </c>
      <c r="F2683" s="147">
        <v>6</v>
      </c>
      <c r="G2683" s="146" t="s">
        <v>293</v>
      </c>
      <c r="H2683" s="146">
        <v>625</v>
      </c>
      <c r="I2683" s="146" t="s">
        <v>354</v>
      </c>
      <c r="J2683" s="146" t="s">
        <v>310</v>
      </c>
      <c r="K2683" s="146" t="s">
        <v>154</v>
      </c>
      <c r="L2683" s="146">
        <v>700</v>
      </c>
      <c r="M2683" s="146" t="s">
        <v>296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381</v>
      </c>
      <c r="U2683" s="148"/>
    </row>
    <row r="2684" spans="1:21" ht="15">
      <c r="A2684" s="146">
        <v>5</v>
      </c>
      <c r="B2684" s="146" t="s">
        <v>241</v>
      </c>
      <c r="C2684" s="146">
        <v>2020</v>
      </c>
      <c r="D2684" s="146">
        <v>5</v>
      </c>
      <c r="E2684" s="146" t="s">
        <v>371</v>
      </c>
      <c r="F2684" s="147">
        <v>60</v>
      </c>
      <c r="G2684" s="146" t="s">
        <v>154</v>
      </c>
      <c r="H2684" s="146">
        <v>621</v>
      </c>
      <c r="I2684" s="146" t="s">
        <v>323</v>
      </c>
      <c r="J2684" s="146" t="s">
        <v>253</v>
      </c>
      <c r="K2684" s="146" t="s">
        <v>295</v>
      </c>
      <c r="L2684" s="146">
        <v>4563</v>
      </c>
      <c r="M2684" s="146" t="s">
        <v>324</v>
      </c>
      <c r="N2684" s="146">
        <v>1</v>
      </c>
      <c r="O2684" s="146">
        <v>7.8300000000000001</v>
      </c>
      <c r="P2684" s="146">
        <v>7</v>
      </c>
      <c r="Q2684" t="str">
        <f t="shared" si="41"/>
        <v>3-Small C&amp;I</v>
      </c>
      <c r="R2684" s="148"/>
      <c r="S2684" t="s">
        <v>381</v>
      </c>
      <c r="U2684" s="148"/>
    </row>
    <row r="2685" spans="1:21" ht="15">
      <c r="A2685" s="146">
        <v>5</v>
      </c>
      <c r="B2685" s="146" t="s">
        <v>241</v>
      </c>
      <c r="C2685" s="146">
        <v>2020</v>
      </c>
      <c r="D2685" s="146">
        <v>5</v>
      </c>
      <c r="E2685" s="146" t="s">
        <v>371</v>
      </c>
      <c r="F2685" s="147">
        <v>6</v>
      </c>
      <c r="G2685" s="146" t="s">
        <v>293</v>
      </c>
      <c r="H2685" s="146">
        <v>602</v>
      </c>
      <c r="I2685" s="146" t="s">
        <v>309</v>
      </c>
      <c r="J2685" s="146" t="s">
        <v>305</v>
      </c>
      <c r="K2685" s="146" t="s">
        <v>307</v>
      </c>
      <c r="L2685" s="146">
        <v>700</v>
      </c>
      <c r="M2685" s="146" t="s">
        <v>296</v>
      </c>
      <c r="N2685" s="146">
        <v>318</v>
      </c>
      <c r="O2685" s="146">
        <v>25827.330000000002</v>
      </c>
      <c r="P2685" s="146">
        <v>63741</v>
      </c>
      <c r="Q2685" t="str">
        <f t="shared" si="41"/>
        <v>Street</v>
      </c>
      <c r="R2685" s="148"/>
      <c r="S2685" t="s">
        <v>381</v>
      </c>
      <c r="U2685" s="148"/>
    </row>
    <row r="2686" spans="1:21" ht="15">
      <c r="A2686" s="146">
        <v>4</v>
      </c>
      <c r="B2686" s="146" t="s">
        <v>249</v>
      </c>
      <c r="C2686" s="146">
        <v>2020</v>
      </c>
      <c r="D2686" s="146">
        <v>5</v>
      </c>
      <c r="E2686" s="146" t="s">
        <v>371</v>
      </c>
      <c r="F2686" s="147">
        <v>6</v>
      </c>
      <c r="G2686" s="146" t="s">
        <v>293</v>
      </c>
      <c r="H2686" s="146">
        <v>624</v>
      </c>
      <c r="I2686" s="146" t="s">
        <v>325</v>
      </c>
      <c r="J2686" s="146" t="s">
        <v>301</v>
      </c>
      <c r="K2686" s="146" t="s">
        <v>303</v>
      </c>
      <c r="L2686" s="146">
        <v>4562</v>
      </c>
      <c r="M2686" s="146" t="s">
        <v>300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381</v>
      </c>
      <c r="U2686" s="148"/>
    </row>
    <row r="2687" spans="1:21" ht="15">
      <c r="A2687" s="146">
        <v>5</v>
      </c>
      <c r="B2687" s="146" t="s">
        <v>241</v>
      </c>
      <c r="C2687" s="146">
        <v>2020</v>
      </c>
      <c r="D2687" s="146">
        <v>5</v>
      </c>
      <c r="E2687" s="146" t="s">
        <v>371</v>
      </c>
      <c r="F2687" s="147">
        <v>60</v>
      </c>
      <c r="G2687" s="146" t="s">
        <v>154</v>
      </c>
      <c r="H2687" s="146">
        <v>601</v>
      </c>
      <c r="I2687" s="146" t="s">
        <v>359</v>
      </c>
      <c r="J2687" s="146" t="s">
        <v>290</v>
      </c>
      <c r="K2687" s="146" t="s">
        <v>299</v>
      </c>
      <c r="L2687" s="146">
        <v>360</v>
      </c>
      <c r="M2687" s="146" t="s">
        <v>304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381</v>
      </c>
      <c r="U2687" s="148"/>
    </row>
    <row r="2688" spans="1:21" ht="15">
      <c r="A2688" s="146">
        <v>5</v>
      </c>
      <c r="B2688" s="146" t="s">
        <v>241</v>
      </c>
      <c r="C2688" s="146">
        <v>2020</v>
      </c>
      <c r="D2688" s="146">
        <v>5</v>
      </c>
      <c r="E2688" s="146" t="s">
        <v>371</v>
      </c>
      <c r="F2688" s="147">
        <v>1</v>
      </c>
      <c r="G2688" s="146" t="s">
        <v>243</v>
      </c>
      <c r="H2688" s="146">
        <v>7</v>
      </c>
      <c r="I2688" s="146" t="s">
        <v>345</v>
      </c>
      <c r="J2688" s="146" t="s">
        <v>257</v>
      </c>
      <c r="K2688" s="146" t="s">
        <v>258</v>
      </c>
      <c r="L2688" s="146">
        <v>200</v>
      </c>
      <c r="M2688" s="146" t="s">
        <v>259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381</v>
      </c>
      <c r="U2688" s="148"/>
    </row>
    <row r="2689" spans="1:21" ht="15">
      <c r="A2689" s="146">
        <v>4</v>
      </c>
      <c r="B2689" s="146" t="s">
        <v>249</v>
      </c>
      <c r="C2689" s="146">
        <v>2020</v>
      </c>
      <c r="D2689" s="146">
        <v>5</v>
      </c>
      <c r="E2689" s="146" t="s">
        <v>371</v>
      </c>
      <c r="F2689" s="147">
        <v>3</v>
      </c>
      <c r="G2689" s="146" t="s">
        <v>262</v>
      </c>
      <c r="H2689" s="146">
        <v>954</v>
      </c>
      <c r="I2689" s="146" t="s">
        <v>356</v>
      </c>
      <c r="J2689" s="146" t="s">
        <v>268</v>
      </c>
      <c r="K2689" s="146" t="s">
        <v>281</v>
      </c>
      <c r="L2689" s="146">
        <v>4532</v>
      </c>
      <c r="M2689" s="146" t="s">
        <v>265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381</v>
      </c>
      <c r="U2689" s="148"/>
    </row>
    <row r="2690" spans="1:21" ht="15">
      <c r="A2690" s="146">
        <v>5</v>
      </c>
      <c r="B2690" s="146" t="s">
        <v>241</v>
      </c>
      <c r="C2690" s="146">
        <v>2020</v>
      </c>
      <c r="D2690" s="146">
        <v>5</v>
      </c>
      <c r="E2690" s="146" t="s">
        <v>371</v>
      </c>
      <c r="F2690" s="147">
        <v>3</v>
      </c>
      <c r="G2690" s="146" t="s">
        <v>262</v>
      </c>
      <c r="H2690" s="146">
        <v>956</v>
      </c>
      <c r="I2690" s="146" t="s">
        <v>367</v>
      </c>
      <c r="J2690" s="146" t="s">
        <v>268</v>
      </c>
      <c r="K2690" s="146" t="s">
        <v>281</v>
      </c>
      <c r="L2690" s="146">
        <v>4532</v>
      </c>
      <c r="M2690" s="146" t="s">
        <v>265</v>
      </c>
      <c r="N2690" s="146">
        <v>229</v>
      </c>
      <c r="O2690" s="146">
        <v>315617.52000000002</v>
      </c>
      <c r="P2690" s="146">
        <v>3753258</v>
      </c>
      <c r="Q2690" t="str">
        <f t="shared" si="42" ref="Q2690:Q2753">VLOOKUP(J2690,S:T,2,FALSE)</f>
        <v>4-Medium C&amp;I</v>
      </c>
      <c r="R2690" s="148"/>
      <c r="S2690" t="s">
        <v>381</v>
      </c>
      <c r="U2690" s="148"/>
    </row>
    <row r="2691" spans="1:21" ht="15">
      <c r="A2691" s="146">
        <v>5</v>
      </c>
      <c r="B2691" s="146" t="s">
        <v>241</v>
      </c>
      <c r="C2691" s="146">
        <v>2020</v>
      </c>
      <c r="D2691" s="146">
        <v>5</v>
      </c>
      <c r="E2691" s="146" t="s">
        <v>371</v>
      </c>
      <c r="F2691" s="147">
        <v>3</v>
      </c>
      <c r="G2691" s="146" t="s">
        <v>262</v>
      </c>
      <c r="H2691" s="146">
        <v>18</v>
      </c>
      <c r="I2691" s="146" t="s">
        <v>284</v>
      </c>
      <c r="J2691" s="146" t="s">
        <v>268</v>
      </c>
      <c r="K2691" s="146" t="s">
        <v>281</v>
      </c>
      <c r="L2691" s="146">
        <v>300</v>
      </c>
      <c r="M2691" s="146" t="s">
        <v>282</v>
      </c>
      <c r="N2691" s="146">
        <v>2106</v>
      </c>
      <c r="O2691" s="146">
        <v>4200779.9299999997</v>
      </c>
      <c r="P2691" s="146">
        <v>22857782</v>
      </c>
      <c r="Q2691" t="str">
        <f t="shared" si="42"/>
        <v>4-Medium C&amp;I</v>
      </c>
      <c r="R2691" s="148"/>
      <c r="S2691" t="s">
        <v>381</v>
      </c>
      <c r="U2691" s="148"/>
    </row>
    <row r="2692" spans="1:21" ht="15">
      <c r="A2692" s="146">
        <v>5</v>
      </c>
      <c r="B2692" s="146" t="s">
        <v>241</v>
      </c>
      <c r="C2692" s="146">
        <v>2020</v>
      </c>
      <c r="D2692" s="146">
        <v>5</v>
      </c>
      <c r="E2692" s="146" t="s">
        <v>371</v>
      </c>
      <c r="F2692" s="147">
        <v>5</v>
      </c>
      <c r="G2692" s="146" t="s">
        <v>283</v>
      </c>
      <c r="H2692" s="146">
        <v>18</v>
      </c>
      <c r="I2692" s="146" t="s">
        <v>284</v>
      </c>
      <c r="J2692" s="146" t="s">
        <v>268</v>
      </c>
      <c r="K2692" s="146" t="s">
        <v>281</v>
      </c>
      <c r="L2692" s="146">
        <v>460</v>
      </c>
      <c r="M2692" s="146" t="s">
        <v>285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381</v>
      </c>
      <c r="U2692" s="148"/>
    </row>
    <row r="2693" spans="1:21" ht="15">
      <c r="A2693" s="146">
        <v>5</v>
      </c>
      <c r="B2693" s="146" t="s">
        <v>241</v>
      </c>
      <c r="C2693" s="146">
        <v>2020</v>
      </c>
      <c r="D2693" s="146">
        <v>5</v>
      </c>
      <c r="E2693" s="146" t="s">
        <v>371</v>
      </c>
      <c r="F2693" s="147">
        <v>3</v>
      </c>
      <c r="G2693" s="146" t="s">
        <v>262</v>
      </c>
      <c r="H2693" s="146">
        <v>16</v>
      </c>
      <c r="I2693" s="146" t="s">
        <v>326</v>
      </c>
      <c r="J2693" s="146" t="s">
        <v>271</v>
      </c>
      <c r="K2693" s="146" t="s">
        <v>327</v>
      </c>
      <c r="L2693" s="146">
        <v>300</v>
      </c>
      <c r="M2693" s="146" t="s">
        <v>282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381</v>
      </c>
      <c r="U2693" s="148"/>
    </row>
    <row r="2694" spans="1:21" ht="15">
      <c r="A2694" s="146">
        <v>4</v>
      </c>
      <c r="B2694" s="146" t="s">
        <v>249</v>
      </c>
      <c r="C2694" s="146">
        <v>2020</v>
      </c>
      <c r="D2694" s="146">
        <v>5</v>
      </c>
      <c r="E2694" s="146" t="s">
        <v>371</v>
      </c>
      <c r="F2694" s="147">
        <v>3</v>
      </c>
      <c r="G2694" s="146" t="s">
        <v>262</v>
      </c>
      <c r="H2694" s="146">
        <v>955</v>
      </c>
      <c r="I2694" s="146" t="s">
        <v>328</v>
      </c>
      <c r="J2694" s="146" t="s">
        <v>271</v>
      </c>
      <c r="K2694" s="146" t="s">
        <v>327</v>
      </c>
      <c r="L2694" s="146">
        <v>4532</v>
      </c>
      <c r="M2694" s="146" t="s">
        <v>265</v>
      </c>
      <c r="N2694" s="146">
        <v>1</v>
      </c>
      <c r="O2694" s="146">
        <v>82.640000000000001</v>
      </c>
      <c r="P2694" s="146">
        <v>0</v>
      </c>
      <c r="Q2694" t="str">
        <f t="shared" si="42"/>
        <v>4-Medium C&amp;I</v>
      </c>
      <c r="R2694" s="148"/>
      <c r="S2694" t="s">
        <v>381</v>
      </c>
      <c r="U2694" s="148"/>
    </row>
    <row r="2695" spans="1:21" ht="15">
      <c r="A2695" s="146">
        <v>5</v>
      </c>
      <c r="B2695" s="146" t="s">
        <v>241</v>
      </c>
      <c r="C2695" s="146">
        <v>2020</v>
      </c>
      <c r="D2695" s="146">
        <v>5</v>
      </c>
      <c r="E2695" s="146" t="s">
        <v>371</v>
      </c>
      <c r="F2695" s="147">
        <v>3</v>
      </c>
      <c r="G2695" s="146" t="s">
        <v>262</v>
      </c>
      <c r="H2695" s="146">
        <v>20</v>
      </c>
      <c r="I2695" s="146" t="s">
        <v>357</v>
      </c>
      <c r="J2695" s="146" t="s">
        <v>274</v>
      </c>
      <c r="K2695" s="146" t="s">
        <v>315</v>
      </c>
      <c r="L2695" s="146">
        <v>300</v>
      </c>
      <c r="M2695" s="146" t="s">
        <v>282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381</v>
      </c>
      <c r="U2695" s="148"/>
    </row>
    <row r="2696" spans="1:21" ht="15">
      <c r="A2696" s="146">
        <v>5</v>
      </c>
      <c r="B2696" s="146" t="s">
        <v>241</v>
      </c>
      <c r="C2696" s="146">
        <v>2020</v>
      </c>
      <c r="D2696" s="146">
        <v>5</v>
      </c>
      <c r="E2696" s="146" t="s">
        <v>371</v>
      </c>
      <c r="F2696" s="147">
        <v>77</v>
      </c>
      <c r="G2696" s="146" t="s">
        <v>154</v>
      </c>
      <c r="H2696" s="146">
        <v>950</v>
      </c>
      <c r="I2696" s="146" t="s">
        <v>269</v>
      </c>
      <c r="J2696" s="146" t="s">
        <v>248</v>
      </c>
      <c r="K2696" s="146" t="s">
        <v>270</v>
      </c>
      <c r="L2696" s="146">
        <v>4577</v>
      </c>
      <c r="M2696" s="146" t="s">
        <v>154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381</v>
      </c>
      <c r="U2696" s="148"/>
    </row>
    <row r="2697" spans="1:21" ht="15">
      <c r="A2697" s="146">
        <v>5</v>
      </c>
      <c r="B2697" s="146" t="s">
        <v>241</v>
      </c>
      <c r="C2697" s="146">
        <v>2020</v>
      </c>
      <c r="D2697" s="146">
        <v>5</v>
      </c>
      <c r="E2697" s="146" t="s">
        <v>371</v>
      </c>
      <c r="F2697" s="147">
        <v>3</v>
      </c>
      <c r="G2697" s="146" t="s">
        <v>262</v>
      </c>
      <c r="H2697" s="146">
        <v>12</v>
      </c>
      <c r="I2697" s="146" t="s">
        <v>372</v>
      </c>
      <c r="J2697" s="146" t="s">
        <v>255</v>
      </c>
      <c r="K2697" s="146" t="s">
        <v>264</v>
      </c>
      <c r="L2697" s="146">
        <v>300</v>
      </c>
      <c r="M2697" s="146" t="s">
        <v>282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381</v>
      </c>
      <c r="U2697" s="148"/>
    </row>
    <row r="2698" spans="1:21" ht="15">
      <c r="A2698" s="146">
        <v>4</v>
      </c>
      <c r="B2698" s="146" t="s">
        <v>249</v>
      </c>
      <c r="C2698" s="146">
        <v>2020</v>
      </c>
      <c r="D2698" s="146">
        <v>5</v>
      </c>
      <c r="E2698" s="146" t="s">
        <v>371</v>
      </c>
      <c r="F2698" s="147">
        <v>3</v>
      </c>
      <c r="G2698" s="146" t="s">
        <v>262</v>
      </c>
      <c r="H2698" s="146">
        <v>950</v>
      </c>
      <c r="I2698" s="146" t="s">
        <v>269</v>
      </c>
      <c r="J2698" s="146" t="s">
        <v>248</v>
      </c>
      <c r="K2698" s="146" t="s">
        <v>270</v>
      </c>
      <c r="L2698" s="146">
        <v>4532</v>
      </c>
      <c r="M2698" s="146" t="s">
        <v>265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381</v>
      </c>
      <c r="U2698" s="148"/>
    </row>
    <row r="2699" spans="1:21" ht="15">
      <c r="A2699" s="146">
        <v>4</v>
      </c>
      <c r="B2699" s="146" t="s">
        <v>249</v>
      </c>
      <c r="C2699" s="146">
        <v>2020</v>
      </c>
      <c r="D2699" s="146">
        <v>5</v>
      </c>
      <c r="E2699" s="146" t="s">
        <v>371</v>
      </c>
      <c r="F2699" s="147">
        <v>3</v>
      </c>
      <c r="G2699" s="146" t="s">
        <v>262</v>
      </c>
      <c r="H2699" s="146">
        <v>953</v>
      </c>
      <c r="I2699" s="146" t="s">
        <v>278</v>
      </c>
      <c r="J2699" s="146" t="s">
        <v>266</v>
      </c>
      <c r="K2699" s="146" t="s">
        <v>276</v>
      </c>
      <c r="L2699" s="146">
        <v>4532</v>
      </c>
      <c r="M2699" s="146" t="s">
        <v>265</v>
      </c>
      <c r="N2699" s="146">
        <v>49</v>
      </c>
      <c r="O2699" s="146">
        <v>2740.3699999999999</v>
      </c>
      <c r="P2699" s="146">
        <v>21170</v>
      </c>
      <c r="Q2699" t="str">
        <f t="shared" si="42"/>
        <v>3-Small C&amp;I</v>
      </c>
      <c r="R2699" s="148"/>
      <c r="S2699" t="s">
        <v>381</v>
      </c>
      <c r="U2699" s="148"/>
    </row>
    <row r="2700" spans="1:21" ht="15">
      <c r="A2700" s="146">
        <v>4</v>
      </c>
      <c r="B2700" s="146" t="s">
        <v>249</v>
      </c>
      <c r="C2700" s="146">
        <v>2020</v>
      </c>
      <c r="D2700" s="146">
        <v>5</v>
      </c>
      <c r="E2700" s="146" t="s">
        <v>371</v>
      </c>
      <c r="F2700" s="147">
        <v>1</v>
      </c>
      <c r="G2700" s="146" t="s">
        <v>243</v>
      </c>
      <c r="H2700" s="146">
        <v>5</v>
      </c>
      <c r="I2700" s="146" t="s">
        <v>289</v>
      </c>
      <c r="J2700" s="146" t="s">
        <v>248</v>
      </c>
      <c r="K2700" s="146" t="s">
        <v>270</v>
      </c>
      <c r="L2700" s="146">
        <v>200</v>
      </c>
      <c r="M2700" s="146" t="s">
        <v>259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381</v>
      </c>
      <c r="U2700" s="148"/>
    </row>
    <row r="2701" spans="1:21" ht="15">
      <c r="A2701" s="146">
        <v>5</v>
      </c>
      <c r="B2701" s="146" t="s">
        <v>241</v>
      </c>
      <c r="C2701" s="146">
        <v>2020</v>
      </c>
      <c r="D2701" s="146">
        <v>5</v>
      </c>
      <c r="E2701" s="146" t="s">
        <v>371</v>
      </c>
      <c r="F2701" s="147">
        <v>3</v>
      </c>
      <c r="G2701" s="146" t="s">
        <v>262</v>
      </c>
      <c r="H2701" s="146">
        <v>616</v>
      </c>
      <c r="I2701" s="146" t="s">
        <v>311</v>
      </c>
      <c r="J2701" s="146" t="s">
        <v>305</v>
      </c>
      <c r="K2701" s="146" t="s">
        <v>307</v>
      </c>
      <c r="L2701" s="146">
        <v>4532</v>
      </c>
      <c r="M2701" s="146" t="s">
        <v>265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381</v>
      </c>
      <c r="U2701" s="148"/>
    </row>
    <row r="2702" spans="1:21" ht="15">
      <c r="A2702" s="146">
        <v>4</v>
      </c>
      <c r="B2702" s="146" t="s">
        <v>249</v>
      </c>
      <c r="C2702" s="146">
        <v>2020</v>
      </c>
      <c r="D2702" s="146">
        <v>5</v>
      </c>
      <c r="E2702" s="146" t="s">
        <v>371</v>
      </c>
      <c r="F2702" s="147">
        <v>1</v>
      </c>
      <c r="G2702" s="146" t="s">
        <v>243</v>
      </c>
      <c r="H2702" s="146">
        <v>903</v>
      </c>
      <c r="I2702" s="146" t="s">
        <v>244</v>
      </c>
      <c r="J2702" s="146" t="s">
        <v>245</v>
      </c>
      <c r="K2702" s="146" t="s">
        <v>246</v>
      </c>
      <c r="L2702" s="146">
        <v>4512</v>
      </c>
      <c r="M2702" s="146" t="s">
        <v>247</v>
      </c>
      <c r="N2702" s="146">
        <v>10394</v>
      </c>
      <c r="O2702" s="146">
        <v>905022.02000000002</v>
      </c>
      <c r="P2702" s="146">
        <v>6320216</v>
      </c>
      <c r="Q2702" t="str">
        <f t="shared" si="42"/>
        <v>1-Residential</v>
      </c>
      <c r="R2702" s="148"/>
      <c r="S2702" t="s">
        <v>381</v>
      </c>
      <c r="U2702" s="148"/>
    </row>
    <row r="2703" spans="1:21" ht="15">
      <c r="A2703" s="146">
        <v>5</v>
      </c>
      <c r="B2703" s="146" t="s">
        <v>241</v>
      </c>
      <c r="C2703" s="146">
        <v>2020</v>
      </c>
      <c r="D2703" s="146">
        <v>5</v>
      </c>
      <c r="E2703" s="146" t="s">
        <v>371</v>
      </c>
      <c r="F2703" s="147">
        <v>10</v>
      </c>
      <c r="G2703" s="146" t="s">
        <v>250</v>
      </c>
      <c r="H2703" s="146">
        <v>903</v>
      </c>
      <c r="I2703" s="146" t="s">
        <v>244</v>
      </c>
      <c r="J2703" s="146" t="s">
        <v>245</v>
      </c>
      <c r="K2703" s="146" t="s">
        <v>246</v>
      </c>
      <c r="L2703" s="146">
        <v>4513</v>
      </c>
      <c r="M2703" s="146" t="s">
        <v>338</v>
      </c>
      <c r="N2703" s="146">
        <v>33196</v>
      </c>
      <c r="O2703" s="146">
        <v>3108609.5699999998</v>
      </c>
      <c r="P2703" s="146">
        <v>23093045</v>
      </c>
      <c r="Q2703" t="str">
        <f t="shared" si="42"/>
        <v>1-Residential</v>
      </c>
      <c r="R2703" s="148"/>
      <c r="S2703" t="s">
        <v>381</v>
      </c>
      <c r="U2703" s="148"/>
    </row>
    <row r="2704" spans="1:21" ht="15">
      <c r="A2704" s="146">
        <v>5</v>
      </c>
      <c r="B2704" s="146" t="s">
        <v>241</v>
      </c>
      <c r="C2704" s="146">
        <v>2020</v>
      </c>
      <c r="D2704" s="146">
        <v>5</v>
      </c>
      <c r="E2704" s="146" t="s">
        <v>371</v>
      </c>
      <c r="F2704" s="147">
        <v>6</v>
      </c>
      <c r="G2704" s="146" t="s">
        <v>293</v>
      </c>
      <c r="H2704" s="146">
        <v>615</v>
      </c>
      <c r="I2704" s="146" t="s">
        <v>298</v>
      </c>
      <c r="J2704" s="146" t="s">
        <v>290</v>
      </c>
      <c r="K2704" s="146" t="s">
        <v>299</v>
      </c>
      <c r="L2704" s="146">
        <v>4562</v>
      </c>
      <c r="M2704" s="146" t="s">
        <v>300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381</v>
      </c>
      <c r="U2704" s="148"/>
    </row>
    <row r="2705" spans="1:21" ht="15">
      <c r="A2705" s="146">
        <v>5</v>
      </c>
      <c r="B2705" s="146" t="s">
        <v>241</v>
      </c>
      <c r="C2705" s="146">
        <v>2020</v>
      </c>
      <c r="D2705" s="146">
        <v>5</v>
      </c>
      <c r="E2705" s="146" t="s">
        <v>371</v>
      </c>
      <c r="F2705" s="147">
        <v>6</v>
      </c>
      <c r="G2705" s="146" t="s">
        <v>293</v>
      </c>
      <c r="H2705" s="146">
        <v>607</v>
      </c>
      <c r="I2705" s="146" t="s">
        <v>353</v>
      </c>
      <c r="J2705" s="146" t="s">
        <v>297</v>
      </c>
      <c r="K2705" s="146" t="s">
        <v>352</v>
      </c>
      <c r="L2705" s="146">
        <v>700</v>
      </c>
      <c r="M2705" s="146" t="s">
        <v>296</v>
      </c>
      <c r="N2705" s="146">
        <v>2</v>
      </c>
      <c r="O2705" s="146">
        <v>15515.610000000001</v>
      </c>
      <c r="P2705" s="146">
        <v>32725</v>
      </c>
      <c r="Q2705" t="str">
        <f t="shared" si="42"/>
        <v>Street</v>
      </c>
      <c r="R2705" s="148"/>
      <c r="S2705" t="s">
        <v>381</v>
      </c>
      <c r="U2705" s="148"/>
    </row>
    <row r="2706" spans="1:21" ht="15">
      <c r="A2706" s="146">
        <v>4</v>
      </c>
      <c r="B2706" s="146" t="s">
        <v>249</v>
      </c>
      <c r="C2706" s="146">
        <v>2020</v>
      </c>
      <c r="D2706" s="146">
        <v>5</v>
      </c>
      <c r="E2706" s="146" t="s">
        <v>371</v>
      </c>
      <c r="F2706" s="147">
        <v>60</v>
      </c>
      <c r="G2706" s="146" t="s">
        <v>154</v>
      </c>
      <c r="H2706" s="146">
        <v>624</v>
      </c>
      <c r="I2706" s="146" t="s">
        <v>325</v>
      </c>
      <c r="J2706" s="146" t="s">
        <v>301</v>
      </c>
      <c r="K2706" s="146" t="s">
        <v>303</v>
      </c>
      <c r="L2706" s="146">
        <v>4563</v>
      </c>
      <c r="M2706" s="146" t="s">
        <v>324</v>
      </c>
      <c r="N2706" s="146">
        <v>2</v>
      </c>
      <c r="O2706" s="146">
        <v>25.579999999999998</v>
      </c>
      <c r="P2706" s="146">
        <v>99</v>
      </c>
      <c r="Q2706" t="str">
        <f t="shared" si="42"/>
        <v>Street</v>
      </c>
      <c r="R2706" s="148"/>
      <c r="S2706" t="s">
        <v>381</v>
      </c>
      <c r="U2706" s="148"/>
    </row>
    <row r="2707" spans="1:21" ht="15">
      <c r="A2707" s="146">
        <v>5</v>
      </c>
      <c r="B2707" s="146" t="s">
        <v>241</v>
      </c>
      <c r="C2707" s="146">
        <v>2020</v>
      </c>
      <c r="D2707" s="146">
        <v>5</v>
      </c>
      <c r="E2707" s="146" t="s">
        <v>371</v>
      </c>
      <c r="F2707" s="147">
        <v>3</v>
      </c>
      <c r="G2707" s="146" t="s">
        <v>262</v>
      </c>
      <c r="H2707" s="146">
        <v>710</v>
      </c>
      <c r="I2707" s="146" t="s">
        <v>332</v>
      </c>
      <c r="J2707" s="146" t="s">
        <v>277</v>
      </c>
      <c r="K2707" s="146" t="s">
        <v>317</v>
      </c>
      <c r="L2707" s="146">
        <v>4532</v>
      </c>
      <c r="M2707" s="146" t="s">
        <v>265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381</v>
      </c>
      <c r="U2707" s="148"/>
    </row>
    <row r="2708" spans="1:21" ht="15">
      <c r="A2708" s="146">
        <v>5</v>
      </c>
      <c r="B2708" s="146" t="s">
        <v>241</v>
      </c>
      <c r="C2708" s="146">
        <v>2020</v>
      </c>
      <c r="D2708" s="146">
        <v>5</v>
      </c>
      <c r="E2708" s="146" t="s">
        <v>371</v>
      </c>
      <c r="F2708" s="147">
        <v>6</v>
      </c>
      <c r="G2708" s="146" t="s">
        <v>293</v>
      </c>
      <c r="H2708" s="146">
        <v>600</v>
      </c>
      <c r="I2708" s="146" t="s">
        <v>364</v>
      </c>
      <c r="J2708" s="146" t="s">
        <v>290</v>
      </c>
      <c r="K2708" s="146" t="s">
        <v>299</v>
      </c>
      <c r="L2708" s="146">
        <v>700</v>
      </c>
      <c r="M2708" s="146" t="s">
        <v>296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381</v>
      </c>
      <c r="U2708" s="148"/>
    </row>
    <row r="2709" spans="1:21" ht="15">
      <c r="A2709" s="146">
        <v>4</v>
      </c>
      <c r="B2709" s="146" t="s">
        <v>249</v>
      </c>
      <c r="C2709" s="146">
        <v>2020</v>
      </c>
      <c r="D2709" s="146">
        <v>5</v>
      </c>
      <c r="E2709" s="146" t="s">
        <v>371</v>
      </c>
      <c r="F2709" s="147">
        <v>1</v>
      </c>
      <c r="G2709" s="146" t="s">
        <v>243</v>
      </c>
      <c r="H2709" s="146">
        <v>905</v>
      </c>
      <c r="I2709" s="146" t="s">
        <v>358</v>
      </c>
      <c r="J2709" s="146" t="s">
        <v>257</v>
      </c>
      <c r="K2709" s="146" t="s">
        <v>258</v>
      </c>
      <c r="L2709" s="146">
        <v>4512</v>
      </c>
      <c r="M2709" s="146" t="s">
        <v>247</v>
      </c>
      <c r="N2709" s="146">
        <v>110</v>
      </c>
      <c r="O2709" s="146">
        <v>4084.6100000000001</v>
      </c>
      <c r="P2709" s="146">
        <v>75889</v>
      </c>
      <c r="Q2709" t="str">
        <f t="shared" si="42"/>
        <v>2-Low Income Residential</v>
      </c>
      <c r="R2709" s="148"/>
      <c r="S2709" t="s">
        <v>381</v>
      </c>
      <c r="U2709" s="148"/>
    </row>
    <row r="2710" spans="1:21" ht="15">
      <c r="A2710" s="146">
        <v>5</v>
      </c>
      <c r="B2710" s="146" t="s">
        <v>241</v>
      </c>
      <c r="C2710" s="146">
        <v>2020</v>
      </c>
      <c r="D2710" s="146">
        <v>5</v>
      </c>
      <c r="E2710" s="146" t="s">
        <v>371</v>
      </c>
      <c r="F2710" s="147">
        <v>1</v>
      </c>
      <c r="G2710" s="146" t="s">
        <v>243</v>
      </c>
      <c r="H2710" s="146">
        <v>1</v>
      </c>
      <c r="I2710" s="146" t="s">
        <v>251</v>
      </c>
      <c r="J2710" s="146" t="s">
        <v>245</v>
      </c>
      <c r="K2710" s="146" t="s">
        <v>246</v>
      </c>
      <c r="L2710" s="146">
        <v>200</v>
      </c>
      <c r="M2710" s="146" t="s">
        <v>259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381</v>
      </c>
      <c r="U2710" s="148"/>
    </row>
    <row r="2711" spans="1:21" ht="15">
      <c r="A2711" s="146">
        <v>5</v>
      </c>
      <c r="B2711" s="146" t="s">
        <v>241</v>
      </c>
      <c r="C2711" s="146">
        <v>2020</v>
      </c>
      <c r="D2711" s="146">
        <v>5</v>
      </c>
      <c r="E2711" s="146" t="s">
        <v>371</v>
      </c>
      <c r="F2711" s="147">
        <v>10</v>
      </c>
      <c r="G2711" s="146" t="s">
        <v>250</v>
      </c>
      <c r="H2711" s="146">
        <v>2</v>
      </c>
      <c r="I2711" s="146" t="s">
        <v>330</v>
      </c>
      <c r="J2711" s="146" t="s">
        <v>245</v>
      </c>
      <c r="K2711" s="146" t="s">
        <v>246</v>
      </c>
      <c r="L2711" s="146">
        <v>207</v>
      </c>
      <c r="M2711" s="146" t="s">
        <v>252</v>
      </c>
      <c r="N2711" s="146">
        <v>24</v>
      </c>
      <c r="O2711" s="146">
        <v>4533.8199999999997</v>
      </c>
      <c r="P2711" s="146">
        <v>18034</v>
      </c>
      <c r="Q2711" t="str">
        <f t="shared" si="42"/>
        <v>1-Residential</v>
      </c>
      <c r="R2711" s="148"/>
      <c r="S2711" t="s">
        <v>381</v>
      </c>
      <c r="U2711" s="148"/>
    </row>
    <row r="2712" spans="1:21" ht="15">
      <c r="A2712" s="146">
        <v>4</v>
      </c>
      <c r="B2712" s="146" t="s">
        <v>249</v>
      </c>
      <c r="C2712" s="146">
        <v>2020</v>
      </c>
      <c r="D2712" s="146">
        <v>5</v>
      </c>
      <c r="E2712" s="146" t="s">
        <v>371</v>
      </c>
      <c r="F2712" s="147">
        <v>5</v>
      </c>
      <c r="G2712" s="146" t="s">
        <v>283</v>
      </c>
      <c r="H2712" s="146">
        <v>710</v>
      </c>
      <c r="I2712" s="146" t="s">
        <v>332</v>
      </c>
      <c r="J2712" s="146" t="s">
        <v>277</v>
      </c>
      <c r="K2712" s="146" t="s">
        <v>317</v>
      </c>
      <c r="L2712" s="146">
        <v>4552</v>
      </c>
      <c r="M2712" s="146" t="s">
        <v>313</v>
      </c>
      <c r="N2712" s="146">
        <v>1</v>
      </c>
      <c r="O2712" s="146">
        <v>-4893.6999999999998</v>
      </c>
      <c r="P2712" s="146">
        <v>0</v>
      </c>
      <c r="Q2712" t="str">
        <f t="shared" si="42"/>
        <v>5-Large C&amp;I</v>
      </c>
      <c r="R2712" s="148"/>
      <c r="S2712" t="s">
        <v>381</v>
      </c>
      <c r="U2712" s="148"/>
    </row>
    <row r="2713" spans="1:21" ht="15">
      <c r="A2713" s="146">
        <v>4</v>
      </c>
      <c r="B2713" s="146" t="s">
        <v>249</v>
      </c>
      <c r="C2713" s="146">
        <v>2020</v>
      </c>
      <c r="D2713" s="146">
        <v>5</v>
      </c>
      <c r="E2713" s="146" t="s">
        <v>371</v>
      </c>
      <c r="F2713" s="147">
        <v>10</v>
      </c>
      <c r="G2713" s="146" t="s">
        <v>250</v>
      </c>
      <c r="H2713" s="146">
        <v>903</v>
      </c>
      <c r="I2713" s="146" t="s">
        <v>244</v>
      </c>
      <c r="J2713" s="146" t="s">
        <v>245</v>
      </c>
      <c r="K2713" s="146" t="s">
        <v>246</v>
      </c>
      <c r="L2713" s="146">
        <v>4513</v>
      </c>
      <c r="M2713" s="146" t="s">
        <v>338</v>
      </c>
      <c r="N2713" s="146">
        <v>152</v>
      </c>
      <c r="O2713" s="146">
        <v>14071.059999999999</v>
      </c>
      <c r="P2713" s="146">
        <v>98028</v>
      </c>
      <c r="Q2713" t="str">
        <f t="shared" si="42"/>
        <v>1-Residential</v>
      </c>
      <c r="R2713" s="148"/>
      <c r="S2713" t="s">
        <v>381</v>
      </c>
      <c r="U2713" s="148"/>
    </row>
    <row r="2714" spans="1:21" ht="15">
      <c r="A2714" s="146">
        <v>5</v>
      </c>
      <c r="B2714" s="146" t="s">
        <v>241</v>
      </c>
      <c r="C2714" s="146">
        <v>2020</v>
      </c>
      <c r="D2714" s="146">
        <v>5</v>
      </c>
      <c r="E2714" s="146" t="s">
        <v>371</v>
      </c>
      <c r="F2714" s="147">
        <v>1</v>
      </c>
      <c r="G2714" s="146" t="s">
        <v>243</v>
      </c>
      <c r="H2714" s="146">
        <v>6</v>
      </c>
      <c r="I2714" s="146" t="s">
        <v>344</v>
      </c>
      <c r="J2714" s="146" t="s">
        <v>257</v>
      </c>
      <c r="K2714" s="146" t="s">
        <v>258</v>
      </c>
      <c r="L2714" s="146">
        <v>200</v>
      </c>
      <c r="M2714" s="146" t="s">
        <v>259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381</v>
      </c>
      <c r="U2714" s="148"/>
    </row>
    <row r="2715" spans="1:21" ht="15">
      <c r="A2715" s="146">
        <v>5</v>
      </c>
      <c r="B2715" s="146" t="s">
        <v>241</v>
      </c>
      <c r="C2715" s="146">
        <v>2020</v>
      </c>
      <c r="D2715" s="146">
        <v>5</v>
      </c>
      <c r="E2715" s="146" t="s">
        <v>371</v>
      </c>
      <c r="F2715" s="147">
        <v>5</v>
      </c>
      <c r="G2715" s="146" t="s">
        <v>283</v>
      </c>
      <c r="H2715" s="146">
        <v>13</v>
      </c>
      <c r="I2715" s="146" t="s">
        <v>337</v>
      </c>
      <c r="J2715" s="146" t="s">
        <v>268</v>
      </c>
      <c r="K2715" s="146" t="s">
        <v>281</v>
      </c>
      <c r="L2715" s="146">
        <v>460</v>
      </c>
      <c r="M2715" s="146" t="s">
        <v>285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381</v>
      </c>
      <c r="U2715" s="148"/>
    </row>
    <row r="2716" spans="1:21" ht="15">
      <c r="A2716" s="146">
        <v>5</v>
      </c>
      <c r="B2716" s="146" t="s">
        <v>241</v>
      </c>
      <c r="C2716" s="146">
        <v>2020</v>
      </c>
      <c r="D2716" s="146">
        <v>5</v>
      </c>
      <c r="E2716" s="146" t="s">
        <v>371</v>
      </c>
      <c r="F2716" s="147">
        <v>79</v>
      </c>
      <c r="G2716" s="146" t="s">
        <v>154</v>
      </c>
      <c r="H2716" s="146">
        <v>18</v>
      </c>
      <c r="I2716" s="146" t="s">
        <v>284</v>
      </c>
      <c r="J2716" s="146" t="s">
        <v>268</v>
      </c>
      <c r="K2716" s="146" t="s">
        <v>281</v>
      </c>
      <c r="L2716" s="146">
        <v>1579</v>
      </c>
      <c r="M2716" s="146" t="s">
        <v>343</v>
      </c>
      <c r="N2716" s="146">
        <v>1</v>
      </c>
      <c r="O2716" s="146">
        <v>11342.799999999999</v>
      </c>
      <c r="P2716" s="146">
        <v>68600</v>
      </c>
      <c r="Q2716" t="str">
        <f t="shared" si="42"/>
        <v>4-Medium C&amp;I</v>
      </c>
      <c r="R2716" s="148"/>
      <c r="S2716" t="s">
        <v>381</v>
      </c>
      <c r="U2716" s="148"/>
    </row>
    <row r="2717" spans="1:21" ht="15">
      <c r="A2717" s="146">
        <v>5</v>
      </c>
      <c r="B2717" s="146" t="s">
        <v>241</v>
      </c>
      <c r="C2717" s="146">
        <v>2020</v>
      </c>
      <c r="D2717" s="146">
        <v>5</v>
      </c>
      <c r="E2717" s="146" t="s">
        <v>371</v>
      </c>
      <c r="F2717" s="147">
        <v>3</v>
      </c>
      <c r="G2717" s="146" t="s">
        <v>262</v>
      </c>
      <c r="H2717" s="146">
        <v>19</v>
      </c>
      <c r="I2717" s="146" t="s">
        <v>361</v>
      </c>
      <c r="J2717" s="146" t="s">
        <v>271</v>
      </c>
      <c r="K2717" s="146" t="s">
        <v>327</v>
      </c>
      <c r="L2717" s="146">
        <v>300</v>
      </c>
      <c r="M2717" s="146" t="s">
        <v>282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381</v>
      </c>
      <c r="U2717" s="148"/>
    </row>
    <row r="2718" spans="1:21" ht="15">
      <c r="A2718" s="146">
        <v>5</v>
      </c>
      <c r="B2718" s="146" t="s">
        <v>241</v>
      </c>
      <c r="C2718" s="146">
        <v>2020</v>
      </c>
      <c r="D2718" s="146">
        <v>5</v>
      </c>
      <c r="E2718" s="146" t="s">
        <v>371</v>
      </c>
      <c r="F2718" s="147">
        <v>3</v>
      </c>
      <c r="G2718" s="146" t="s">
        <v>262</v>
      </c>
      <c r="H2718" s="146">
        <v>701</v>
      </c>
      <c r="I2718" s="146" t="s">
        <v>316</v>
      </c>
      <c r="J2718" s="146" t="s">
        <v>277</v>
      </c>
      <c r="K2718" s="146" t="s">
        <v>317</v>
      </c>
      <c r="L2718" s="146">
        <v>300</v>
      </c>
      <c r="M2718" s="146" t="s">
        <v>282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381</v>
      </c>
      <c r="U2718" s="148"/>
    </row>
    <row r="2719" spans="1:21" ht="15">
      <c r="A2719" s="146">
        <v>4</v>
      </c>
      <c r="B2719" s="146" t="s">
        <v>249</v>
      </c>
      <c r="C2719" s="146">
        <v>2020</v>
      </c>
      <c r="D2719" s="146">
        <v>5</v>
      </c>
      <c r="E2719" s="146" t="s">
        <v>371</v>
      </c>
      <c r="F2719" s="147">
        <v>3</v>
      </c>
      <c r="G2719" s="146" t="s">
        <v>262</v>
      </c>
      <c r="H2719" s="146">
        <v>9</v>
      </c>
      <c r="I2719" s="146" t="s">
        <v>334</v>
      </c>
      <c r="J2719" s="146" t="s">
        <v>260</v>
      </c>
      <c r="K2719" s="146" t="s">
        <v>273</v>
      </c>
      <c r="L2719" s="146">
        <v>300</v>
      </c>
      <c r="M2719" s="146" t="s">
        <v>282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381</v>
      </c>
      <c r="U2719" s="148"/>
    </row>
    <row r="2720" spans="1:21" ht="15">
      <c r="A2720" s="146">
        <v>5</v>
      </c>
      <c r="B2720" s="146" t="s">
        <v>241</v>
      </c>
      <c r="C2720" s="146">
        <v>2020</v>
      </c>
      <c r="D2720" s="146">
        <v>5</v>
      </c>
      <c r="E2720" s="146" t="s">
        <v>371</v>
      </c>
      <c r="F2720" s="147">
        <v>5</v>
      </c>
      <c r="G2720" s="146" t="s">
        <v>283</v>
      </c>
      <c r="H2720" s="146">
        <v>11</v>
      </c>
      <c r="I2720" s="146" t="s">
        <v>335</v>
      </c>
      <c r="J2720" s="146" t="s">
        <v>248</v>
      </c>
      <c r="K2720" s="146" t="s">
        <v>270</v>
      </c>
      <c r="L2720" s="146">
        <v>460</v>
      </c>
      <c r="M2720" s="146" t="s">
        <v>285</v>
      </c>
      <c r="N2720" s="146">
        <v>2</v>
      </c>
      <c r="O2720" s="146">
        <v>139.21000000000001</v>
      </c>
      <c r="P2720" s="146">
        <v>620</v>
      </c>
      <c r="Q2720" t="str">
        <f t="shared" si="42"/>
        <v>3-Small C&amp;I</v>
      </c>
      <c r="R2720" s="148"/>
      <c r="S2720" t="s">
        <v>381</v>
      </c>
      <c r="U2720" s="148"/>
    </row>
    <row r="2721" spans="1:21" ht="15">
      <c r="A2721" s="146">
        <v>5</v>
      </c>
      <c r="B2721" s="146" t="s">
        <v>241</v>
      </c>
      <c r="C2721" s="146">
        <v>2020</v>
      </c>
      <c r="D2721" s="146">
        <v>5</v>
      </c>
      <c r="E2721" s="146" t="s">
        <v>371</v>
      </c>
      <c r="F2721" s="147">
        <v>6</v>
      </c>
      <c r="G2721" s="146" t="s">
        <v>293</v>
      </c>
      <c r="H2721" s="146">
        <v>5</v>
      </c>
      <c r="I2721" s="146" t="s">
        <v>289</v>
      </c>
      <c r="J2721" s="146" t="s">
        <v>248</v>
      </c>
      <c r="K2721" s="146" t="s">
        <v>270</v>
      </c>
      <c r="L2721" s="146">
        <v>700</v>
      </c>
      <c r="M2721" s="146" t="s">
        <v>296</v>
      </c>
      <c r="N2721" s="146">
        <v>6</v>
      </c>
      <c r="O2721" s="146">
        <v>315.49000000000001</v>
      </c>
      <c r="P2721" s="146">
        <v>1219</v>
      </c>
      <c r="Q2721" t="str">
        <f t="shared" si="42"/>
        <v>3-Small C&amp;I</v>
      </c>
      <c r="R2721" s="148"/>
      <c r="S2721" t="s">
        <v>381</v>
      </c>
      <c r="U2721" s="148"/>
    </row>
    <row r="2722" spans="1:21" ht="15">
      <c r="A2722" s="146">
        <v>5</v>
      </c>
      <c r="B2722" s="146" t="s">
        <v>241</v>
      </c>
      <c r="C2722" s="146">
        <v>2020</v>
      </c>
      <c r="D2722" s="146">
        <v>5</v>
      </c>
      <c r="E2722" s="146" t="s">
        <v>371</v>
      </c>
      <c r="F2722" s="147">
        <v>72</v>
      </c>
      <c r="G2722" s="146" t="s">
        <v>154</v>
      </c>
      <c r="H2722" s="146">
        <v>5</v>
      </c>
      <c r="I2722" s="146" t="s">
        <v>289</v>
      </c>
      <c r="J2722" s="146" t="s">
        <v>248</v>
      </c>
      <c r="K2722" s="146" t="s">
        <v>270</v>
      </c>
      <c r="L2722" s="146">
        <v>1572</v>
      </c>
      <c r="M2722" s="146" t="s">
        <v>319</v>
      </c>
      <c r="N2722" s="146">
        <v>1</v>
      </c>
      <c r="O2722" s="146">
        <v>3218.6700000000001</v>
      </c>
      <c r="P2722" s="146">
        <v>14636</v>
      </c>
      <c r="Q2722" t="str">
        <f t="shared" si="42"/>
        <v>3-Small C&amp;I</v>
      </c>
      <c r="R2722" s="148"/>
      <c r="S2722" t="s">
        <v>381</v>
      </c>
      <c r="U2722" s="148"/>
    </row>
    <row r="2723" spans="1:21" ht="15">
      <c r="A2723" s="146">
        <v>5</v>
      </c>
      <c r="B2723" s="146" t="s">
        <v>241</v>
      </c>
      <c r="C2723" s="146">
        <v>2020</v>
      </c>
      <c r="D2723" s="146">
        <v>5</v>
      </c>
      <c r="E2723" s="146" t="s">
        <v>371</v>
      </c>
      <c r="F2723" s="147">
        <v>10</v>
      </c>
      <c r="G2723" s="146" t="s">
        <v>250</v>
      </c>
      <c r="H2723" s="146">
        <v>950</v>
      </c>
      <c r="I2723" s="146" t="s">
        <v>269</v>
      </c>
      <c r="J2723" s="146" t="s">
        <v>248</v>
      </c>
      <c r="K2723" s="146" t="s">
        <v>270</v>
      </c>
      <c r="L2723" s="146">
        <v>4513</v>
      </c>
      <c r="M2723" s="146" t="s">
        <v>338</v>
      </c>
      <c r="N2723" s="146">
        <v>13</v>
      </c>
      <c r="O2723" s="146">
        <v>1852.8800000000001</v>
      </c>
      <c r="P2723" s="146">
        <v>17581</v>
      </c>
      <c r="Q2723" t="str">
        <f t="shared" si="42"/>
        <v>3-Small C&amp;I</v>
      </c>
      <c r="R2723" s="148"/>
      <c r="S2723" t="s">
        <v>381</v>
      </c>
      <c r="U2723" s="148"/>
    </row>
    <row r="2724" spans="1:21" ht="15">
      <c r="A2724" s="146">
        <v>5</v>
      </c>
      <c r="B2724" s="146" t="s">
        <v>241</v>
      </c>
      <c r="C2724" s="146">
        <v>2020</v>
      </c>
      <c r="D2724" s="146">
        <v>5</v>
      </c>
      <c r="E2724" s="146" t="s">
        <v>371</v>
      </c>
      <c r="F2724" s="147">
        <v>3</v>
      </c>
      <c r="G2724" s="146" t="s">
        <v>262</v>
      </c>
      <c r="H2724" s="146">
        <v>950</v>
      </c>
      <c r="I2724" s="146" t="s">
        <v>269</v>
      </c>
      <c r="J2724" s="146" t="s">
        <v>248</v>
      </c>
      <c r="K2724" s="146" t="s">
        <v>270</v>
      </c>
      <c r="L2724" s="146">
        <v>4532</v>
      </c>
      <c r="M2724" s="146" t="s">
        <v>265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381</v>
      </c>
      <c r="U2724" s="148"/>
    </row>
    <row r="2725" spans="1:21" ht="15">
      <c r="A2725" s="146">
        <v>5</v>
      </c>
      <c r="B2725" s="146" t="s">
        <v>241</v>
      </c>
      <c r="C2725" s="146">
        <v>2020</v>
      </c>
      <c r="D2725" s="146">
        <v>5</v>
      </c>
      <c r="E2725" s="146" t="s">
        <v>371</v>
      </c>
      <c r="F2725" s="147">
        <v>3</v>
      </c>
      <c r="G2725" s="146" t="s">
        <v>262</v>
      </c>
      <c r="H2725" s="146">
        <v>11</v>
      </c>
      <c r="I2725" s="146" t="s">
        <v>335</v>
      </c>
      <c r="J2725" s="146" t="s">
        <v>248</v>
      </c>
      <c r="K2725" s="146" t="s">
        <v>270</v>
      </c>
      <c r="L2725" s="146">
        <v>300</v>
      </c>
      <c r="M2725" s="146" t="s">
        <v>282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381</v>
      </c>
      <c r="U2725" s="148"/>
    </row>
    <row r="2726" spans="1:21" ht="15">
      <c r="A2726" s="146">
        <v>5</v>
      </c>
      <c r="B2726" s="146" t="s">
        <v>241</v>
      </c>
      <c r="C2726" s="146">
        <v>2020</v>
      </c>
      <c r="D2726" s="146">
        <v>5</v>
      </c>
      <c r="E2726" s="146" t="s">
        <v>371</v>
      </c>
      <c r="F2726" s="147">
        <v>1</v>
      </c>
      <c r="G2726" s="146" t="s">
        <v>243</v>
      </c>
      <c r="H2726" s="146">
        <v>903</v>
      </c>
      <c r="I2726" s="146" t="s">
        <v>244</v>
      </c>
      <c r="J2726" s="146" t="s">
        <v>245</v>
      </c>
      <c r="K2726" s="146" t="s">
        <v>246</v>
      </c>
      <c r="L2726" s="146">
        <v>4512</v>
      </c>
      <c r="M2726" s="146" t="s">
        <v>247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381</v>
      </c>
      <c r="U2726" s="148"/>
    </row>
    <row r="2727" spans="1:21" ht="15">
      <c r="A2727" s="146">
        <v>5</v>
      </c>
      <c r="B2727" s="146" t="s">
        <v>241</v>
      </c>
      <c r="C2727" s="146">
        <v>2020</v>
      </c>
      <c r="D2727" s="146">
        <v>5</v>
      </c>
      <c r="E2727" s="146" t="s">
        <v>371</v>
      </c>
      <c r="F2727" s="147">
        <v>10</v>
      </c>
      <c r="G2727" s="146" t="s">
        <v>250</v>
      </c>
      <c r="H2727" s="146">
        <v>602</v>
      </c>
      <c r="I2727" s="146" t="s">
        <v>309</v>
      </c>
      <c r="J2727" s="146" t="s">
        <v>305</v>
      </c>
      <c r="K2727" s="146" t="s">
        <v>307</v>
      </c>
      <c r="L2727" s="146">
        <v>207</v>
      </c>
      <c r="M2727" s="146" t="s">
        <v>252</v>
      </c>
      <c r="N2727" s="146">
        <v>2</v>
      </c>
      <c r="O2727" s="146">
        <v>60.170000000000002</v>
      </c>
      <c r="P2727" s="146">
        <v>107</v>
      </c>
      <c r="Q2727" t="str">
        <f t="shared" si="42"/>
        <v>Street</v>
      </c>
      <c r="R2727" s="148"/>
      <c r="S2727" t="s">
        <v>381</v>
      </c>
      <c r="U2727" s="148"/>
    </row>
    <row r="2728" spans="1:21" ht="15">
      <c r="A2728" s="146">
        <v>5</v>
      </c>
      <c r="B2728" s="146" t="s">
        <v>241</v>
      </c>
      <c r="C2728" s="146">
        <v>2020</v>
      </c>
      <c r="D2728" s="146">
        <v>5</v>
      </c>
      <c r="E2728" s="146" t="s">
        <v>371</v>
      </c>
      <c r="F2728" s="147">
        <v>6</v>
      </c>
      <c r="G2728" s="146" t="s">
        <v>293</v>
      </c>
      <c r="H2728" s="146">
        <v>618</v>
      </c>
      <c r="I2728" s="146" t="s">
        <v>365</v>
      </c>
      <c r="J2728" s="146" t="s">
        <v>297</v>
      </c>
      <c r="K2728" s="146" t="s">
        <v>352</v>
      </c>
      <c r="L2728" s="146">
        <v>4562</v>
      </c>
      <c r="M2728" s="146" t="s">
        <v>300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381</v>
      </c>
      <c r="U2728" s="148"/>
    </row>
    <row r="2729" spans="1:21" ht="15">
      <c r="A2729" s="146">
        <v>5</v>
      </c>
      <c r="B2729" s="146" t="s">
        <v>241</v>
      </c>
      <c r="C2729" s="146">
        <v>2020</v>
      </c>
      <c r="D2729" s="146">
        <v>5</v>
      </c>
      <c r="E2729" s="146" t="s">
        <v>371</v>
      </c>
      <c r="F2729" s="147">
        <v>6</v>
      </c>
      <c r="G2729" s="146" t="s">
        <v>293</v>
      </c>
      <c r="H2729" s="146">
        <v>623</v>
      </c>
      <c r="I2729" s="146" t="s">
        <v>302</v>
      </c>
      <c r="J2729" s="146" t="s">
        <v>301</v>
      </c>
      <c r="K2729" s="146" t="s">
        <v>303</v>
      </c>
      <c r="L2729" s="146">
        <v>700</v>
      </c>
      <c r="M2729" s="146" t="s">
        <v>296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381</v>
      </c>
      <c r="U2729" s="148"/>
    </row>
    <row r="2730" spans="1:21" ht="15">
      <c r="A2730" s="146">
        <v>5</v>
      </c>
      <c r="B2730" s="146" t="s">
        <v>241</v>
      </c>
      <c r="C2730" s="146">
        <v>2020</v>
      </c>
      <c r="D2730" s="146">
        <v>5</v>
      </c>
      <c r="E2730" s="146" t="s">
        <v>371</v>
      </c>
      <c r="F2730" s="147">
        <v>6</v>
      </c>
      <c r="G2730" s="146" t="s">
        <v>293</v>
      </c>
      <c r="H2730" s="146">
        <v>624</v>
      </c>
      <c r="I2730" s="146" t="s">
        <v>325</v>
      </c>
      <c r="J2730" s="146" t="s">
        <v>301</v>
      </c>
      <c r="K2730" s="146" t="s">
        <v>303</v>
      </c>
      <c r="L2730" s="146">
        <v>4562</v>
      </c>
      <c r="M2730" s="146" t="s">
        <v>300</v>
      </c>
      <c r="N2730" s="146">
        <v>13</v>
      </c>
      <c r="O2730" s="146">
        <v>2255.8099999999999</v>
      </c>
      <c r="P2730" s="146">
        <v>10594</v>
      </c>
      <c r="Q2730" t="str">
        <f t="shared" si="42"/>
        <v>Street</v>
      </c>
      <c r="R2730" s="148"/>
      <c r="S2730" t="s">
        <v>381</v>
      </c>
      <c r="U2730" s="148"/>
    </row>
    <row r="2731" spans="1:21" ht="15">
      <c r="A2731" s="146">
        <v>5</v>
      </c>
      <c r="B2731" s="146" t="s">
        <v>241</v>
      </c>
      <c r="C2731" s="146">
        <v>2020</v>
      </c>
      <c r="D2731" s="146">
        <v>5</v>
      </c>
      <c r="E2731" s="146" t="s">
        <v>371</v>
      </c>
      <c r="F2731" s="147">
        <v>60</v>
      </c>
      <c r="G2731" s="146" t="s">
        <v>154</v>
      </c>
      <c r="H2731" s="146">
        <v>624</v>
      </c>
      <c r="I2731" s="146" t="s">
        <v>325</v>
      </c>
      <c r="J2731" s="146" t="s">
        <v>301</v>
      </c>
      <c r="K2731" s="146" t="s">
        <v>303</v>
      </c>
      <c r="L2731" s="146">
        <v>4563</v>
      </c>
      <c r="M2731" s="146" t="s">
        <v>324</v>
      </c>
      <c r="N2731" s="146">
        <v>2</v>
      </c>
      <c r="O2731" s="146">
        <v>37.939999999999998</v>
      </c>
      <c r="P2731" s="146">
        <v>191</v>
      </c>
      <c r="Q2731" t="str">
        <f t="shared" si="42"/>
        <v>Street</v>
      </c>
      <c r="R2731" s="148"/>
      <c r="S2731" t="s">
        <v>381</v>
      </c>
      <c r="U2731" s="148"/>
    </row>
    <row r="2732" spans="1:21" ht="15">
      <c r="A2732" s="146">
        <v>5</v>
      </c>
      <c r="B2732" s="146" t="s">
        <v>241</v>
      </c>
      <c r="C2732" s="146">
        <v>2020</v>
      </c>
      <c r="D2732" s="146">
        <v>5</v>
      </c>
      <c r="E2732" s="146" t="s">
        <v>371</v>
      </c>
      <c r="F2732" s="147">
        <v>1</v>
      </c>
      <c r="G2732" s="146" t="s">
        <v>243</v>
      </c>
      <c r="H2732" s="146">
        <v>905</v>
      </c>
      <c r="I2732" s="146" t="s">
        <v>358</v>
      </c>
      <c r="J2732" s="146" t="s">
        <v>257</v>
      </c>
      <c r="K2732" s="146" t="s">
        <v>258</v>
      </c>
      <c r="L2732" s="146">
        <v>4512</v>
      </c>
      <c r="M2732" s="146" t="s">
        <v>247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381</v>
      </c>
      <c r="U2732" s="148"/>
    </row>
    <row r="2733" spans="1:21" ht="15">
      <c r="A2733" s="146">
        <v>5</v>
      </c>
      <c r="B2733" s="146" t="s">
        <v>241</v>
      </c>
      <c r="C2733" s="146">
        <v>2020</v>
      </c>
      <c r="D2733" s="146">
        <v>5</v>
      </c>
      <c r="E2733" s="146" t="s">
        <v>371</v>
      </c>
      <c r="F2733" s="147">
        <v>10</v>
      </c>
      <c r="G2733" s="146" t="s">
        <v>250</v>
      </c>
      <c r="H2733" s="146">
        <v>1</v>
      </c>
      <c r="I2733" s="146" t="s">
        <v>251</v>
      </c>
      <c r="J2733" s="146" t="s">
        <v>245</v>
      </c>
      <c r="K2733" s="146" t="s">
        <v>246</v>
      </c>
      <c r="L2733" s="146">
        <v>207</v>
      </c>
      <c r="M2733" s="146" t="s">
        <v>252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381</v>
      </c>
      <c r="U2733" s="148"/>
    </row>
    <row r="2734" spans="1:21" ht="15">
      <c r="A2734" s="146">
        <v>4</v>
      </c>
      <c r="B2734" s="146" t="s">
        <v>249</v>
      </c>
      <c r="C2734" s="146">
        <v>2020</v>
      </c>
      <c r="D2734" s="146">
        <v>5</v>
      </c>
      <c r="E2734" s="146" t="s">
        <v>371</v>
      </c>
      <c r="F2734" s="147">
        <v>3</v>
      </c>
      <c r="G2734" s="146" t="s">
        <v>262</v>
      </c>
      <c r="H2734" s="146">
        <v>710</v>
      </c>
      <c r="I2734" s="146" t="s">
        <v>332</v>
      </c>
      <c r="J2734" s="146" t="s">
        <v>277</v>
      </c>
      <c r="K2734" s="146" t="s">
        <v>317</v>
      </c>
      <c r="L2734" s="146">
        <v>4532</v>
      </c>
      <c r="M2734" s="146" t="s">
        <v>265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381</v>
      </c>
      <c r="U2734" s="148"/>
    </row>
    <row r="2735" spans="1:21" ht="15">
      <c r="A2735" s="146">
        <v>5</v>
      </c>
      <c r="B2735" s="146" t="s">
        <v>241</v>
      </c>
      <c r="C2735" s="146">
        <v>2020</v>
      </c>
      <c r="D2735" s="146">
        <v>5</v>
      </c>
      <c r="E2735" s="146" t="s">
        <v>371</v>
      </c>
      <c r="F2735" s="147">
        <v>3</v>
      </c>
      <c r="G2735" s="146" t="s">
        <v>262</v>
      </c>
      <c r="H2735" s="146">
        <v>2</v>
      </c>
      <c r="I2735" s="146" t="s">
        <v>330</v>
      </c>
      <c r="J2735" s="146" t="s">
        <v>245</v>
      </c>
      <c r="K2735" s="146" t="s">
        <v>246</v>
      </c>
      <c r="L2735" s="146">
        <v>300</v>
      </c>
      <c r="M2735" s="146" t="s">
        <v>282</v>
      </c>
      <c r="N2735" s="146">
        <v>2</v>
      </c>
      <c r="O2735" s="146">
        <v>120.15000000000001</v>
      </c>
      <c r="P2735" s="146">
        <v>434</v>
      </c>
      <c r="Q2735" t="str">
        <f t="shared" si="42"/>
        <v>1-Residential</v>
      </c>
      <c r="R2735" s="148"/>
      <c r="S2735" t="s">
        <v>381</v>
      </c>
      <c r="U2735" s="148"/>
    </row>
    <row r="2736" spans="1:21" ht="15">
      <c r="A2736" s="146">
        <v>5</v>
      </c>
      <c r="B2736" s="146" t="s">
        <v>241</v>
      </c>
      <c r="C2736" s="146">
        <v>2020</v>
      </c>
      <c r="D2736" s="146">
        <v>5</v>
      </c>
      <c r="E2736" s="146" t="s">
        <v>371</v>
      </c>
      <c r="F2736" s="147">
        <v>3</v>
      </c>
      <c r="G2736" s="146" t="s">
        <v>262</v>
      </c>
      <c r="H2736" s="146">
        <v>15</v>
      </c>
      <c r="I2736" s="146" t="s">
        <v>318</v>
      </c>
      <c r="J2736" s="146" t="s">
        <v>266</v>
      </c>
      <c r="K2736" s="146" t="s">
        <v>276</v>
      </c>
      <c r="L2736" s="146">
        <v>300</v>
      </c>
      <c r="M2736" s="146" t="s">
        <v>282</v>
      </c>
      <c r="N2736" s="146">
        <v>103</v>
      </c>
      <c r="O2736" s="146">
        <v>4830.7600000000002</v>
      </c>
      <c r="P2736" s="146">
        <v>19522</v>
      </c>
      <c r="Q2736" t="str">
        <f t="shared" si="42"/>
        <v>3-Small C&amp;I</v>
      </c>
      <c r="R2736" s="148"/>
      <c r="S2736" t="s">
        <v>381</v>
      </c>
      <c r="U2736" s="148"/>
    </row>
    <row r="2737" spans="1:21" ht="15">
      <c r="A2737" s="146">
        <v>4</v>
      </c>
      <c r="B2737" s="146" t="s">
        <v>249</v>
      </c>
      <c r="C2737" s="146">
        <v>2020</v>
      </c>
      <c r="D2737" s="146">
        <v>5</v>
      </c>
      <c r="E2737" s="146" t="s">
        <v>371</v>
      </c>
      <c r="F2737" s="147">
        <v>3</v>
      </c>
      <c r="G2737" s="146" t="s">
        <v>262</v>
      </c>
      <c r="H2737" s="146">
        <v>18</v>
      </c>
      <c r="I2737" s="146" t="s">
        <v>284</v>
      </c>
      <c r="J2737" s="146" t="s">
        <v>268</v>
      </c>
      <c r="K2737" s="146" t="s">
        <v>281</v>
      </c>
      <c r="L2737" s="146">
        <v>300</v>
      </c>
      <c r="M2737" s="146" t="s">
        <v>282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381</v>
      </c>
      <c r="U2737" s="148"/>
    </row>
    <row r="2738" spans="1:21" ht="15">
      <c r="A2738" s="146">
        <v>4</v>
      </c>
      <c r="B2738" s="146" t="s">
        <v>249</v>
      </c>
      <c r="C2738" s="146">
        <v>2020</v>
      </c>
      <c r="D2738" s="146">
        <v>5</v>
      </c>
      <c r="E2738" s="146" t="s">
        <v>371</v>
      </c>
      <c r="F2738" s="147">
        <v>5</v>
      </c>
      <c r="G2738" s="146" t="s">
        <v>283</v>
      </c>
      <c r="H2738" s="146">
        <v>18</v>
      </c>
      <c r="I2738" s="146" t="s">
        <v>284</v>
      </c>
      <c r="J2738" s="146" t="s">
        <v>268</v>
      </c>
      <c r="K2738" s="146" t="s">
        <v>281</v>
      </c>
      <c r="L2738" s="146">
        <v>460</v>
      </c>
      <c r="M2738" s="146" t="s">
        <v>285</v>
      </c>
      <c r="N2738" s="146">
        <v>1</v>
      </c>
      <c r="O2738" s="146">
        <v>470.36000000000001</v>
      </c>
      <c r="P2738" s="146">
        <v>2040</v>
      </c>
      <c r="Q2738" t="str">
        <f t="shared" si="42"/>
        <v>4-Medium C&amp;I</v>
      </c>
      <c r="R2738" s="148"/>
      <c r="S2738" t="s">
        <v>381</v>
      </c>
      <c r="U2738" s="148"/>
    </row>
    <row r="2739" spans="1:21" ht="15">
      <c r="A2739" s="146">
        <v>5</v>
      </c>
      <c r="B2739" s="146" t="s">
        <v>241</v>
      </c>
      <c r="C2739" s="146">
        <v>2020</v>
      </c>
      <c r="D2739" s="146">
        <v>5</v>
      </c>
      <c r="E2739" s="146" t="s">
        <v>371</v>
      </c>
      <c r="F2739" s="147">
        <v>3</v>
      </c>
      <c r="G2739" s="146" t="s">
        <v>262</v>
      </c>
      <c r="H2739" s="146">
        <v>700</v>
      </c>
      <c r="I2739" s="146" t="s">
        <v>329</v>
      </c>
      <c r="J2739" s="146" t="s">
        <v>277</v>
      </c>
      <c r="K2739" s="146" t="s">
        <v>317</v>
      </c>
      <c r="L2739" s="146">
        <v>300</v>
      </c>
      <c r="M2739" s="146" t="s">
        <v>282</v>
      </c>
      <c r="N2739" s="146">
        <v>4</v>
      </c>
      <c r="O2739" s="146">
        <v>28676.779999999999</v>
      </c>
      <c r="P2739" s="146">
        <v>169800</v>
      </c>
      <c r="Q2739" t="str">
        <f t="shared" si="42"/>
        <v>5-Large C&amp;I</v>
      </c>
      <c r="R2739" s="148"/>
      <c r="S2739" t="s">
        <v>381</v>
      </c>
      <c r="U2739" s="148"/>
    </row>
    <row r="2740" spans="1:21" ht="15">
      <c r="A2740" s="146">
        <v>5</v>
      </c>
      <c r="B2740" s="146" t="s">
        <v>241</v>
      </c>
      <c r="C2740" s="146">
        <v>2020</v>
      </c>
      <c r="D2740" s="146">
        <v>5</v>
      </c>
      <c r="E2740" s="146" t="s">
        <v>371</v>
      </c>
      <c r="F2740" s="147">
        <v>79</v>
      </c>
      <c r="G2740" s="146" t="s">
        <v>154</v>
      </c>
      <c r="H2740" s="146">
        <v>954</v>
      </c>
      <c r="I2740" s="146" t="s">
        <v>356</v>
      </c>
      <c r="J2740" s="146" t="s">
        <v>268</v>
      </c>
      <c r="K2740" s="146" t="s">
        <v>281</v>
      </c>
      <c r="L2740" s="146">
        <v>4579</v>
      </c>
      <c r="M2740" s="146" t="s">
        <v>267</v>
      </c>
      <c r="N2740" s="146">
        <v>5</v>
      </c>
      <c r="O2740" s="146">
        <v>4325.2600000000002</v>
      </c>
      <c r="P2740" s="146">
        <v>51220</v>
      </c>
      <c r="Q2740" t="str">
        <f t="shared" si="42"/>
        <v>4-Medium C&amp;I</v>
      </c>
      <c r="R2740" s="148"/>
      <c r="S2740" t="s">
        <v>381</v>
      </c>
      <c r="U2740" s="148"/>
    </row>
    <row r="2741" spans="1:21" ht="15">
      <c r="A2741" s="146">
        <v>5</v>
      </c>
      <c r="B2741" s="146" t="s">
        <v>241</v>
      </c>
      <c r="C2741" s="146">
        <v>2020</v>
      </c>
      <c r="D2741" s="146">
        <v>5</v>
      </c>
      <c r="E2741" s="146" t="s">
        <v>371</v>
      </c>
      <c r="F2741" s="147">
        <v>5</v>
      </c>
      <c r="G2741" s="146" t="s">
        <v>283</v>
      </c>
      <c r="H2741" s="146">
        <v>951</v>
      </c>
      <c r="I2741" s="146" t="s">
        <v>263</v>
      </c>
      <c r="J2741" s="146" t="s">
        <v>255</v>
      </c>
      <c r="K2741" s="146" t="s">
        <v>264</v>
      </c>
      <c r="L2741" s="146">
        <v>4552</v>
      </c>
      <c r="M2741" s="146" t="s">
        <v>313</v>
      </c>
      <c r="N2741" s="146">
        <v>1</v>
      </c>
      <c r="O2741" s="146">
        <v>37.079999999999998</v>
      </c>
      <c r="P2741" s="146">
        <v>300</v>
      </c>
      <c r="Q2741" t="str">
        <f t="shared" si="42"/>
        <v>3-Small C&amp;I</v>
      </c>
      <c r="R2741" s="148"/>
      <c r="S2741" t="s">
        <v>381</v>
      </c>
      <c r="U2741" s="148"/>
    </row>
    <row r="2742" spans="1:21" ht="15">
      <c r="A2742" s="146">
        <v>5</v>
      </c>
      <c r="B2742" s="146" t="s">
        <v>241</v>
      </c>
      <c r="C2742" s="146">
        <v>2020</v>
      </c>
      <c r="D2742" s="146">
        <v>5</v>
      </c>
      <c r="E2742" s="146" t="s">
        <v>371</v>
      </c>
      <c r="F2742" s="147">
        <v>75</v>
      </c>
      <c r="G2742" s="146" t="s">
        <v>154</v>
      </c>
      <c r="H2742" s="146">
        <v>5</v>
      </c>
      <c r="I2742" s="146" t="s">
        <v>289</v>
      </c>
      <c r="J2742" s="146" t="s">
        <v>248</v>
      </c>
      <c r="K2742" s="146" t="s">
        <v>270</v>
      </c>
      <c r="L2742" s="146">
        <v>1575</v>
      </c>
      <c r="M2742" s="146" t="s">
        <v>320</v>
      </c>
      <c r="N2742" s="146">
        <v>5</v>
      </c>
      <c r="O2742" s="146">
        <v>1273.9200000000001</v>
      </c>
      <c r="P2742" s="146">
        <v>6440</v>
      </c>
      <c r="Q2742" t="str">
        <f t="shared" si="42"/>
        <v>3-Small C&amp;I</v>
      </c>
      <c r="R2742" s="148"/>
      <c r="S2742" t="s">
        <v>381</v>
      </c>
      <c r="U2742" s="148"/>
    </row>
    <row r="2743" spans="1:21" ht="15">
      <c r="A2743" s="146">
        <v>4</v>
      </c>
      <c r="B2743" s="146" t="s">
        <v>249</v>
      </c>
      <c r="C2743" s="146">
        <v>2020</v>
      </c>
      <c r="D2743" s="146">
        <v>5</v>
      </c>
      <c r="E2743" s="146" t="s">
        <v>371</v>
      </c>
      <c r="F2743" s="147">
        <v>3</v>
      </c>
      <c r="G2743" s="146" t="s">
        <v>262</v>
      </c>
      <c r="H2743" s="146">
        <v>616</v>
      </c>
      <c r="I2743" s="146" t="s">
        <v>311</v>
      </c>
      <c r="J2743" s="146" t="s">
        <v>305</v>
      </c>
      <c r="K2743" s="146" t="s">
        <v>307</v>
      </c>
      <c r="L2743" s="146">
        <v>4532</v>
      </c>
      <c r="M2743" s="146" t="s">
        <v>265</v>
      </c>
      <c r="N2743" s="146">
        <v>1</v>
      </c>
      <c r="O2743" s="146">
        <v>7.9800000000000004</v>
      </c>
      <c r="P2743" s="146">
        <v>15</v>
      </c>
      <c r="Q2743" t="str">
        <f t="shared" si="42"/>
        <v>Street</v>
      </c>
      <c r="R2743" s="148"/>
      <c r="S2743" t="s">
        <v>381</v>
      </c>
      <c r="U2743" s="148"/>
    </row>
    <row r="2744" spans="1:21" ht="15">
      <c r="A2744" s="146">
        <v>5</v>
      </c>
      <c r="B2744" s="146" t="s">
        <v>241</v>
      </c>
      <c r="C2744" s="146">
        <v>2020</v>
      </c>
      <c r="D2744" s="146">
        <v>5</v>
      </c>
      <c r="E2744" s="146" t="s">
        <v>371</v>
      </c>
      <c r="F2744" s="147">
        <v>3</v>
      </c>
      <c r="G2744" s="146" t="s">
        <v>262</v>
      </c>
      <c r="H2744" s="146">
        <v>602</v>
      </c>
      <c r="I2744" s="146" t="s">
        <v>309</v>
      </c>
      <c r="J2744" s="146" t="s">
        <v>305</v>
      </c>
      <c r="K2744" s="146" t="s">
        <v>307</v>
      </c>
      <c r="L2744" s="146">
        <v>300</v>
      </c>
      <c r="M2744" s="146" t="s">
        <v>282</v>
      </c>
      <c r="N2744" s="146">
        <v>905</v>
      </c>
      <c r="O2744" s="146">
        <v>85197.570000000007</v>
      </c>
      <c r="P2744" s="146">
        <v>210785</v>
      </c>
      <c r="Q2744" t="str">
        <f t="shared" si="42"/>
        <v>Street</v>
      </c>
      <c r="R2744" s="148"/>
      <c r="S2744" t="s">
        <v>381</v>
      </c>
      <c r="U2744" s="148"/>
    </row>
    <row r="2745" spans="1:21" ht="15">
      <c r="A2745" s="146">
        <v>5</v>
      </c>
      <c r="B2745" s="146" t="s">
        <v>241</v>
      </c>
      <c r="C2745" s="146">
        <v>2020</v>
      </c>
      <c r="D2745" s="146">
        <v>5</v>
      </c>
      <c r="E2745" s="146" t="s">
        <v>371</v>
      </c>
      <c r="F2745" s="147">
        <v>3</v>
      </c>
      <c r="G2745" s="146" t="s">
        <v>262</v>
      </c>
      <c r="H2745" s="146">
        <v>621</v>
      </c>
      <c r="I2745" s="146" t="s">
        <v>323</v>
      </c>
      <c r="J2745" s="146" t="s">
        <v>253</v>
      </c>
      <c r="K2745" s="146" t="s">
        <v>295</v>
      </c>
      <c r="L2745" s="146">
        <v>4532</v>
      </c>
      <c r="M2745" s="146" t="s">
        <v>265</v>
      </c>
      <c r="N2745" s="146">
        <v>6</v>
      </c>
      <c r="O2745" s="146">
        <v>447.27999999999997</v>
      </c>
      <c r="P2745" s="146">
        <v>4124</v>
      </c>
      <c r="Q2745" t="str">
        <f t="shared" si="42"/>
        <v>3-Small C&amp;I</v>
      </c>
      <c r="R2745" s="148"/>
      <c r="S2745" t="s">
        <v>381</v>
      </c>
      <c r="U2745" s="148"/>
    </row>
    <row r="2746" spans="1:21" ht="15">
      <c r="A2746" s="146">
        <v>5</v>
      </c>
      <c r="B2746" s="146" t="s">
        <v>241</v>
      </c>
      <c r="C2746" s="146">
        <v>2020</v>
      </c>
      <c r="D2746" s="146">
        <v>5</v>
      </c>
      <c r="E2746" s="146" t="s">
        <v>371</v>
      </c>
      <c r="F2746" s="147">
        <v>75</v>
      </c>
      <c r="G2746" s="146" t="s">
        <v>154</v>
      </c>
      <c r="H2746" s="146">
        <v>701</v>
      </c>
      <c r="I2746" s="146" t="s">
        <v>316</v>
      </c>
      <c r="J2746" s="146" t="s">
        <v>277</v>
      </c>
      <c r="K2746" s="146" t="s">
        <v>317</v>
      </c>
      <c r="L2746" s="146">
        <v>1575</v>
      </c>
      <c r="M2746" s="146" t="s">
        <v>320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381</v>
      </c>
      <c r="U2746" s="148"/>
    </row>
    <row r="2747" spans="1:21" ht="15">
      <c r="A2747" s="146">
        <v>5</v>
      </c>
      <c r="B2747" s="146" t="s">
        <v>241</v>
      </c>
      <c r="C2747" s="146">
        <v>2020</v>
      </c>
      <c r="D2747" s="146">
        <v>5</v>
      </c>
      <c r="E2747" s="146" t="s">
        <v>371</v>
      </c>
      <c r="F2747" s="147">
        <v>10</v>
      </c>
      <c r="G2747" s="146" t="s">
        <v>250</v>
      </c>
      <c r="H2747" s="146">
        <v>7</v>
      </c>
      <c r="I2747" s="146" t="s">
        <v>345</v>
      </c>
      <c r="J2747" s="146" t="s">
        <v>257</v>
      </c>
      <c r="K2747" s="146" t="s">
        <v>258</v>
      </c>
      <c r="L2747" s="146">
        <v>207</v>
      </c>
      <c r="M2747" s="146" t="s">
        <v>252</v>
      </c>
      <c r="N2747" s="146">
        <v>8</v>
      </c>
      <c r="O2747" s="146">
        <v>850.55999999999995</v>
      </c>
      <c r="P2747" s="146">
        <v>5220</v>
      </c>
      <c r="Q2747" t="str">
        <f t="shared" si="42"/>
        <v>2-Low Income Residential</v>
      </c>
      <c r="R2747" s="148"/>
      <c r="S2747" t="s">
        <v>381</v>
      </c>
      <c r="U2747" s="148"/>
    </row>
    <row r="2748" spans="1:21" ht="15">
      <c r="A2748" s="146">
        <v>5</v>
      </c>
      <c r="B2748" s="146" t="s">
        <v>241</v>
      </c>
      <c r="C2748" s="146">
        <v>2020</v>
      </c>
      <c r="D2748" s="146">
        <v>5</v>
      </c>
      <c r="E2748" s="146" t="s">
        <v>371</v>
      </c>
      <c r="F2748" s="147">
        <v>10</v>
      </c>
      <c r="G2748" s="146" t="s">
        <v>250</v>
      </c>
      <c r="H2748" s="146">
        <v>905</v>
      </c>
      <c r="I2748" s="146" t="s">
        <v>358</v>
      </c>
      <c r="J2748" s="146" t="s">
        <v>257</v>
      </c>
      <c r="K2748" s="146" t="s">
        <v>258</v>
      </c>
      <c r="L2748" s="146">
        <v>4513</v>
      </c>
      <c r="M2748" s="146" t="s">
        <v>338</v>
      </c>
      <c r="N2748" s="146">
        <v>4930</v>
      </c>
      <c r="O2748" s="146">
        <v>142945.23999999999</v>
      </c>
      <c r="P2748" s="146">
        <v>3443772</v>
      </c>
      <c r="Q2748" t="str">
        <f t="shared" si="42"/>
        <v>2-Low Income Residential</v>
      </c>
      <c r="R2748" s="148"/>
      <c r="S2748" t="s">
        <v>381</v>
      </c>
      <c r="U2748" s="148"/>
    </row>
    <row r="2749" spans="1:21" ht="15">
      <c r="A2749" s="146">
        <v>4</v>
      </c>
      <c r="B2749" s="146" t="s">
        <v>249</v>
      </c>
      <c r="C2749" s="146">
        <v>2020</v>
      </c>
      <c r="D2749" s="146">
        <v>5</v>
      </c>
      <c r="E2749" s="146" t="s">
        <v>371</v>
      </c>
      <c r="F2749" s="147">
        <v>3</v>
      </c>
      <c r="G2749" s="146" t="s">
        <v>262</v>
      </c>
      <c r="H2749" s="146">
        <v>903</v>
      </c>
      <c r="I2749" s="146" t="s">
        <v>244</v>
      </c>
      <c r="J2749" s="146" t="s">
        <v>245</v>
      </c>
      <c r="K2749" s="146" t="s">
        <v>246</v>
      </c>
      <c r="L2749" s="146">
        <v>4532</v>
      </c>
      <c r="M2749" s="146" t="s">
        <v>265</v>
      </c>
      <c r="N2749" s="146">
        <v>21</v>
      </c>
      <c r="O2749" s="146">
        <v>967.99000000000001</v>
      </c>
      <c r="P2749" s="146">
        <v>6252</v>
      </c>
      <c r="Q2749" t="str">
        <f t="shared" si="42"/>
        <v>1-Residential</v>
      </c>
      <c r="R2749" s="148"/>
      <c r="S2749" t="s">
        <v>381</v>
      </c>
      <c r="U2749" s="148"/>
    </row>
    <row r="2750" spans="1:21" ht="15">
      <c r="A2750" s="146">
        <v>4</v>
      </c>
      <c r="B2750" s="146" t="s">
        <v>249</v>
      </c>
      <c r="C2750" s="146">
        <v>2020</v>
      </c>
      <c r="D2750" s="146">
        <v>5</v>
      </c>
      <c r="E2750" s="146" t="s">
        <v>371</v>
      </c>
      <c r="F2750" s="147">
        <v>3</v>
      </c>
      <c r="G2750" s="146" t="s">
        <v>262</v>
      </c>
      <c r="H2750" s="146">
        <v>1</v>
      </c>
      <c r="I2750" s="146" t="s">
        <v>251</v>
      </c>
      <c r="J2750" s="146" t="s">
        <v>245</v>
      </c>
      <c r="K2750" s="146" t="s">
        <v>246</v>
      </c>
      <c r="L2750" s="146">
        <v>300</v>
      </c>
      <c r="M2750" s="146" t="s">
        <v>282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381</v>
      </c>
      <c r="U2750" s="148"/>
    </row>
    <row r="2751" spans="1:21" ht="15">
      <c r="A2751" s="146">
        <v>5</v>
      </c>
      <c r="B2751" s="146" t="s">
        <v>241</v>
      </c>
      <c r="C2751" s="146">
        <v>2020</v>
      </c>
      <c r="D2751" s="146">
        <v>5</v>
      </c>
      <c r="E2751" s="146" t="s">
        <v>371</v>
      </c>
      <c r="F2751" s="147">
        <v>72</v>
      </c>
      <c r="G2751" s="146" t="s">
        <v>154</v>
      </c>
      <c r="H2751" s="146">
        <v>1</v>
      </c>
      <c r="I2751" s="146" t="s">
        <v>251</v>
      </c>
      <c r="J2751" s="146" t="s">
        <v>245</v>
      </c>
      <c r="K2751" s="146" t="s">
        <v>246</v>
      </c>
      <c r="L2751" s="146">
        <v>1572</v>
      </c>
      <c r="M2751" s="146" t="s">
        <v>319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381</v>
      </c>
      <c r="U2751" s="148"/>
    </row>
    <row r="2752" spans="1:21" ht="15">
      <c r="A2752" s="146">
        <v>5</v>
      </c>
      <c r="B2752" s="146" t="s">
        <v>241</v>
      </c>
      <c r="C2752" s="146">
        <v>2020</v>
      </c>
      <c r="D2752" s="146">
        <v>5</v>
      </c>
      <c r="E2752" s="146" t="s">
        <v>371</v>
      </c>
      <c r="F2752" s="147">
        <v>1</v>
      </c>
      <c r="G2752" s="146" t="s">
        <v>243</v>
      </c>
      <c r="H2752" s="146">
        <v>18</v>
      </c>
      <c r="I2752" s="146" t="s">
        <v>284</v>
      </c>
      <c r="J2752" s="146" t="s">
        <v>268</v>
      </c>
      <c r="K2752" s="146" t="s">
        <v>281</v>
      </c>
      <c r="L2752" s="146">
        <v>200</v>
      </c>
      <c r="M2752" s="146" t="s">
        <v>259</v>
      </c>
      <c r="N2752" s="146">
        <v>1</v>
      </c>
      <c r="O2752" s="146">
        <v>241.24000000000001</v>
      </c>
      <c r="P2752" s="146">
        <v>1040</v>
      </c>
      <c r="Q2752" t="str">
        <f t="shared" si="42"/>
        <v>4-Medium C&amp;I</v>
      </c>
      <c r="R2752" s="148"/>
      <c r="S2752" t="s">
        <v>381</v>
      </c>
      <c r="U2752" s="148"/>
    </row>
    <row r="2753" spans="1:21" ht="15">
      <c r="A2753" s="146">
        <v>5</v>
      </c>
      <c r="B2753" s="146" t="s">
        <v>241</v>
      </c>
      <c r="C2753" s="146">
        <v>2020</v>
      </c>
      <c r="D2753" s="146">
        <v>5</v>
      </c>
      <c r="E2753" s="146" t="s">
        <v>371</v>
      </c>
      <c r="F2753" s="147">
        <v>5</v>
      </c>
      <c r="G2753" s="146" t="s">
        <v>283</v>
      </c>
      <c r="H2753" s="146">
        <v>954</v>
      </c>
      <c r="I2753" s="146" t="s">
        <v>356</v>
      </c>
      <c r="J2753" s="146" t="s">
        <v>268</v>
      </c>
      <c r="K2753" s="146" t="s">
        <v>281</v>
      </c>
      <c r="L2753" s="146">
        <v>4552</v>
      </c>
      <c r="M2753" s="146" t="s">
        <v>313</v>
      </c>
      <c r="N2753" s="146">
        <v>527</v>
      </c>
      <c r="O2753" s="146">
        <v>1115724.4399999999</v>
      </c>
      <c r="P2753" s="146">
        <v>12078502</v>
      </c>
      <c r="Q2753" t="str">
        <f t="shared" si="42"/>
        <v>4-Medium C&amp;I</v>
      </c>
      <c r="R2753" s="148"/>
      <c r="S2753" t="s">
        <v>381</v>
      </c>
      <c r="U2753" s="148"/>
    </row>
    <row r="2754" spans="1:21" ht="15">
      <c r="A2754" s="146">
        <v>5</v>
      </c>
      <c r="B2754" s="146" t="s">
        <v>241</v>
      </c>
      <c r="C2754" s="146">
        <v>2020</v>
      </c>
      <c r="D2754" s="146">
        <v>5</v>
      </c>
      <c r="E2754" s="146" t="s">
        <v>371</v>
      </c>
      <c r="F2754" s="147">
        <v>75</v>
      </c>
      <c r="G2754" s="146" t="s">
        <v>154</v>
      </c>
      <c r="H2754" s="146">
        <v>950</v>
      </c>
      <c r="I2754" s="146" t="s">
        <v>269</v>
      </c>
      <c r="J2754" s="146" t="s">
        <v>248</v>
      </c>
      <c r="K2754" s="146" t="s">
        <v>270</v>
      </c>
      <c r="L2754" s="146">
        <v>4575</v>
      </c>
      <c r="M2754" s="146" t="s">
        <v>154</v>
      </c>
      <c r="N2754" s="146">
        <v>2</v>
      </c>
      <c r="O2754" s="146">
        <v>702.69000000000005</v>
      </c>
      <c r="P2754" s="146">
        <v>6940</v>
      </c>
      <c r="Q2754" t="str">
        <f t="shared" si="43" ref="Q2754:Q2817">VLOOKUP(J2754,S:T,2,FALSE)</f>
        <v>3-Small C&amp;I</v>
      </c>
      <c r="R2754" s="148"/>
      <c r="S2754" t="s">
        <v>381</v>
      </c>
      <c r="U2754" s="148"/>
    </row>
    <row r="2755" spans="1:21" ht="15">
      <c r="A2755" s="146">
        <v>5</v>
      </c>
      <c r="B2755" s="146" t="s">
        <v>241</v>
      </c>
      <c r="C2755" s="146">
        <v>2020</v>
      </c>
      <c r="D2755" s="146">
        <v>5</v>
      </c>
      <c r="E2755" s="146" t="s">
        <v>371</v>
      </c>
      <c r="F2755" s="147">
        <v>79</v>
      </c>
      <c r="G2755" s="146" t="s">
        <v>154</v>
      </c>
      <c r="H2755" s="146">
        <v>950</v>
      </c>
      <c r="I2755" s="146" t="s">
        <v>269</v>
      </c>
      <c r="J2755" s="146" t="s">
        <v>248</v>
      </c>
      <c r="K2755" s="146" t="s">
        <v>270</v>
      </c>
      <c r="L2755" s="146">
        <v>4579</v>
      </c>
      <c r="M2755" s="146" t="s">
        <v>267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381</v>
      </c>
      <c r="U2755" s="148"/>
    </row>
    <row r="2756" spans="1:21" ht="15">
      <c r="A2756" s="146">
        <v>5</v>
      </c>
      <c r="B2756" s="146" t="s">
        <v>241</v>
      </c>
      <c r="C2756" s="146">
        <v>2020</v>
      </c>
      <c r="D2756" s="146">
        <v>5</v>
      </c>
      <c r="E2756" s="146" t="s">
        <v>371</v>
      </c>
      <c r="F2756" s="147">
        <v>10</v>
      </c>
      <c r="G2756" s="146" t="s">
        <v>250</v>
      </c>
      <c r="H2756" s="146">
        <v>5</v>
      </c>
      <c r="I2756" s="146" t="s">
        <v>289</v>
      </c>
      <c r="J2756" s="146" t="s">
        <v>248</v>
      </c>
      <c r="K2756" s="146" t="s">
        <v>270</v>
      </c>
      <c r="L2756" s="146">
        <v>207</v>
      </c>
      <c r="M2756" s="146" t="s">
        <v>252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381</v>
      </c>
      <c r="U2756" s="148"/>
    </row>
    <row r="2757" spans="1:21" ht="15">
      <c r="A2757" s="146">
        <v>5</v>
      </c>
      <c r="B2757" s="146" t="s">
        <v>241</v>
      </c>
      <c r="C2757" s="146">
        <v>2020</v>
      </c>
      <c r="D2757" s="146">
        <v>5</v>
      </c>
      <c r="E2757" s="146" t="s">
        <v>371</v>
      </c>
      <c r="F2757" s="147">
        <v>10</v>
      </c>
      <c r="G2757" s="146" t="s">
        <v>250</v>
      </c>
      <c r="H2757" s="146">
        <v>603</v>
      </c>
      <c r="I2757" s="146" t="s">
        <v>306</v>
      </c>
      <c r="J2757" s="146" t="s">
        <v>305</v>
      </c>
      <c r="K2757" s="146" t="s">
        <v>307</v>
      </c>
      <c r="L2757" s="146">
        <v>207</v>
      </c>
      <c r="M2757" s="146" t="s">
        <v>252</v>
      </c>
      <c r="N2757" s="146">
        <v>27</v>
      </c>
      <c r="O2757" s="146">
        <v>456.23000000000002</v>
      </c>
      <c r="P2757" s="146">
        <v>979</v>
      </c>
      <c r="Q2757" t="str">
        <f t="shared" si="43"/>
        <v>Street</v>
      </c>
      <c r="R2757" s="148"/>
      <c r="S2757" t="s">
        <v>381</v>
      </c>
      <c r="U2757" s="148"/>
    </row>
    <row r="2758" spans="1:21" ht="15">
      <c r="A2758" s="146">
        <v>5</v>
      </c>
      <c r="B2758" s="146" t="s">
        <v>241</v>
      </c>
      <c r="C2758" s="146">
        <v>2020</v>
      </c>
      <c r="D2758" s="146">
        <v>5</v>
      </c>
      <c r="E2758" s="146" t="s">
        <v>371</v>
      </c>
      <c r="F2758" s="147">
        <v>60</v>
      </c>
      <c r="G2758" s="146" t="s">
        <v>154</v>
      </c>
      <c r="H2758" s="146">
        <v>615</v>
      </c>
      <c r="I2758" s="146" t="s">
        <v>298</v>
      </c>
      <c r="J2758" s="146" t="s">
        <v>290</v>
      </c>
      <c r="K2758" s="146" t="s">
        <v>299</v>
      </c>
      <c r="L2758" s="146">
        <v>4563</v>
      </c>
      <c r="M2758" s="146" t="s">
        <v>324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381</v>
      </c>
      <c r="U2758" s="148"/>
    </row>
    <row r="2759" spans="1:21" ht="15">
      <c r="A2759" s="146">
        <v>4</v>
      </c>
      <c r="B2759" s="146" t="s">
        <v>249</v>
      </c>
      <c r="C2759" s="146">
        <v>2020</v>
      </c>
      <c r="D2759" s="146">
        <v>5</v>
      </c>
      <c r="E2759" s="146" t="s">
        <v>371</v>
      </c>
      <c r="F2759" s="147">
        <v>60</v>
      </c>
      <c r="G2759" s="146" t="s">
        <v>154</v>
      </c>
      <c r="H2759" s="146">
        <v>615</v>
      </c>
      <c r="I2759" s="146" t="s">
        <v>298</v>
      </c>
      <c r="J2759" s="146" t="s">
        <v>290</v>
      </c>
      <c r="K2759" s="146" t="s">
        <v>299</v>
      </c>
      <c r="L2759" s="146">
        <v>4563</v>
      </c>
      <c r="M2759" s="146" t="s">
        <v>324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381</v>
      </c>
      <c r="U2759" s="148"/>
    </row>
    <row r="2760" spans="1:21" ht="15">
      <c r="A2760" s="146">
        <v>5</v>
      </c>
      <c r="B2760" s="146" t="s">
        <v>241</v>
      </c>
      <c r="C2760" s="146">
        <v>2020</v>
      </c>
      <c r="D2760" s="146">
        <v>5</v>
      </c>
      <c r="E2760" s="146" t="s">
        <v>371</v>
      </c>
      <c r="F2760" s="147">
        <v>1</v>
      </c>
      <c r="G2760" s="146" t="s">
        <v>243</v>
      </c>
      <c r="H2760" s="146">
        <v>602</v>
      </c>
      <c r="I2760" s="146" t="s">
        <v>309</v>
      </c>
      <c r="J2760" s="146" t="s">
        <v>305</v>
      </c>
      <c r="K2760" s="146" t="s">
        <v>307</v>
      </c>
      <c r="L2760" s="146">
        <v>200</v>
      </c>
      <c r="M2760" s="146" t="s">
        <v>259</v>
      </c>
      <c r="N2760" s="146">
        <v>179</v>
      </c>
      <c r="O2760" s="146">
        <v>6239.6099999999997</v>
      </c>
      <c r="P2760" s="146">
        <v>12699</v>
      </c>
      <c r="Q2760" t="str">
        <f t="shared" si="43"/>
        <v>Street</v>
      </c>
      <c r="R2760" s="148"/>
      <c r="S2760" t="s">
        <v>381</v>
      </c>
      <c r="U2760" s="148"/>
    </row>
    <row r="2761" spans="1:21" ht="15">
      <c r="A2761" s="146">
        <v>4</v>
      </c>
      <c r="B2761" s="146" t="s">
        <v>249</v>
      </c>
      <c r="C2761" s="146">
        <v>2020</v>
      </c>
      <c r="D2761" s="146">
        <v>5</v>
      </c>
      <c r="E2761" s="146" t="s">
        <v>371</v>
      </c>
      <c r="F2761" s="147">
        <v>10</v>
      </c>
      <c r="G2761" s="146" t="s">
        <v>250</v>
      </c>
      <c r="H2761" s="146">
        <v>905</v>
      </c>
      <c r="I2761" s="146" t="s">
        <v>358</v>
      </c>
      <c r="J2761" s="146" t="s">
        <v>257</v>
      </c>
      <c r="K2761" s="146" t="s">
        <v>258</v>
      </c>
      <c r="L2761" s="146">
        <v>4513</v>
      </c>
      <c r="M2761" s="146" t="s">
        <v>338</v>
      </c>
      <c r="N2761" s="146">
        <v>4</v>
      </c>
      <c r="O2761" s="146">
        <v>180.08000000000001</v>
      </c>
      <c r="P2761" s="146">
        <v>3226</v>
      </c>
      <c r="Q2761" t="str">
        <f t="shared" si="43"/>
        <v>2-Low Income Residential</v>
      </c>
      <c r="R2761" s="148"/>
      <c r="S2761" t="s">
        <v>381</v>
      </c>
      <c r="U2761" s="148"/>
    </row>
    <row r="2762" spans="1:21" ht="15">
      <c r="A2762" s="146">
        <v>4</v>
      </c>
      <c r="B2762" s="146" t="s">
        <v>249</v>
      </c>
      <c r="C2762" s="146">
        <v>2020</v>
      </c>
      <c r="D2762" s="146">
        <v>5</v>
      </c>
      <c r="E2762" s="146" t="s">
        <v>371</v>
      </c>
      <c r="F2762" s="147">
        <v>1</v>
      </c>
      <c r="G2762" s="146" t="s">
        <v>243</v>
      </c>
      <c r="H2762" s="146">
        <v>1</v>
      </c>
      <c r="I2762" s="146" t="s">
        <v>251</v>
      </c>
      <c r="J2762" s="146" t="s">
        <v>245</v>
      </c>
      <c r="K2762" s="146" t="s">
        <v>246</v>
      </c>
      <c r="L2762" s="146">
        <v>200</v>
      </c>
      <c r="M2762" s="146" t="s">
        <v>259</v>
      </c>
      <c r="N2762" s="146">
        <v>1356</v>
      </c>
      <c r="O2762" s="146">
        <v>201726.95999999999</v>
      </c>
      <c r="P2762" s="146">
        <v>757888</v>
      </c>
      <c r="Q2762" t="str">
        <f t="shared" si="43"/>
        <v>1-Residential</v>
      </c>
      <c r="R2762" s="148"/>
      <c r="S2762" t="s">
        <v>381</v>
      </c>
      <c r="U2762" s="148"/>
    </row>
    <row r="2763" spans="1:21" ht="15">
      <c r="A2763" s="146">
        <v>5</v>
      </c>
      <c r="B2763" s="146" t="s">
        <v>241</v>
      </c>
      <c r="C2763" s="146">
        <v>2020</v>
      </c>
      <c r="D2763" s="146">
        <v>5</v>
      </c>
      <c r="E2763" s="146" t="s">
        <v>371</v>
      </c>
      <c r="F2763" s="147">
        <v>71</v>
      </c>
      <c r="G2763" s="146" t="s">
        <v>154</v>
      </c>
      <c r="H2763" s="146">
        <v>1</v>
      </c>
      <c r="I2763" s="146" t="s">
        <v>251</v>
      </c>
      <c r="J2763" s="146" t="s">
        <v>245</v>
      </c>
      <c r="K2763" s="146" t="s">
        <v>246</v>
      </c>
      <c r="L2763" s="146">
        <v>1571</v>
      </c>
      <c r="M2763" s="146" t="s">
        <v>331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381</v>
      </c>
      <c r="U2763" s="148"/>
    </row>
    <row r="2764" spans="1:21" ht="15">
      <c r="A2764" s="146">
        <v>5</v>
      </c>
      <c r="B2764" s="146" t="s">
        <v>241</v>
      </c>
      <c r="C2764" s="146">
        <v>2020</v>
      </c>
      <c r="D2764" s="146">
        <v>5</v>
      </c>
      <c r="E2764" s="146" t="s">
        <v>371</v>
      </c>
      <c r="F2764" s="147">
        <v>3</v>
      </c>
      <c r="G2764" s="146" t="s">
        <v>262</v>
      </c>
      <c r="H2764" s="146">
        <v>955</v>
      </c>
      <c r="I2764" s="146" t="s">
        <v>328</v>
      </c>
      <c r="J2764" s="146" t="s">
        <v>268</v>
      </c>
      <c r="K2764" s="146" t="s">
        <v>281</v>
      </c>
      <c r="L2764" s="146">
        <v>4532</v>
      </c>
      <c r="M2764" s="146" t="s">
        <v>265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381</v>
      </c>
      <c r="U2764" s="148"/>
    </row>
    <row r="2765" spans="1:21" ht="15">
      <c r="A2765" s="146">
        <v>5</v>
      </c>
      <c r="B2765" s="146" t="s">
        <v>241</v>
      </c>
      <c r="C2765" s="146">
        <v>2020</v>
      </c>
      <c r="D2765" s="146">
        <v>5</v>
      </c>
      <c r="E2765" s="146" t="s">
        <v>371</v>
      </c>
      <c r="F2765" s="147">
        <v>3</v>
      </c>
      <c r="G2765" s="146" t="s">
        <v>262</v>
      </c>
      <c r="H2765" s="146">
        <v>952</v>
      </c>
      <c r="I2765" s="146" t="s">
        <v>272</v>
      </c>
      <c r="J2765" s="146" t="s">
        <v>260</v>
      </c>
      <c r="K2765" s="146" t="s">
        <v>273</v>
      </c>
      <c r="L2765" s="146">
        <v>4532</v>
      </c>
      <c r="M2765" s="146" t="s">
        <v>265</v>
      </c>
      <c r="N2765" s="146">
        <v>445</v>
      </c>
      <c r="O2765" s="146">
        <v>24648.700000000001</v>
      </c>
      <c r="P2765" s="146">
        <v>1221908</v>
      </c>
      <c r="Q2765" t="str">
        <f t="shared" si="43"/>
        <v>3-Small C&amp;I</v>
      </c>
      <c r="R2765" s="148"/>
      <c r="S2765" t="s">
        <v>381</v>
      </c>
      <c r="U2765" s="148"/>
    </row>
    <row r="2766" spans="1:21" ht="15">
      <c r="A2766" s="146">
        <v>4</v>
      </c>
      <c r="B2766" s="146" t="s">
        <v>249</v>
      </c>
      <c r="C2766" s="146">
        <v>2020</v>
      </c>
      <c r="D2766" s="146">
        <v>5</v>
      </c>
      <c r="E2766" s="146" t="s">
        <v>371</v>
      </c>
      <c r="F2766" s="147">
        <v>3</v>
      </c>
      <c r="G2766" s="146" t="s">
        <v>262</v>
      </c>
      <c r="H2766" s="146">
        <v>15</v>
      </c>
      <c r="I2766" s="146" t="s">
        <v>318</v>
      </c>
      <c r="J2766" s="146" t="s">
        <v>266</v>
      </c>
      <c r="K2766" s="146" t="s">
        <v>276</v>
      </c>
      <c r="L2766" s="146">
        <v>300</v>
      </c>
      <c r="M2766" s="146" t="s">
        <v>282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381</v>
      </c>
      <c r="U2766" s="148"/>
    </row>
    <row r="2767" spans="1:21" ht="15">
      <c r="A2767" s="146">
        <v>5</v>
      </c>
      <c r="B2767" s="146" t="s">
        <v>241</v>
      </c>
      <c r="C2767" s="146">
        <v>2020</v>
      </c>
      <c r="D2767" s="146">
        <v>5</v>
      </c>
      <c r="E2767" s="146" t="s">
        <v>371</v>
      </c>
      <c r="F2767" s="147">
        <v>77</v>
      </c>
      <c r="G2767" s="146" t="s">
        <v>154</v>
      </c>
      <c r="H2767" s="146">
        <v>18</v>
      </c>
      <c r="I2767" s="146" t="s">
        <v>284</v>
      </c>
      <c r="J2767" s="146" t="s">
        <v>268</v>
      </c>
      <c r="K2767" s="146" t="s">
        <v>281</v>
      </c>
      <c r="L2767" s="146">
        <v>1577</v>
      </c>
      <c r="M2767" s="146" t="s">
        <v>336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381</v>
      </c>
      <c r="U2767" s="148"/>
    </row>
    <row r="2768" spans="1:21" ht="15">
      <c r="A2768" s="146">
        <v>5</v>
      </c>
      <c r="B2768" s="146" t="s">
        <v>241</v>
      </c>
      <c r="C2768" s="146">
        <v>2020</v>
      </c>
      <c r="D2768" s="146">
        <v>5</v>
      </c>
      <c r="E2768" s="146" t="s">
        <v>371</v>
      </c>
      <c r="F2768" s="147">
        <v>1</v>
      </c>
      <c r="G2768" s="146" t="s">
        <v>243</v>
      </c>
      <c r="H2768" s="146">
        <v>10</v>
      </c>
      <c r="I2768" s="146" t="s">
        <v>347</v>
      </c>
      <c r="J2768" s="146" t="s">
        <v>260</v>
      </c>
      <c r="K2768" s="146" t="s">
        <v>273</v>
      </c>
      <c r="L2768" s="146">
        <v>200</v>
      </c>
      <c r="M2768" s="146" t="s">
        <v>259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381</v>
      </c>
      <c r="U2768" s="148"/>
    </row>
    <row r="2769" spans="1:21" ht="15">
      <c r="A2769" s="146">
        <v>5</v>
      </c>
      <c r="B2769" s="146" t="s">
        <v>241</v>
      </c>
      <c r="C2769" s="146">
        <v>2020</v>
      </c>
      <c r="D2769" s="146">
        <v>5</v>
      </c>
      <c r="E2769" s="146" t="s">
        <v>371</v>
      </c>
      <c r="F2769" s="147">
        <v>1</v>
      </c>
      <c r="G2769" s="146" t="s">
        <v>243</v>
      </c>
      <c r="H2769" s="146">
        <v>950</v>
      </c>
      <c r="I2769" s="146" t="s">
        <v>269</v>
      </c>
      <c r="J2769" s="146" t="s">
        <v>248</v>
      </c>
      <c r="K2769" s="146" t="s">
        <v>270</v>
      </c>
      <c r="L2769" s="146">
        <v>4512</v>
      </c>
      <c r="M2769" s="146" t="s">
        <v>247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381</v>
      </c>
      <c r="U2769" s="148"/>
    </row>
    <row r="2770" spans="1:21" ht="15">
      <c r="A2770" s="146">
        <v>5</v>
      </c>
      <c r="B2770" s="146" t="s">
        <v>241</v>
      </c>
      <c r="C2770" s="146">
        <v>2020</v>
      </c>
      <c r="D2770" s="146">
        <v>5</v>
      </c>
      <c r="E2770" s="146" t="s">
        <v>371</v>
      </c>
      <c r="F2770" s="147">
        <v>3</v>
      </c>
      <c r="G2770" s="146" t="s">
        <v>262</v>
      </c>
      <c r="H2770" s="146">
        <v>953</v>
      </c>
      <c r="I2770" s="146" t="s">
        <v>278</v>
      </c>
      <c r="J2770" s="146" t="s">
        <v>266</v>
      </c>
      <c r="K2770" s="146" t="s">
        <v>276</v>
      </c>
      <c r="L2770" s="146">
        <v>4532</v>
      </c>
      <c r="M2770" s="146" t="s">
        <v>265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381</v>
      </c>
      <c r="U2770" s="148"/>
    </row>
    <row r="2771" spans="1:21" ht="15">
      <c r="A2771" s="146">
        <v>5</v>
      </c>
      <c r="B2771" s="146" t="s">
        <v>241</v>
      </c>
      <c r="C2771" s="146">
        <v>2020</v>
      </c>
      <c r="D2771" s="146">
        <v>5</v>
      </c>
      <c r="E2771" s="146" t="s">
        <v>371</v>
      </c>
      <c r="F2771" s="147">
        <v>6</v>
      </c>
      <c r="G2771" s="146" t="s">
        <v>293</v>
      </c>
      <c r="H2771" s="146">
        <v>603</v>
      </c>
      <c r="I2771" s="146" t="s">
        <v>306</v>
      </c>
      <c r="J2771" s="146" t="s">
        <v>305</v>
      </c>
      <c r="K2771" s="146" t="s">
        <v>307</v>
      </c>
      <c r="L2771" s="146">
        <v>700</v>
      </c>
      <c r="M2771" s="146" t="s">
        <v>296</v>
      </c>
      <c r="N2771" s="146">
        <v>627</v>
      </c>
      <c r="O2771" s="146">
        <v>42125.889999999999</v>
      </c>
      <c r="P2771" s="146">
        <v>102164</v>
      </c>
      <c r="Q2771" t="str">
        <f t="shared" si="43"/>
        <v>Street</v>
      </c>
      <c r="R2771" s="148"/>
      <c r="S2771" t="s">
        <v>381</v>
      </c>
      <c r="U2771" s="148"/>
    </row>
    <row r="2772" spans="1:21" ht="15">
      <c r="A2772" s="146">
        <v>5</v>
      </c>
      <c r="B2772" s="146" t="s">
        <v>241</v>
      </c>
      <c r="C2772" s="146">
        <v>2020</v>
      </c>
      <c r="D2772" s="146">
        <v>5</v>
      </c>
      <c r="E2772" s="146" t="s">
        <v>371</v>
      </c>
      <c r="F2772" s="147">
        <v>6</v>
      </c>
      <c r="G2772" s="146" t="s">
        <v>293</v>
      </c>
      <c r="H2772" s="146">
        <v>608</v>
      </c>
      <c r="I2772" s="146" t="s">
        <v>339</v>
      </c>
      <c r="J2772" s="146" t="s">
        <v>308</v>
      </c>
      <c r="K2772" s="146" t="s">
        <v>154</v>
      </c>
      <c r="L2772" s="146">
        <v>700</v>
      </c>
      <c r="M2772" s="146" t="s">
        <v>296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381</v>
      </c>
      <c r="U2772" s="148"/>
    </row>
    <row r="2773" spans="1:21" ht="15">
      <c r="A2773" s="146">
        <v>5</v>
      </c>
      <c r="B2773" s="146" t="s">
        <v>241</v>
      </c>
      <c r="C2773" s="146">
        <v>2020</v>
      </c>
      <c r="D2773" s="146">
        <v>5</v>
      </c>
      <c r="E2773" s="146" t="s">
        <v>371</v>
      </c>
      <c r="F2773" s="147">
        <v>6</v>
      </c>
      <c r="G2773" s="146" t="s">
        <v>293</v>
      </c>
      <c r="H2773" s="146">
        <v>609</v>
      </c>
      <c r="I2773" s="146" t="s">
        <v>340</v>
      </c>
      <c r="J2773" s="146" t="s">
        <v>308</v>
      </c>
      <c r="K2773" s="146" t="s">
        <v>154</v>
      </c>
      <c r="L2773" s="146">
        <v>700</v>
      </c>
      <c r="M2773" s="146" t="s">
        <v>296</v>
      </c>
      <c r="N2773" s="146">
        <v>13</v>
      </c>
      <c r="O2773" s="146">
        <v>3891.8499999999999</v>
      </c>
      <c r="P2773" s="146">
        <v>17214</v>
      </c>
      <c r="Q2773" t="str">
        <f t="shared" si="43"/>
        <v>Street</v>
      </c>
      <c r="R2773" s="148"/>
      <c r="S2773" t="s">
        <v>381</v>
      </c>
      <c r="U2773" s="148"/>
    </row>
    <row r="2774" spans="1:21" ht="15">
      <c r="A2774" s="146">
        <v>5</v>
      </c>
      <c r="B2774" s="146" t="s">
        <v>241</v>
      </c>
      <c r="C2774" s="146">
        <v>2020</v>
      </c>
      <c r="D2774" s="146">
        <v>5</v>
      </c>
      <c r="E2774" s="146" t="s">
        <v>371</v>
      </c>
      <c r="F2774" s="147">
        <v>6</v>
      </c>
      <c r="G2774" s="146" t="s">
        <v>293</v>
      </c>
      <c r="H2774" s="146">
        <v>626</v>
      </c>
      <c r="I2774" s="146" t="s">
        <v>355</v>
      </c>
      <c r="J2774" s="146" t="s">
        <v>310</v>
      </c>
      <c r="K2774" s="146" t="s">
        <v>154</v>
      </c>
      <c r="L2774" s="146">
        <v>700</v>
      </c>
      <c r="M2774" s="146" t="s">
        <v>296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381</v>
      </c>
      <c r="U2774" s="148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381</v>
      </c>
      <c r="U2775" s="148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381</v>
      </c>
      <c r="U2776" s="148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8"/>
      <c r="S2777" t="s">
        <v>381</v>
      </c>
      <c r="U2777" s="148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8"/>
      <c r="S2778" t="s">
        <v>381</v>
      </c>
      <c r="U2778" s="148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8"/>
      <c r="S2779" t="s">
        <v>381</v>
      </c>
      <c r="U2779" s="148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8"/>
      <c r="S2780" t="s">
        <v>381</v>
      </c>
      <c r="U2780" s="148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8"/>
      <c r="S2781" t="s">
        <v>381</v>
      </c>
      <c r="U2781" s="148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381</v>
      </c>
      <c r="U2782" s="148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8"/>
      <c r="S2783" t="s">
        <v>381</v>
      </c>
      <c r="U2783" s="148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381</v>
      </c>
      <c r="U2784" s="148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8"/>
      <c r="S2785" t="s">
        <v>381</v>
      </c>
      <c r="U2785" s="148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8"/>
      <c r="S2786" t="s">
        <v>381</v>
      </c>
      <c r="U2786" s="148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381</v>
      </c>
      <c r="U2787" s="148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8"/>
      <c r="S2788" t="s">
        <v>381</v>
      </c>
      <c r="U2788" s="148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381</v>
      </c>
      <c r="U2789" s="148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8"/>
      <c r="S2790" t="s">
        <v>381</v>
      </c>
      <c r="U2790" s="148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381</v>
      </c>
      <c r="U2791" s="148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381</v>
      </c>
      <c r="U2792" s="148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8"/>
      <c r="S2793" t="s">
        <v>381</v>
      </c>
      <c r="U2793" s="148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381</v>
      </c>
      <c r="U2794" s="148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8"/>
      <c r="S2795" t="s">
        <v>381</v>
      </c>
      <c r="U2795" s="148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8"/>
      <c r="S2796" t="s">
        <v>381</v>
      </c>
      <c r="U2796" s="148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381</v>
      </c>
      <c r="U2797" s="148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381</v>
      </c>
      <c r="U2798" s="148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381</v>
      </c>
      <c r="U2799" s="148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381</v>
      </c>
      <c r="U2800" s="148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8"/>
      <c r="S2801" t="s">
        <v>381</v>
      </c>
      <c r="U2801" s="148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8"/>
      <c r="S2802" t="s">
        <v>381</v>
      </c>
      <c r="U2802" s="148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8"/>
      <c r="S2803" t="s">
        <v>381</v>
      </c>
      <c r="U2803" s="148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8"/>
      <c r="S2804" t="s">
        <v>381</v>
      </c>
      <c r="U2804" s="148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8"/>
      <c r="S2805" t="s">
        <v>381</v>
      </c>
      <c r="U2805" s="148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381</v>
      </c>
      <c r="U2806" s="148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8"/>
      <c r="S2807" t="s">
        <v>381</v>
      </c>
      <c r="U2807" s="148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8"/>
      <c r="S2808" t="s">
        <v>381</v>
      </c>
      <c r="U2808" s="148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381</v>
      </c>
      <c r="U2809" s="148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8"/>
      <c r="S2810" t="s">
        <v>381</v>
      </c>
      <c r="U2810" s="148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8"/>
      <c r="S2811" t="s">
        <v>381</v>
      </c>
      <c r="U2811" s="148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8"/>
      <c r="S2812" t="s">
        <v>381</v>
      </c>
      <c r="U2812" s="148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381</v>
      </c>
      <c r="U2813" s="148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381</v>
      </c>
      <c r="U2814" s="148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8"/>
      <c r="S2815" t="s">
        <v>381</v>
      </c>
      <c r="U2815" s="148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8"/>
      <c r="S2816" t="s">
        <v>381</v>
      </c>
      <c r="U2816" s="148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8"/>
      <c r="S2817" t="s">
        <v>381</v>
      </c>
      <c r="U2817" s="148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8"/>
      <c r="S2818" t="s">
        <v>381</v>
      </c>
      <c r="U2818" s="148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8"/>
      <c r="S2819" t="s">
        <v>381</v>
      </c>
      <c r="U2819" s="148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381</v>
      </c>
      <c r="U2820" s="148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8"/>
      <c r="S2821" t="s">
        <v>381</v>
      </c>
      <c r="U2821" s="148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8"/>
      <c r="S2822" t="s">
        <v>381</v>
      </c>
      <c r="U2822" s="148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381</v>
      </c>
      <c r="U2823" s="148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381</v>
      </c>
      <c r="U2824" s="148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381</v>
      </c>
      <c r="U2825" s="148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8"/>
      <c r="S2826" t="s">
        <v>381</v>
      </c>
      <c r="U2826" s="148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8"/>
      <c r="S2827" t="s">
        <v>381</v>
      </c>
      <c r="U2827" s="148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381</v>
      </c>
      <c r="U2828" s="148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8"/>
      <c r="S2829" t="s">
        <v>381</v>
      </c>
      <c r="U2829" s="148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8"/>
      <c r="S2830" t="s">
        <v>381</v>
      </c>
      <c r="U2830" s="148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8"/>
      <c r="S2831" t="s">
        <v>381</v>
      </c>
      <c r="U2831" s="148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381</v>
      </c>
      <c r="U2832" s="148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381</v>
      </c>
      <c r="U2833" s="148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381</v>
      </c>
      <c r="U2834" s="148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8"/>
      <c r="S2835" t="s">
        <v>381</v>
      </c>
      <c r="U2835" s="148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381</v>
      </c>
      <c r="U2836" s="148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381</v>
      </c>
      <c r="U2837" s="148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8"/>
      <c r="S2838" t="s">
        <v>381</v>
      </c>
      <c r="U2838" s="148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381</v>
      </c>
      <c r="U2839" s="148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381</v>
      </c>
      <c r="U2840" s="148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8"/>
      <c r="S2841" t="s">
        <v>381</v>
      </c>
      <c r="U2841" s="148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8"/>
      <c r="S2842" t="s">
        <v>381</v>
      </c>
      <c r="U2842" s="148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381</v>
      </c>
      <c r="U2843" s="148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8"/>
      <c r="S2844" t="s">
        <v>381</v>
      </c>
      <c r="U2844" s="148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381</v>
      </c>
      <c r="U2845" s="148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8"/>
      <c r="S2846" t="s">
        <v>381</v>
      </c>
      <c r="U2846" s="148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381</v>
      </c>
      <c r="U2847" s="148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8"/>
      <c r="S2848" t="s">
        <v>381</v>
      </c>
      <c r="U2848" s="148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8"/>
      <c r="S2849" t="s">
        <v>381</v>
      </c>
      <c r="U2849" s="148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8"/>
      <c r="S2850" t="s">
        <v>381</v>
      </c>
      <c r="U2850" s="148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381</v>
      </c>
      <c r="U2851" s="148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381</v>
      </c>
      <c r="U2852" s="148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8"/>
      <c r="S2853" t="s">
        <v>381</v>
      </c>
      <c r="U2853" s="148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381</v>
      </c>
      <c r="U2854" s="148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381</v>
      </c>
      <c r="U2855" s="148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8"/>
      <c r="S2856" t="s">
        <v>381</v>
      </c>
      <c r="U2856" s="148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8"/>
      <c r="S2857" t="s">
        <v>381</v>
      </c>
      <c r="U2857" s="148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8"/>
      <c r="S2858" t="s">
        <v>381</v>
      </c>
      <c r="U2858" s="148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381</v>
      </c>
      <c r="U2859" s="148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8"/>
      <c r="S2860" t="s">
        <v>381</v>
      </c>
      <c r="U2860" s="148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8"/>
      <c r="S2861" t="s">
        <v>381</v>
      </c>
      <c r="U2861" s="148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8"/>
      <c r="S2862" t="s">
        <v>381</v>
      </c>
      <c r="U2862" s="148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8"/>
      <c r="S2863" t="s">
        <v>381</v>
      </c>
      <c r="U2863" s="148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8"/>
      <c r="S2864" t="s">
        <v>381</v>
      </c>
      <c r="U2864" s="148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381</v>
      </c>
      <c r="U2865" s="148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381</v>
      </c>
      <c r="U2866" s="148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8"/>
      <c r="S2867" t="s">
        <v>381</v>
      </c>
      <c r="U2867" s="148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8"/>
      <c r="S2868" t="s">
        <v>381</v>
      </c>
      <c r="U2868" s="148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8"/>
      <c r="S2869" t="s">
        <v>381</v>
      </c>
      <c r="U2869" s="148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8"/>
      <c r="S2870" t="s">
        <v>381</v>
      </c>
      <c r="U2870" s="148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8"/>
      <c r="S2871" t="s">
        <v>381</v>
      </c>
      <c r="U2871" s="148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8"/>
      <c r="S2872" t="s">
        <v>381</v>
      </c>
      <c r="U2872" s="148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8"/>
      <c r="S2873" t="s">
        <v>381</v>
      </c>
      <c r="U2873" s="148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381</v>
      </c>
      <c r="U2874" s="148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381</v>
      </c>
      <c r="U2875" s="148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8"/>
      <c r="S2876" t="s">
        <v>381</v>
      </c>
      <c r="U2876" s="148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8"/>
      <c r="S2877" t="s">
        <v>381</v>
      </c>
      <c r="U2877" s="148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381</v>
      </c>
      <c r="U2878" s="148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381</v>
      </c>
      <c r="U2879" s="148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8"/>
      <c r="S2880" t="s">
        <v>381</v>
      </c>
      <c r="U2880" s="148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8"/>
      <c r="S2881" t="s">
        <v>381</v>
      </c>
      <c r="U2881" s="148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8"/>
      <c r="S2882" t="s">
        <v>381</v>
      </c>
      <c r="U2882" s="148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8"/>
      <c r="S2883" t="s">
        <v>381</v>
      </c>
      <c r="U2883" s="148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8"/>
      <c r="S2884" t="s">
        <v>381</v>
      </c>
      <c r="U2884" s="148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8"/>
      <c r="S2885" t="s">
        <v>381</v>
      </c>
      <c r="U2885" s="148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381</v>
      </c>
      <c r="U2886" s="148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8"/>
      <c r="S2887" t="s">
        <v>381</v>
      </c>
      <c r="U2887" s="148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381</v>
      </c>
      <c r="U2888" s="148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8"/>
      <c r="S2889" t="s">
        <v>381</v>
      </c>
      <c r="U2889" s="148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381</v>
      </c>
      <c r="U2890" s="148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381</v>
      </c>
      <c r="U2891" s="148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8"/>
      <c r="S2892" t="s">
        <v>381</v>
      </c>
      <c r="U2892" s="148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381</v>
      </c>
      <c r="U2893" s="148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381</v>
      </c>
      <c r="U2894" s="148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8"/>
      <c r="S2895" t="s">
        <v>381</v>
      </c>
      <c r="U2895" s="148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381</v>
      </c>
      <c r="U2896" s="148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8"/>
      <c r="S2897" t="s">
        <v>381</v>
      </c>
      <c r="U2897" s="148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8"/>
      <c r="S2898" t="s">
        <v>381</v>
      </c>
      <c r="U2898" s="148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8"/>
      <c r="S2899" t="s">
        <v>381</v>
      </c>
      <c r="U2899" s="148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381</v>
      </c>
      <c r="U2900" s="148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8"/>
      <c r="S2901" t="s">
        <v>381</v>
      </c>
      <c r="U2901" s="148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8"/>
      <c r="S2902" t="s">
        <v>381</v>
      </c>
      <c r="U2902" s="148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381</v>
      </c>
      <c r="U2903" s="148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8"/>
      <c r="S2904" t="s">
        <v>381</v>
      </c>
      <c r="U2904" s="148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381</v>
      </c>
      <c r="U2905" s="148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8"/>
      <c r="S2906" t="s">
        <v>381</v>
      </c>
      <c r="U2906" s="148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381</v>
      </c>
      <c r="U2907" s="148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381</v>
      </c>
      <c r="U2908" s="148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8"/>
      <c r="S2909" t="s">
        <v>381</v>
      </c>
      <c r="U2909" s="148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381</v>
      </c>
      <c r="U2910" s="148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8"/>
      <c r="S2911" t="s">
        <v>381</v>
      </c>
      <c r="U2911" s="148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8"/>
      <c r="S2912" t="s">
        <v>381</v>
      </c>
      <c r="U2912" s="148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8"/>
      <c r="S2913" t="s">
        <v>381</v>
      </c>
      <c r="U2913" s="148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8"/>
      <c r="S2914" t="s">
        <v>381</v>
      </c>
      <c r="U2914" s="148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381</v>
      </c>
      <c r="U2915" s="148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381</v>
      </c>
      <c r="U2916" s="148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381</v>
      </c>
      <c r="U2917" s="148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8"/>
      <c r="S2918" t="s">
        <v>381</v>
      </c>
      <c r="U2918" s="148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8"/>
      <c r="S2919" t="s">
        <v>381</v>
      </c>
      <c r="U2919" s="148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8"/>
      <c r="S2920" t="s">
        <v>381</v>
      </c>
      <c r="U2920" s="148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381</v>
      </c>
      <c r="U2921" s="148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8"/>
      <c r="S2922" t="s">
        <v>381</v>
      </c>
      <c r="U2922" s="148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8"/>
      <c r="S2923" t="s">
        <v>381</v>
      </c>
      <c r="U2923" s="148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8"/>
      <c r="S2924" t="s">
        <v>381</v>
      </c>
      <c r="U2924" s="148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8"/>
      <c r="S2925" t="s">
        <v>381</v>
      </c>
      <c r="U2925" s="148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381</v>
      </c>
      <c r="U2926" s="148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8"/>
      <c r="S2927" t="s">
        <v>381</v>
      </c>
      <c r="U2927" s="148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8"/>
      <c r="S2928" t="s">
        <v>381</v>
      </c>
      <c r="U2928" s="148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8"/>
      <c r="S2929" t="s">
        <v>381</v>
      </c>
      <c r="U2929" s="148"/>
    </row>
    <row r="2930" spans="1:21" ht="15">
      <c r="A2930" s="146">
        <v>5</v>
      </c>
      <c r="B2930" s="146" t="s">
        <v>241</v>
      </c>
      <c r="C2930">
        <v>2020</v>
      </c>
      <c r="D2930" s="146">
        <v>7</v>
      </c>
      <c r="E2930" s="146" t="s">
        <v>374</v>
      </c>
      <c r="F2930" s="147">
        <v>10</v>
      </c>
      <c r="G2930" s="146" t="s">
        <v>250</v>
      </c>
      <c r="H2930" s="146">
        <v>903</v>
      </c>
      <c r="I2930" s="146" t="s">
        <v>244</v>
      </c>
      <c r="J2930" s="146" t="s">
        <v>245</v>
      </c>
      <c r="K2930" s="146" t="s">
        <v>246</v>
      </c>
      <c r="L2930" s="146">
        <v>4513</v>
      </c>
      <c r="M2930" s="146" t="s">
        <v>338</v>
      </c>
      <c r="N2930" s="146">
        <v>32158</v>
      </c>
      <c r="O2930" s="146">
        <v>3211216.6800000002</v>
      </c>
      <c r="P2930" s="146">
        <v>23819106</v>
      </c>
      <c r="Q2930" t="str">
        <f t="shared" si="45"/>
        <v>1-Residential</v>
      </c>
      <c r="R2930" s="148"/>
      <c r="S2930" t="s">
        <v>381</v>
      </c>
      <c r="U2930" s="148"/>
    </row>
    <row r="2931" spans="1:21" ht="15">
      <c r="A2931" s="146">
        <v>5</v>
      </c>
      <c r="B2931" s="146" t="s">
        <v>241</v>
      </c>
      <c r="C2931">
        <v>2020</v>
      </c>
      <c r="D2931" s="146">
        <v>7</v>
      </c>
      <c r="E2931" s="146" t="s">
        <v>374</v>
      </c>
      <c r="F2931" s="147">
        <v>6</v>
      </c>
      <c r="G2931" s="146" t="s">
        <v>293</v>
      </c>
      <c r="H2931" s="146">
        <v>623</v>
      </c>
      <c r="I2931" s="146" t="s">
        <v>302</v>
      </c>
      <c r="J2931" s="146" t="s">
        <v>301</v>
      </c>
      <c r="K2931" s="146" t="s">
        <v>303</v>
      </c>
      <c r="L2931" s="146">
        <v>700</v>
      </c>
      <c r="M2931" s="146" t="s">
        <v>296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381</v>
      </c>
      <c r="U2931" s="148"/>
    </row>
    <row r="2932" spans="1:21" ht="15">
      <c r="A2932" s="146">
        <v>5</v>
      </c>
      <c r="B2932" s="146" t="s">
        <v>241</v>
      </c>
      <c r="C2932">
        <v>2020</v>
      </c>
      <c r="D2932" s="146">
        <v>7</v>
      </c>
      <c r="E2932" s="146" t="s">
        <v>374</v>
      </c>
      <c r="F2932" s="147">
        <v>6</v>
      </c>
      <c r="G2932" s="146" t="s">
        <v>293</v>
      </c>
      <c r="H2932" s="146">
        <v>601</v>
      </c>
      <c r="I2932" s="146" t="s">
        <v>359</v>
      </c>
      <c r="J2932" s="146" t="s">
        <v>290</v>
      </c>
      <c r="K2932" s="146" t="s">
        <v>299</v>
      </c>
      <c r="L2932" s="146">
        <v>700</v>
      </c>
      <c r="M2932" s="146" t="s">
        <v>296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381</v>
      </c>
      <c r="U2932" s="148"/>
    </row>
    <row r="2933" spans="1:21" ht="15">
      <c r="A2933" s="146">
        <v>5</v>
      </c>
      <c r="B2933" s="146" t="s">
        <v>241</v>
      </c>
      <c r="C2933">
        <v>2020</v>
      </c>
      <c r="D2933" s="146">
        <v>7</v>
      </c>
      <c r="E2933" s="146" t="s">
        <v>374</v>
      </c>
      <c r="F2933" s="147">
        <v>60</v>
      </c>
      <c r="G2933" s="146" t="s">
        <v>154</v>
      </c>
      <c r="H2933" s="146">
        <v>601</v>
      </c>
      <c r="I2933" s="146" t="s">
        <v>359</v>
      </c>
      <c r="J2933" s="146" t="s">
        <v>290</v>
      </c>
      <c r="K2933" s="146" t="s">
        <v>299</v>
      </c>
      <c r="L2933" s="146">
        <v>360</v>
      </c>
      <c r="M2933" s="146" t="s">
        <v>304</v>
      </c>
      <c r="N2933" s="146">
        <v>45</v>
      </c>
      <c r="O2933" s="146">
        <v>1147.1700000000001</v>
      </c>
      <c r="P2933" s="146">
        <v>1599</v>
      </c>
      <c r="Q2933" t="str">
        <f t="shared" si="45"/>
        <v>Street</v>
      </c>
      <c r="R2933" s="148"/>
      <c r="S2933" t="s">
        <v>381</v>
      </c>
      <c r="U2933" s="148"/>
    </row>
    <row r="2934" spans="1:21" ht="15">
      <c r="A2934" s="146">
        <v>5</v>
      </c>
      <c r="B2934" s="146" t="s">
        <v>241</v>
      </c>
      <c r="C2934">
        <v>2020</v>
      </c>
      <c r="D2934" s="146">
        <v>7</v>
      </c>
      <c r="E2934" s="146" t="s">
        <v>374</v>
      </c>
      <c r="F2934" s="147">
        <v>10</v>
      </c>
      <c r="G2934" s="146" t="s">
        <v>250</v>
      </c>
      <c r="H2934" s="146">
        <v>6</v>
      </c>
      <c r="I2934" s="146" t="s">
        <v>344</v>
      </c>
      <c r="J2934" s="146" t="s">
        <v>257</v>
      </c>
      <c r="K2934" s="146" t="s">
        <v>258</v>
      </c>
      <c r="L2934" s="146">
        <v>207</v>
      </c>
      <c r="M2934" s="146" t="s">
        <v>252</v>
      </c>
      <c r="N2934" s="146">
        <v>5387</v>
      </c>
      <c r="O2934" s="146">
        <v>550581.59999999998</v>
      </c>
      <c r="P2934" s="146">
        <v>3666188</v>
      </c>
      <c r="Q2934" t="str">
        <f t="shared" si="45"/>
        <v>2-Low Income Residential</v>
      </c>
      <c r="R2934" s="148"/>
      <c r="S2934" t="s">
        <v>381</v>
      </c>
      <c r="U2934" s="148"/>
    </row>
    <row r="2935" spans="1:21" ht="15">
      <c r="A2935" s="146">
        <v>5</v>
      </c>
      <c r="B2935" s="146" t="s">
        <v>241</v>
      </c>
      <c r="C2935">
        <v>2020</v>
      </c>
      <c r="D2935" s="146">
        <v>7</v>
      </c>
      <c r="E2935" s="146" t="s">
        <v>374</v>
      </c>
      <c r="F2935" s="147">
        <v>1</v>
      </c>
      <c r="G2935" s="146" t="s">
        <v>243</v>
      </c>
      <c r="H2935" s="146">
        <v>905</v>
      </c>
      <c r="I2935" s="146" t="s">
        <v>358</v>
      </c>
      <c r="J2935" s="146" t="s">
        <v>257</v>
      </c>
      <c r="K2935" s="146" t="s">
        <v>258</v>
      </c>
      <c r="L2935" s="146">
        <v>4512</v>
      </c>
      <c r="M2935" s="146" t="s">
        <v>247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381</v>
      </c>
      <c r="U2935" s="148"/>
    </row>
    <row r="2936" spans="1:21" ht="15">
      <c r="A2936" s="146">
        <v>4</v>
      </c>
      <c r="B2936" s="146" t="s">
        <v>249</v>
      </c>
      <c r="C2936">
        <v>2020</v>
      </c>
      <c r="D2936" s="146">
        <v>7</v>
      </c>
      <c r="E2936" s="146" t="s">
        <v>374</v>
      </c>
      <c r="F2936" s="147">
        <v>1</v>
      </c>
      <c r="G2936" s="146" t="s">
        <v>243</v>
      </c>
      <c r="H2936" s="146">
        <v>905</v>
      </c>
      <c r="I2936" s="146" t="s">
        <v>358</v>
      </c>
      <c r="J2936" s="146" t="s">
        <v>257</v>
      </c>
      <c r="K2936" s="146" t="s">
        <v>258</v>
      </c>
      <c r="L2936" s="146">
        <v>4512</v>
      </c>
      <c r="M2936" s="146" t="s">
        <v>247</v>
      </c>
      <c r="N2936" s="146">
        <v>98</v>
      </c>
      <c r="O2936" s="146">
        <v>3001.4000000000001</v>
      </c>
      <c r="P2936" s="146">
        <v>65491</v>
      </c>
      <c r="Q2936" t="str">
        <f t="shared" si="45"/>
        <v>2-Low Income Residential</v>
      </c>
      <c r="R2936" s="148"/>
      <c r="S2936" t="s">
        <v>381</v>
      </c>
      <c r="U2936" s="148"/>
    </row>
    <row r="2937" spans="1:21" ht="15">
      <c r="A2937" s="146">
        <v>5</v>
      </c>
      <c r="B2937" s="146" t="s">
        <v>241</v>
      </c>
      <c r="C2937">
        <v>2020</v>
      </c>
      <c r="D2937" s="146">
        <v>7</v>
      </c>
      <c r="E2937" s="146" t="s">
        <v>374</v>
      </c>
      <c r="F2937" s="147">
        <v>1</v>
      </c>
      <c r="G2937" s="146" t="s">
        <v>243</v>
      </c>
      <c r="H2937" s="146">
        <v>2</v>
      </c>
      <c r="I2937" s="146" t="s">
        <v>330</v>
      </c>
      <c r="J2937" s="146" t="s">
        <v>245</v>
      </c>
      <c r="K2937" s="146" t="s">
        <v>246</v>
      </c>
      <c r="L2937" s="146">
        <v>200</v>
      </c>
      <c r="M2937" s="146" t="s">
        <v>259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381</v>
      </c>
      <c r="U2937" s="148"/>
    </row>
    <row r="2938" spans="1:21" ht="15">
      <c r="A2938" s="146">
        <v>5</v>
      </c>
      <c r="B2938" s="146" t="s">
        <v>241</v>
      </c>
      <c r="C2938">
        <v>2020</v>
      </c>
      <c r="D2938" s="146">
        <v>7</v>
      </c>
      <c r="E2938" s="146" t="s">
        <v>374</v>
      </c>
      <c r="F2938" s="147">
        <v>3</v>
      </c>
      <c r="G2938" s="146" t="s">
        <v>262</v>
      </c>
      <c r="H2938" s="146">
        <v>603</v>
      </c>
      <c r="I2938" s="146" t="s">
        <v>306</v>
      </c>
      <c r="J2938" s="146" t="s">
        <v>305</v>
      </c>
      <c r="K2938" s="146" t="s">
        <v>307</v>
      </c>
      <c r="L2938" s="146">
        <v>300</v>
      </c>
      <c r="M2938" s="146" t="s">
        <v>282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381</v>
      </c>
      <c r="U2938" s="148"/>
    </row>
    <row r="2939" spans="1:21" ht="15">
      <c r="A2939" s="146">
        <v>5</v>
      </c>
      <c r="B2939" s="146" t="s">
        <v>241</v>
      </c>
      <c r="C2939">
        <v>2020</v>
      </c>
      <c r="D2939" s="146">
        <v>7</v>
      </c>
      <c r="E2939" s="146" t="s">
        <v>374</v>
      </c>
      <c r="F2939" s="147">
        <v>6</v>
      </c>
      <c r="G2939" s="146" t="s">
        <v>293</v>
      </c>
      <c r="H2939" s="146">
        <v>602</v>
      </c>
      <c r="I2939" s="146" t="s">
        <v>309</v>
      </c>
      <c r="J2939" s="146" t="s">
        <v>305</v>
      </c>
      <c r="K2939" s="146" t="s">
        <v>307</v>
      </c>
      <c r="L2939" s="146">
        <v>700</v>
      </c>
      <c r="M2939" s="146" t="s">
        <v>296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381</v>
      </c>
      <c r="U2939" s="148"/>
    </row>
    <row r="2940" spans="1:21" ht="15">
      <c r="A2940" s="146">
        <v>5</v>
      </c>
      <c r="B2940" s="146" t="s">
        <v>241</v>
      </c>
      <c r="C2940">
        <v>2020</v>
      </c>
      <c r="D2940" s="146">
        <v>7</v>
      </c>
      <c r="E2940" s="146" t="s">
        <v>374</v>
      </c>
      <c r="F2940" s="147">
        <v>5</v>
      </c>
      <c r="G2940" s="146" t="s">
        <v>283</v>
      </c>
      <c r="H2940" s="146">
        <v>18</v>
      </c>
      <c r="I2940" s="146" t="s">
        <v>284</v>
      </c>
      <c r="J2940" s="146" t="s">
        <v>268</v>
      </c>
      <c r="K2940" s="146" t="s">
        <v>281</v>
      </c>
      <c r="L2940" s="146">
        <v>460</v>
      </c>
      <c r="M2940" s="146" t="s">
        <v>285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381</v>
      </c>
      <c r="U2940" s="148"/>
    </row>
    <row r="2941" spans="1:21" ht="15">
      <c r="A2941" s="146">
        <v>5</v>
      </c>
      <c r="B2941" s="146" t="s">
        <v>241</v>
      </c>
      <c r="C2941">
        <v>2020</v>
      </c>
      <c r="D2941" s="146">
        <v>7</v>
      </c>
      <c r="E2941" s="146" t="s">
        <v>374</v>
      </c>
      <c r="F2941" s="147">
        <v>3</v>
      </c>
      <c r="G2941" s="146" t="s">
        <v>262</v>
      </c>
      <c r="H2941" s="146">
        <v>955</v>
      </c>
      <c r="I2941" s="146" t="s">
        <v>328</v>
      </c>
      <c r="J2941" s="146" t="s">
        <v>268</v>
      </c>
      <c r="K2941" s="146" t="s">
        <v>281</v>
      </c>
      <c r="L2941" s="146">
        <v>4532</v>
      </c>
      <c r="M2941" s="146" t="s">
        <v>265</v>
      </c>
      <c r="N2941" s="146">
        <v>349</v>
      </c>
      <c r="O2941" s="146">
        <v>605922.22999999998</v>
      </c>
      <c r="P2941" s="146">
        <v>7225419</v>
      </c>
      <c r="Q2941" t="str">
        <f t="shared" si="45"/>
        <v>4-Medium C&amp;I</v>
      </c>
      <c r="R2941" s="148"/>
      <c r="S2941" t="s">
        <v>381</v>
      </c>
      <c r="U2941" s="148"/>
    </row>
    <row r="2942" spans="1:21" ht="15">
      <c r="A2942" s="146">
        <v>5</v>
      </c>
      <c r="B2942" s="146" t="s">
        <v>241</v>
      </c>
      <c r="C2942">
        <v>2020</v>
      </c>
      <c r="D2942" s="146">
        <v>7</v>
      </c>
      <c r="E2942" s="146" t="s">
        <v>374</v>
      </c>
      <c r="F2942" s="147">
        <v>3</v>
      </c>
      <c r="G2942" s="146" t="s">
        <v>262</v>
      </c>
      <c r="H2942" s="146">
        <v>951</v>
      </c>
      <c r="I2942" s="146" t="s">
        <v>263</v>
      </c>
      <c r="J2942" s="146" t="s">
        <v>255</v>
      </c>
      <c r="K2942" s="146" t="s">
        <v>264</v>
      </c>
      <c r="L2942" s="146">
        <v>4532</v>
      </c>
      <c r="M2942" s="146" t="s">
        <v>265</v>
      </c>
      <c r="N2942" s="146">
        <v>1226</v>
      </c>
      <c r="O2942" s="146">
        <v>50314.220000000001</v>
      </c>
      <c r="P2942" s="146">
        <v>416753</v>
      </c>
      <c r="Q2942" t="str">
        <f t="shared" si="45"/>
        <v>3-Small C&amp;I</v>
      </c>
      <c r="R2942" s="148"/>
      <c r="S2942" t="s">
        <v>381</v>
      </c>
      <c r="U2942" s="148"/>
    </row>
    <row r="2943" spans="1:21" ht="15">
      <c r="A2943" s="146">
        <v>4</v>
      </c>
      <c r="B2943" s="146" t="s">
        <v>249</v>
      </c>
      <c r="C2943">
        <v>2020</v>
      </c>
      <c r="D2943" s="146">
        <v>7</v>
      </c>
      <c r="E2943" s="146" t="s">
        <v>374</v>
      </c>
      <c r="F2943" s="147">
        <v>3</v>
      </c>
      <c r="G2943" s="146" t="s">
        <v>262</v>
      </c>
      <c r="H2943" s="146">
        <v>951</v>
      </c>
      <c r="I2943" s="146" t="s">
        <v>263</v>
      </c>
      <c r="J2943" s="146" t="s">
        <v>255</v>
      </c>
      <c r="K2943" s="146" t="s">
        <v>264</v>
      </c>
      <c r="L2943" s="146">
        <v>4532</v>
      </c>
      <c r="M2943" s="146" t="s">
        <v>265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381</v>
      </c>
      <c r="U2943" s="148"/>
    </row>
    <row r="2944" spans="1:21" ht="15">
      <c r="A2944" s="146">
        <v>5</v>
      </c>
      <c r="B2944" s="146" t="s">
        <v>241</v>
      </c>
      <c r="C2944">
        <v>2020</v>
      </c>
      <c r="D2944" s="146">
        <v>7</v>
      </c>
      <c r="E2944" s="146" t="s">
        <v>374</v>
      </c>
      <c r="F2944" s="147">
        <v>5</v>
      </c>
      <c r="G2944" s="146" t="s">
        <v>283</v>
      </c>
      <c r="H2944" s="146">
        <v>951</v>
      </c>
      <c r="I2944" s="146" t="s">
        <v>263</v>
      </c>
      <c r="J2944" s="146" t="s">
        <v>255</v>
      </c>
      <c r="K2944" s="146" t="s">
        <v>264</v>
      </c>
      <c r="L2944" s="146">
        <v>4552</v>
      </c>
      <c r="M2944" s="146" t="s">
        <v>313</v>
      </c>
      <c r="N2944" s="146">
        <v>1</v>
      </c>
      <c r="O2944" s="146">
        <v>37.219999999999999</v>
      </c>
      <c r="P2944" s="146">
        <v>300</v>
      </c>
      <c r="Q2944" t="str">
        <f t="shared" si="45"/>
        <v>3-Small C&amp;I</v>
      </c>
      <c r="R2944" s="148"/>
      <c r="S2944" t="s">
        <v>381</v>
      </c>
      <c r="U2944" s="148"/>
    </row>
    <row r="2945" spans="1:21" ht="15">
      <c r="A2945" s="146">
        <v>5</v>
      </c>
      <c r="B2945" s="146" t="s">
        <v>241</v>
      </c>
      <c r="C2945">
        <v>2020</v>
      </c>
      <c r="D2945" s="146">
        <v>7</v>
      </c>
      <c r="E2945" s="146" t="s">
        <v>374</v>
      </c>
      <c r="F2945" s="147">
        <v>1</v>
      </c>
      <c r="G2945" s="146" t="s">
        <v>243</v>
      </c>
      <c r="H2945" s="146">
        <v>10</v>
      </c>
      <c r="I2945" s="146" t="s">
        <v>347</v>
      </c>
      <c r="J2945" s="146" t="s">
        <v>260</v>
      </c>
      <c r="K2945" s="146" t="s">
        <v>273</v>
      </c>
      <c r="L2945" s="146">
        <v>200</v>
      </c>
      <c r="M2945" s="146" t="s">
        <v>259</v>
      </c>
      <c r="N2945" s="146">
        <v>1061</v>
      </c>
      <c r="O2945" s="146">
        <v>83549.169999999998</v>
      </c>
      <c r="P2945" s="146">
        <v>403645</v>
      </c>
      <c r="Q2945" t="str">
        <f t="shared" si="45"/>
        <v>3-Small C&amp;I</v>
      </c>
      <c r="R2945" s="148"/>
      <c r="S2945" t="s">
        <v>381</v>
      </c>
      <c r="U2945" s="148"/>
    </row>
    <row r="2946" spans="1:21" ht="15">
      <c r="A2946" s="146">
        <v>4</v>
      </c>
      <c r="B2946" s="146" t="s">
        <v>249</v>
      </c>
      <c r="C2946">
        <v>2020</v>
      </c>
      <c r="D2946" s="146">
        <v>7</v>
      </c>
      <c r="E2946" s="146" t="s">
        <v>374</v>
      </c>
      <c r="F2946" s="147">
        <v>3</v>
      </c>
      <c r="G2946" s="146" t="s">
        <v>262</v>
      </c>
      <c r="H2946" s="146">
        <v>955</v>
      </c>
      <c r="I2946" s="146" t="s">
        <v>328</v>
      </c>
      <c r="J2946" s="146" t="s">
        <v>271</v>
      </c>
      <c r="K2946" s="146" t="s">
        <v>327</v>
      </c>
      <c r="L2946" s="146">
        <v>4532</v>
      </c>
      <c r="M2946" s="146" t="s">
        <v>265</v>
      </c>
      <c r="N2946" s="146">
        <v>1</v>
      </c>
      <c r="O2946" s="146">
        <v>82.640000000000001</v>
      </c>
      <c r="P2946" s="146">
        <v>0</v>
      </c>
      <c r="Q2946" t="str">
        <f t="shared" si="46" ref="Q2946:Q3009">VLOOKUP(J2946,S:T,2,FALSE)</f>
        <v>4-Medium C&amp;I</v>
      </c>
      <c r="R2946" s="148"/>
      <c r="S2946" t="s">
        <v>381</v>
      </c>
      <c r="U2946" s="148"/>
    </row>
    <row r="2947" spans="1:21" ht="15">
      <c r="A2947" s="146">
        <v>5</v>
      </c>
      <c r="B2947" s="146" t="s">
        <v>241</v>
      </c>
      <c r="C2947">
        <v>2020</v>
      </c>
      <c r="D2947" s="146">
        <v>7</v>
      </c>
      <c r="E2947" s="146" t="s">
        <v>374</v>
      </c>
      <c r="F2947" s="147">
        <v>1</v>
      </c>
      <c r="G2947" s="146" t="s">
        <v>243</v>
      </c>
      <c r="H2947" s="146">
        <v>950</v>
      </c>
      <c r="I2947" s="146" t="s">
        <v>269</v>
      </c>
      <c r="J2947" s="146" t="s">
        <v>248</v>
      </c>
      <c r="K2947" s="146" t="s">
        <v>270</v>
      </c>
      <c r="L2947" s="146">
        <v>4512</v>
      </c>
      <c r="M2947" s="146" t="s">
        <v>247</v>
      </c>
      <c r="N2947" s="146">
        <v>805</v>
      </c>
      <c r="O2947" s="146">
        <v>56733.610000000001</v>
      </c>
      <c r="P2947" s="146">
        <v>497334</v>
      </c>
      <c r="Q2947" t="str">
        <f t="shared" si="46"/>
        <v>3-Small C&amp;I</v>
      </c>
      <c r="R2947" s="148"/>
      <c r="S2947" t="s">
        <v>381</v>
      </c>
      <c r="U2947" s="148"/>
    </row>
    <row r="2948" spans="1:21" ht="15">
      <c r="A2948" s="146">
        <v>5</v>
      </c>
      <c r="B2948" s="146" t="s">
        <v>241</v>
      </c>
      <c r="C2948">
        <v>2020</v>
      </c>
      <c r="D2948" s="146">
        <v>7</v>
      </c>
      <c r="E2948" s="146" t="s">
        <v>374</v>
      </c>
      <c r="F2948" s="147">
        <v>1</v>
      </c>
      <c r="G2948" s="146" t="s">
        <v>243</v>
      </c>
      <c r="H2948" s="146">
        <v>15</v>
      </c>
      <c r="I2948" s="146" t="s">
        <v>318</v>
      </c>
      <c r="J2948" s="146" t="s">
        <v>266</v>
      </c>
      <c r="K2948" s="146" t="s">
        <v>276</v>
      </c>
      <c r="L2948" s="146">
        <v>200</v>
      </c>
      <c r="M2948" s="146" t="s">
        <v>259</v>
      </c>
      <c r="N2948" s="146">
        <v>2</v>
      </c>
      <c r="O2948" s="146">
        <v>71.560000000000002</v>
      </c>
      <c r="P2948" s="146">
        <v>287</v>
      </c>
      <c r="Q2948" t="str">
        <f t="shared" si="46"/>
        <v>3-Small C&amp;I</v>
      </c>
      <c r="R2948" s="148"/>
      <c r="S2948" t="s">
        <v>381</v>
      </c>
      <c r="U2948" s="148"/>
    </row>
    <row r="2949" spans="1:21" ht="15">
      <c r="A2949" s="146">
        <v>5</v>
      </c>
      <c r="B2949" s="146" t="s">
        <v>241</v>
      </c>
      <c r="C2949" s="146">
        <v>2020</v>
      </c>
      <c r="D2949" s="146">
        <v>7</v>
      </c>
      <c r="E2949" s="146" t="s">
        <v>374</v>
      </c>
      <c r="F2949" s="147">
        <v>3</v>
      </c>
      <c r="G2949" s="146" t="s">
        <v>262</v>
      </c>
      <c r="H2949" s="146">
        <v>11</v>
      </c>
      <c r="I2949" s="146" t="s">
        <v>335</v>
      </c>
      <c r="J2949" s="146" t="s">
        <v>248</v>
      </c>
      <c r="K2949" s="146" t="s">
        <v>270</v>
      </c>
      <c r="L2949" s="146">
        <v>300</v>
      </c>
      <c r="M2949" s="146" t="s">
        <v>282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381</v>
      </c>
      <c r="U2949" s="148"/>
    </row>
    <row r="2950" spans="1:21" ht="15">
      <c r="A2950" s="146">
        <v>5</v>
      </c>
      <c r="B2950" s="146" t="s">
        <v>241</v>
      </c>
      <c r="C2950" s="146">
        <v>2020</v>
      </c>
      <c r="D2950" s="146">
        <v>7</v>
      </c>
      <c r="E2950" s="146" t="s">
        <v>374</v>
      </c>
      <c r="F2950" s="147">
        <v>6</v>
      </c>
      <c r="G2950" s="146" t="s">
        <v>293</v>
      </c>
      <c r="H2950" s="146">
        <v>608</v>
      </c>
      <c r="I2950" s="146" t="s">
        <v>339</v>
      </c>
      <c r="J2950" s="146" t="s">
        <v>308</v>
      </c>
      <c r="K2950" s="146" t="s">
        <v>154</v>
      </c>
      <c r="L2950" s="146">
        <v>700</v>
      </c>
      <c r="M2950" s="146" t="s">
        <v>296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381</v>
      </c>
      <c r="U2950" s="148"/>
    </row>
    <row r="2951" spans="1:21" ht="15">
      <c r="A2951" s="146">
        <v>5</v>
      </c>
      <c r="B2951" s="146" t="s">
        <v>241</v>
      </c>
      <c r="C2951" s="146">
        <v>2020</v>
      </c>
      <c r="D2951" s="146">
        <v>7</v>
      </c>
      <c r="E2951" s="146" t="s">
        <v>374</v>
      </c>
      <c r="F2951" s="147">
        <v>3</v>
      </c>
      <c r="G2951" s="146" t="s">
        <v>262</v>
      </c>
      <c r="H2951" s="146">
        <v>710</v>
      </c>
      <c r="I2951" s="146" t="s">
        <v>332</v>
      </c>
      <c r="J2951" s="146" t="s">
        <v>277</v>
      </c>
      <c r="K2951" s="146" t="s">
        <v>317</v>
      </c>
      <c r="L2951" s="146">
        <v>4532</v>
      </c>
      <c r="M2951" s="146" t="s">
        <v>265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381</v>
      </c>
      <c r="U2951" s="148"/>
    </row>
    <row r="2952" spans="1:21" ht="15">
      <c r="A2952" s="146">
        <v>5</v>
      </c>
      <c r="B2952" s="146" t="s">
        <v>241</v>
      </c>
      <c r="C2952" s="146">
        <v>2020</v>
      </c>
      <c r="D2952" s="146">
        <v>7</v>
      </c>
      <c r="E2952" s="146" t="s">
        <v>374</v>
      </c>
      <c r="F2952" s="147">
        <v>6</v>
      </c>
      <c r="G2952" s="146" t="s">
        <v>293</v>
      </c>
      <c r="H2952" s="146">
        <v>612</v>
      </c>
      <c r="I2952" s="146" t="s">
        <v>363</v>
      </c>
      <c r="J2952" s="146" t="s">
        <v>253</v>
      </c>
      <c r="K2952" s="146" t="s">
        <v>295</v>
      </c>
      <c r="L2952" s="146">
        <v>700</v>
      </c>
      <c r="M2952" s="146" t="s">
        <v>296</v>
      </c>
      <c r="N2952" s="146">
        <v>2</v>
      </c>
      <c r="O2952" s="146">
        <v>48.950000000000003</v>
      </c>
      <c r="P2952" s="146">
        <v>185</v>
      </c>
      <c r="Q2952" t="str">
        <f t="shared" si="46"/>
        <v>3-Small C&amp;I</v>
      </c>
      <c r="R2952" s="148"/>
      <c r="S2952" t="s">
        <v>381</v>
      </c>
      <c r="U2952" s="148"/>
    </row>
    <row r="2953" spans="1:21" ht="15">
      <c r="A2953" s="146">
        <v>5</v>
      </c>
      <c r="B2953" s="146" t="s">
        <v>241</v>
      </c>
      <c r="C2953" s="146">
        <v>2020</v>
      </c>
      <c r="D2953" s="146">
        <v>7</v>
      </c>
      <c r="E2953" s="146" t="s">
        <v>374</v>
      </c>
      <c r="F2953" s="147">
        <v>60</v>
      </c>
      <c r="G2953" s="146" t="s">
        <v>154</v>
      </c>
      <c r="H2953" s="146">
        <v>615</v>
      </c>
      <c r="I2953" s="146" t="s">
        <v>298</v>
      </c>
      <c r="J2953" s="146" t="s">
        <v>290</v>
      </c>
      <c r="K2953" s="146" t="s">
        <v>299</v>
      </c>
      <c r="L2953" s="146">
        <v>4563</v>
      </c>
      <c r="M2953" s="146" t="s">
        <v>324</v>
      </c>
      <c r="N2953" s="146">
        <v>39</v>
      </c>
      <c r="O2953" s="146">
        <v>4660.9300000000003</v>
      </c>
      <c r="P2953" s="146">
        <v>7522</v>
      </c>
      <c r="Q2953" t="str">
        <f t="shared" si="46"/>
        <v>Street</v>
      </c>
      <c r="R2953" s="148"/>
      <c r="S2953" t="s">
        <v>381</v>
      </c>
      <c r="U2953" s="148"/>
    </row>
    <row r="2954" spans="1:21" ht="15">
      <c r="A2954" s="146">
        <v>4</v>
      </c>
      <c r="B2954" s="146" t="s">
        <v>249</v>
      </c>
      <c r="C2954" s="146">
        <v>2020</v>
      </c>
      <c r="D2954" s="146">
        <v>7</v>
      </c>
      <c r="E2954" s="146" t="s">
        <v>374</v>
      </c>
      <c r="F2954" s="147">
        <v>60</v>
      </c>
      <c r="G2954" s="146" t="s">
        <v>154</v>
      </c>
      <c r="H2954" s="146">
        <v>615</v>
      </c>
      <c r="I2954" s="146" t="s">
        <v>298</v>
      </c>
      <c r="J2954" s="146" t="s">
        <v>290</v>
      </c>
      <c r="K2954" s="146" t="s">
        <v>299</v>
      </c>
      <c r="L2954" s="146">
        <v>4563</v>
      </c>
      <c r="M2954" s="146" t="s">
        <v>324</v>
      </c>
      <c r="N2954" s="146">
        <v>1</v>
      </c>
      <c r="O2954" s="146">
        <v>10.699999999999999</v>
      </c>
      <c r="P2954" s="146">
        <v>21</v>
      </c>
      <c r="Q2954" t="str">
        <f t="shared" si="46"/>
        <v>Street</v>
      </c>
      <c r="R2954" s="148"/>
      <c r="S2954" t="s">
        <v>381</v>
      </c>
      <c r="U2954" s="148"/>
    </row>
    <row r="2955" spans="1:21" ht="15">
      <c r="A2955" s="146">
        <v>5</v>
      </c>
      <c r="B2955" s="146" t="s">
        <v>241</v>
      </c>
      <c r="C2955" s="146">
        <v>2020</v>
      </c>
      <c r="D2955" s="146">
        <v>7</v>
      </c>
      <c r="E2955" s="146" t="s">
        <v>374</v>
      </c>
      <c r="F2955" s="147">
        <v>6</v>
      </c>
      <c r="G2955" s="146" t="s">
        <v>293</v>
      </c>
      <c r="H2955" s="146">
        <v>600</v>
      </c>
      <c r="I2955" s="146" t="s">
        <v>364</v>
      </c>
      <c r="J2955" s="146" t="s">
        <v>290</v>
      </c>
      <c r="K2955" s="146" t="s">
        <v>299</v>
      </c>
      <c r="L2955" s="146">
        <v>700</v>
      </c>
      <c r="M2955" s="146" t="s">
        <v>296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381</v>
      </c>
      <c r="U2955" s="148"/>
    </row>
    <row r="2956" spans="1:21" ht="15">
      <c r="A2956" s="146">
        <v>5</v>
      </c>
      <c r="B2956" s="146" t="s">
        <v>241</v>
      </c>
      <c r="C2956" s="146">
        <v>2020</v>
      </c>
      <c r="D2956" s="146">
        <v>7</v>
      </c>
      <c r="E2956" s="146" t="s">
        <v>374</v>
      </c>
      <c r="F2956" s="147">
        <v>10</v>
      </c>
      <c r="G2956" s="146" t="s">
        <v>250</v>
      </c>
      <c r="H2956" s="146">
        <v>1</v>
      </c>
      <c r="I2956" s="146" t="s">
        <v>251</v>
      </c>
      <c r="J2956" s="146" t="s">
        <v>245</v>
      </c>
      <c r="K2956" s="146" t="s">
        <v>246</v>
      </c>
      <c r="L2956" s="146">
        <v>207</v>
      </c>
      <c r="M2956" s="146" t="s">
        <v>252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381</v>
      </c>
      <c r="U2956" s="148"/>
    </row>
    <row r="2957" spans="1:21" ht="15">
      <c r="A2957" s="146">
        <v>5</v>
      </c>
      <c r="B2957" s="146" t="s">
        <v>241</v>
      </c>
      <c r="C2957" s="146">
        <v>2020</v>
      </c>
      <c r="D2957" s="146">
        <v>7</v>
      </c>
      <c r="E2957" s="146" t="s">
        <v>374</v>
      </c>
      <c r="F2957" s="147">
        <v>1</v>
      </c>
      <c r="G2957" s="146" t="s">
        <v>243</v>
      </c>
      <c r="H2957" s="146">
        <v>602</v>
      </c>
      <c r="I2957" s="146" t="s">
        <v>309</v>
      </c>
      <c r="J2957" s="146" t="s">
        <v>305</v>
      </c>
      <c r="K2957" s="146" t="s">
        <v>307</v>
      </c>
      <c r="L2957" s="146">
        <v>200</v>
      </c>
      <c r="M2957" s="146" t="s">
        <v>259</v>
      </c>
      <c r="N2957" s="146">
        <v>180</v>
      </c>
      <c r="O2957" s="146">
        <v>6469.5699999999997</v>
      </c>
      <c r="P2957" s="146">
        <v>12670</v>
      </c>
      <c r="Q2957" t="str">
        <f t="shared" si="46"/>
        <v>Street</v>
      </c>
      <c r="R2957" s="148"/>
      <c r="S2957" t="s">
        <v>381</v>
      </c>
      <c r="U2957" s="148"/>
    </row>
    <row r="2958" spans="1:21" ht="15">
      <c r="A2958" s="146">
        <v>5</v>
      </c>
      <c r="B2958" s="146" t="s">
        <v>241</v>
      </c>
      <c r="C2958" s="146">
        <v>2020</v>
      </c>
      <c r="D2958" s="146">
        <v>7</v>
      </c>
      <c r="E2958" s="146" t="s">
        <v>374</v>
      </c>
      <c r="F2958" s="147">
        <v>1</v>
      </c>
      <c r="G2958" s="146" t="s">
        <v>243</v>
      </c>
      <c r="H2958" s="146">
        <v>603</v>
      </c>
      <c r="I2958" s="146" t="s">
        <v>306</v>
      </c>
      <c r="J2958" s="146" t="s">
        <v>305</v>
      </c>
      <c r="K2958" s="146" t="s">
        <v>307</v>
      </c>
      <c r="L2958" s="146">
        <v>200</v>
      </c>
      <c r="M2958" s="146" t="s">
        <v>259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381</v>
      </c>
      <c r="U2958" s="148"/>
    </row>
    <row r="2959" spans="1:21" ht="15">
      <c r="A2959" s="146">
        <v>4</v>
      </c>
      <c r="B2959" s="146" t="s">
        <v>249</v>
      </c>
      <c r="C2959" s="146">
        <v>2020</v>
      </c>
      <c r="D2959" s="146">
        <v>7</v>
      </c>
      <c r="E2959" s="146" t="s">
        <v>374</v>
      </c>
      <c r="F2959" s="147">
        <v>3</v>
      </c>
      <c r="G2959" s="146" t="s">
        <v>262</v>
      </c>
      <c r="H2959" s="146">
        <v>616</v>
      </c>
      <c r="I2959" s="146" t="s">
        <v>311</v>
      </c>
      <c r="J2959" s="146" t="s">
        <v>305</v>
      </c>
      <c r="K2959" s="146" t="s">
        <v>307</v>
      </c>
      <c r="L2959" s="146">
        <v>4532</v>
      </c>
      <c r="M2959" s="146" t="s">
        <v>265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381</v>
      </c>
      <c r="U2959" s="148"/>
    </row>
    <row r="2960" spans="1:21" ht="15">
      <c r="A2960" s="146">
        <v>5</v>
      </c>
      <c r="B2960" s="146" t="s">
        <v>241</v>
      </c>
      <c r="C2960" s="146">
        <v>2020</v>
      </c>
      <c r="D2960" s="146">
        <v>7</v>
      </c>
      <c r="E2960" s="146" t="s">
        <v>374</v>
      </c>
      <c r="F2960" s="147">
        <v>3</v>
      </c>
      <c r="G2960" s="146" t="s">
        <v>262</v>
      </c>
      <c r="H2960" s="146">
        <v>701</v>
      </c>
      <c r="I2960" s="146" t="s">
        <v>316</v>
      </c>
      <c r="J2960" s="146" t="s">
        <v>277</v>
      </c>
      <c r="K2960" s="146" t="s">
        <v>317</v>
      </c>
      <c r="L2960" s="146">
        <v>300</v>
      </c>
      <c r="M2960" s="146" t="s">
        <v>282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381</v>
      </c>
      <c r="U2960" s="148"/>
    </row>
    <row r="2961" spans="1:21" ht="15">
      <c r="A2961" s="146">
        <v>5</v>
      </c>
      <c r="B2961" s="146" t="s">
        <v>241</v>
      </c>
      <c r="C2961" s="146">
        <v>2020</v>
      </c>
      <c r="D2961" s="146">
        <v>7</v>
      </c>
      <c r="E2961" s="146" t="s">
        <v>374</v>
      </c>
      <c r="F2961" s="147">
        <v>3</v>
      </c>
      <c r="G2961" s="146" t="s">
        <v>262</v>
      </c>
      <c r="H2961" s="146">
        <v>602</v>
      </c>
      <c r="I2961" s="146" t="s">
        <v>309</v>
      </c>
      <c r="J2961" s="146" t="s">
        <v>305</v>
      </c>
      <c r="K2961" s="146" t="s">
        <v>307</v>
      </c>
      <c r="L2961" s="146">
        <v>300</v>
      </c>
      <c r="M2961" s="146" t="s">
        <v>282</v>
      </c>
      <c r="N2961" s="146">
        <v>911</v>
      </c>
      <c r="O2961" s="146">
        <v>87047.850000000006</v>
      </c>
      <c r="P2961" s="146">
        <v>209372</v>
      </c>
      <c r="Q2961" t="str">
        <f t="shared" si="46"/>
        <v>Street</v>
      </c>
      <c r="R2961" s="148"/>
      <c r="S2961" t="s">
        <v>381</v>
      </c>
      <c r="U2961" s="148"/>
    </row>
    <row r="2962" spans="1:21" ht="15">
      <c r="A2962" s="146">
        <v>4</v>
      </c>
      <c r="B2962" s="146" t="s">
        <v>249</v>
      </c>
      <c r="C2962" s="146">
        <v>2020</v>
      </c>
      <c r="D2962" s="146">
        <v>7</v>
      </c>
      <c r="E2962" s="146" t="s">
        <v>374</v>
      </c>
      <c r="F2962" s="147">
        <v>3</v>
      </c>
      <c r="G2962" s="146" t="s">
        <v>262</v>
      </c>
      <c r="H2962" s="146">
        <v>1</v>
      </c>
      <c r="I2962" s="146" t="s">
        <v>251</v>
      </c>
      <c r="J2962" s="146" t="s">
        <v>245</v>
      </c>
      <c r="K2962" s="146" t="s">
        <v>246</v>
      </c>
      <c r="L2962" s="146">
        <v>300</v>
      </c>
      <c r="M2962" s="146" t="s">
        <v>282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381</v>
      </c>
      <c r="U2962" s="148"/>
    </row>
    <row r="2963" spans="1:21" ht="15">
      <c r="A2963" s="146">
        <v>5</v>
      </c>
      <c r="B2963" s="146" t="s">
        <v>241</v>
      </c>
      <c r="C2963" s="146">
        <v>2020</v>
      </c>
      <c r="D2963" s="146">
        <v>7</v>
      </c>
      <c r="E2963" s="146" t="s">
        <v>374</v>
      </c>
      <c r="F2963" s="147">
        <v>6</v>
      </c>
      <c r="G2963" s="146" t="s">
        <v>293</v>
      </c>
      <c r="H2963" s="146">
        <v>603</v>
      </c>
      <c r="I2963" s="146" t="s">
        <v>306</v>
      </c>
      <c r="J2963" s="146" t="s">
        <v>305</v>
      </c>
      <c r="K2963" s="146" t="s">
        <v>307</v>
      </c>
      <c r="L2963" s="146">
        <v>700</v>
      </c>
      <c r="M2963" s="146" t="s">
        <v>296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381</v>
      </c>
      <c r="U2963" s="148"/>
    </row>
    <row r="2964" spans="1:21" ht="15">
      <c r="A2964" s="146">
        <v>5</v>
      </c>
      <c r="B2964" s="146" t="s">
        <v>241</v>
      </c>
      <c r="C2964" s="146">
        <v>2020</v>
      </c>
      <c r="D2964" s="146">
        <v>7</v>
      </c>
      <c r="E2964" s="146" t="s">
        <v>374</v>
      </c>
      <c r="F2964" s="147">
        <v>1</v>
      </c>
      <c r="G2964" s="146" t="s">
        <v>243</v>
      </c>
      <c r="H2964" s="146">
        <v>7</v>
      </c>
      <c r="I2964" s="146" t="s">
        <v>345</v>
      </c>
      <c r="J2964" s="146" t="s">
        <v>257</v>
      </c>
      <c r="K2964" s="146" t="s">
        <v>258</v>
      </c>
      <c r="L2964" s="146">
        <v>200</v>
      </c>
      <c r="M2964" s="146" t="s">
        <v>259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381</v>
      </c>
      <c r="U2964" s="148"/>
    </row>
    <row r="2965" spans="1:21" ht="15">
      <c r="A2965" s="146">
        <v>5</v>
      </c>
      <c r="B2965" s="146" t="s">
        <v>241</v>
      </c>
      <c r="C2965" s="146">
        <v>2020</v>
      </c>
      <c r="D2965" s="146">
        <v>7</v>
      </c>
      <c r="E2965" s="146" t="s">
        <v>374</v>
      </c>
      <c r="F2965" s="147">
        <v>3</v>
      </c>
      <c r="G2965" s="146" t="s">
        <v>262</v>
      </c>
      <c r="H2965" s="146">
        <v>18</v>
      </c>
      <c r="I2965" s="146" t="s">
        <v>284</v>
      </c>
      <c r="J2965" s="146" t="s">
        <v>268</v>
      </c>
      <c r="K2965" s="146" t="s">
        <v>281</v>
      </c>
      <c r="L2965" s="146">
        <v>300</v>
      </c>
      <c r="M2965" s="146" t="s">
        <v>282</v>
      </c>
      <c r="N2965" s="146">
        <v>2020</v>
      </c>
      <c r="O2965" s="146">
        <v>5013511.5300000003</v>
      </c>
      <c r="P2965" s="146">
        <v>29882180</v>
      </c>
      <c r="Q2965" t="str">
        <f t="shared" si="46"/>
        <v>4-Medium C&amp;I</v>
      </c>
      <c r="R2965" s="148"/>
      <c r="S2965" t="s">
        <v>381</v>
      </c>
      <c r="U2965" s="148"/>
    </row>
    <row r="2966" spans="1:21" ht="15">
      <c r="A2966" s="146">
        <v>4</v>
      </c>
      <c r="B2966" s="146" t="s">
        <v>249</v>
      </c>
      <c r="C2966" s="146">
        <v>2020</v>
      </c>
      <c r="D2966" s="146">
        <v>7</v>
      </c>
      <c r="E2966" s="146" t="s">
        <v>374</v>
      </c>
      <c r="F2966" s="147">
        <v>3</v>
      </c>
      <c r="G2966" s="146" t="s">
        <v>262</v>
      </c>
      <c r="H2966" s="146">
        <v>954</v>
      </c>
      <c r="I2966" s="146" t="s">
        <v>356</v>
      </c>
      <c r="J2966" s="146" t="s">
        <v>268</v>
      </c>
      <c r="K2966" s="146" t="s">
        <v>281</v>
      </c>
      <c r="L2966" s="146">
        <v>4532</v>
      </c>
      <c r="M2966" s="146" t="s">
        <v>265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381</v>
      </c>
      <c r="U2966" s="148"/>
    </row>
    <row r="2967" spans="1:21" ht="15">
      <c r="A2967" s="146">
        <v>5</v>
      </c>
      <c r="B2967" s="146" t="s">
        <v>241</v>
      </c>
      <c r="C2967" s="146">
        <v>2020</v>
      </c>
      <c r="D2967" s="146">
        <v>7</v>
      </c>
      <c r="E2967" s="146" t="s">
        <v>374</v>
      </c>
      <c r="F2967" s="147">
        <v>79</v>
      </c>
      <c r="G2967" s="146" t="s">
        <v>154</v>
      </c>
      <c r="H2967" s="146">
        <v>954</v>
      </c>
      <c r="I2967" s="146" t="s">
        <v>356</v>
      </c>
      <c r="J2967" s="146" t="s">
        <v>268</v>
      </c>
      <c r="K2967" s="146" t="s">
        <v>281</v>
      </c>
      <c r="L2967" s="146">
        <v>4579</v>
      </c>
      <c r="M2967" s="146" t="s">
        <v>267</v>
      </c>
      <c r="N2967" s="146">
        <v>5</v>
      </c>
      <c r="O2967" s="146">
        <v>4092.6199999999999</v>
      </c>
      <c r="P2967" s="146">
        <v>53300</v>
      </c>
      <c r="Q2967" t="str">
        <f t="shared" si="46"/>
        <v>4-Medium C&amp;I</v>
      </c>
      <c r="R2967" s="148"/>
      <c r="S2967" t="s">
        <v>381</v>
      </c>
      <c r="U2967" s="148"/>
    </row>
    <row r="2968" spans="1:21" ht="15">
      <c r="A2968" s="146">
        <v>5</v>
      </c>
      <c r="B2968" s="146" t="s">
        <v>241</v>
      </c>
      <c r="C2968" s="146">
        <v>2020</v>
      </c>
      <c r="D2968" s="146">
        <v>7</v>
      </c>
      <c r="E2968" s="146" t="s">
        <v>374</v>
      </c>
      <c r="F2968" s="147">
        <v>3</v>
      </c>
      <c r="G2968" s="146" t="s">
        <v>262</v>
      </c>
      <c r="H2968" s="146">
        <v>17</v>
      </c>
      <c r="I2968" s="146" t="s">
        <v>314</v>
      </c>
      <c r="J2968" s="146" t="s">
        <v>274</v>
      </c>
      <c r="K2968" s="146" t="s">
        <v>315</v>
      </c>
      <c r="L2968" s="146">
        <v>300</v>
      </c>
      <c r="M2968" s="146" t="s">
        <v>282</v>
      </c>
      <c r="N2968" s="146">
        <v>2</v>
      </c>
      <c r="O2968" s="146">
        <v>1679.6199999999999</v>
      </c>
      <c r="P2968" s="146">
        <v>9080</v>
      </c>
      <c r="Q2968" t="str">
        <f t="shared" si="46"/>
        <v>4-Medium C&amp;I</v>
      </c>
      <c r="R2968" s="148"/>
      <c r="S2968" t="s">
        <v>381</v>
      </c>
      <c r="U2968" s="148"/>
    </row>
    <row r="2969" spans="1:21" ht="15">
      <c r="A2969" s="146">
        <v>5</v>
      </c>
      <c r="B2969" s="146" t="s">
        <v>241</v>
      </c>
      <c r="C2969" s="146">
        <v>2020</v>
      </c>
      <c r="D2969" s="146">
        <v>7</v>
      </c>
      <c r="E2969" s="146" t="s">
        <v>374</v>
      </c>
      <c r="F2969" s="147">
        <v>3</v>
      </c>
      <c r="G2969" s="146" t="s">
        <v>262</v>
      </c>
      <c r="H2969" s="146">
        <v>953</v>
      </c>
      <c r="I2969" s="146" t="s">
        <v>278</v>
      </c>
      <c r="J2969" s="146" t="s">
        <v>266</v>
      </c>
      <c r="K2969" s="146" t="s">
        <v>276</v>
      </c>
      <c r="L2969" s="146">
        <v>4532</v>
      </c>
      <c r="M2969" s="146" t="s">
        <v>265</v>
      </c>
      <c r="N2969" s="146">
        <v>19465</v>
      </c>
      <c r="O2969" s="146">
        <v>817213.51000000001</v>
      </c>
      <c r="P2969" s="146">
        <v>7709864</v>
      </c>
      <c r="Q2969" t="str">
        <f t="shared" si="46"/>
        <v>3-Small C&amp;I</v>
      </c>
      <c r="R2969" s="148"/>
      <c r="S2969" t="s">
        <v>381</v>
      </c>
      <c r="U2969" s="148"/>
    </row>
    <row r="2970" spans="1:21" ht="15">
      <c r="A2970" s="146">
        <v>4</v>
      </c>
      <c r="B2970" s="146" t="s">
        <v>249</v>
      </c>
      <c r="C2970" s="146">
        <v>2020</v>
      </c>
      <c r="D2970" s="146">
        <v>7</v>
      </c>
      <c r="E2970" s="146" t="s">
        <v>374</v>
      </c>
      <c r="F2970" s="147">
        <v>3</v>
      </c>
      <c r="G2970" s="146" t="s">
        <v>262</v>
      </c>
      <c r="H2970" s="146">
        <v>953</v>
      </c>
      <c r="I2970" s="146" t="s">
        <v>278</v>
      </c>
      <c r="J2970" s="146" t="s">
        <v>266</v>
      </c>
      <c r="K2970" s="146" t="s">
        <v>276</v>
      </c>
      <c r="L2970" s="146">
        <v>4532</v>
      </c>
      <c r="M2970" s="146" t="s">
        <v>265</v>
      </c>
      <c r="N2970" s="146">
        <v>44</v>
      </c>
      <c r="O2970" s="146">
        <v>2356.0999999999999</v>
      </c>
      <c r="P2970" s="146">
        <v>18208</v>
      </c>
      <c r="Q2970" t="str">
        <f t="shared" si="46"/>
        <v>3-Small C&amp;I</v>
      </c>
      <c r="R2970" s="148"/>
      <c r="S2970" t="s">
        <v>381</v>
      </c>
      <c r="U2970" s="148"/>
    </row>
    <row r="2971" spans="1:21" ht="15">
      <c r="A2971" s="146">
        <v>5</v>
      </c>
      <c r="B2971" s="146" t="s">
        <v>241</v>
      </c>
      <c r="C2971" s="146">
        <v>2020</v>
      </c>
      <c r="D2971" s="146">
        <v>7</v>
      </c>
      <c r="E2971" s="146" t="s">
        <v>374</v>
      </c>
      <c r="F2971" s="147">
        <v>3</v>
      </c>
      <c r="G2971" s="146" t="s">
        <v>262</v>
      </c>
      <c r="H2971" s="146">
        <v>15</v>
      </c>
      <c r="I2971" s="146" t="s">
        <v>318</v>
      </c>
      <c r="J2971" s="146" t="s">
        <v>266</v>
      </c>
      <c r="K2971" s="146" t="s">
        <v>276</v>
      </c>
      <c r="L2971" s="146">
        <v>300</v>
      </c>
      <c r="M2971" s="146" t="s">
        <v>282</v>
      </c>
      <c r="N2971" s="146">
        <v>102</v>
      </c>
      <c r="O2971" s="146">
        <v>3941.0100000000002</v>
      </c>
      <c r="P2971" s="146">
        <v>16146</v>
      </c>
      <c r="Q2971" t="str">
        <f t="shared" si="46"/>
        <v>3-Small C&amp;I</v>
      </c>
      <c r="R2971" s="148"/>
      <c r="S2971" t="s">
        <v>381</v>
      </c>
      <c r="U2971" s="148"/>
    </row>
    <row r="2972" spans="1:21" ht="15">
      <c r="A2972" s="146">
        <v>5</v>
      </c>
      <c r="B2972" s="146" t="s">
        <v>241</v>
      </c>
      <c r="C2972" s="146">
        <v>2020</v>
      </c>
      <c r="D2972" s="146">
        <v>7</v>
      </c>
      <c r="E2972" s="146" t="s">
        <v>374</v>
      </c>
      <c r="F2972" s="147">
        <v>6</v>
      </c>
      <c r="G2972" s="146" t="s">
        <v>293</v>
      </c>
      <c r="H2972" s="146">
        <v>609</v>
      </c>
      <c r="I2972" s="146" t="s">
        <v>340</v>
      </c>
      <c r="J2972" s="146" t="s">
        <v>308</v>
      </c>
      <c r="K2972" s="146" t="s">
        <v>154</v>
      </c>
      <c r="L2972" s="146">
        <v>700</v>
      </c>
      <c r="M2972" s="146" t="s">
        <v>296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381</v>
      </c>
      <c r="U2972" s="148"/>
    </row>
    <row r="2973" spans="1:21" ht="15">
      <c r="A2973" s="146">
        <v>5</v>
      </c>
      <c r="B2973" s="146" t="s">
        <v>241</v>
      </c>
      <c r="C2973" s="146">
        <v>2020</v>
      </c>
      <c r="D2973" s="146">
        <v>7</v>
      </c>
      <c r="E2973" s="146" t="s">
        <v>374</v>
      </c>
      <c r="F2973" s="147">
        <v>6</v>
      </c>
      <c r="G2973" s="146" t="s">
        <v>293</v>
      </c>
      <c r="H2973" s="146">
        <v>619</v>
      </c>
      <c r="I2973" s="146" t="s">
        <v>341</v>
      </c>
      <c r="J2973" s="146" t="s">
        <v>308</v>
      </c>
      <c r="K2973" s="146" t="s">
        <v>154</v>
      </c>
      <c r="L2973" s="146">
        <v>4562</v>
      </c>
      <c r="M2973" s="146" t="s">
        <v>300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381</v>
      </c>
      <c r="U2973" s="148"/>
    </row>
    <row r="2974" spans="1:21" ht="15">
      <c r="A2974" s="146">
        <v>5</v>
      </c>
      <c r="B2974" s="146" t="s">
        <v>241</v>
      </c>
      <c r="C2974" s="146">
        <v>2020</v>
      </c>
      <c r="D2974" s="146">
        <v>7</v>
      </c>
      <c r="E2974" s="146" t="s">
        <v>374</v>
      </c>
      <c r="F2974" s="147">
        <v>6</v>
      </c>
      <c r="G2974" s="146" t="s">
        <v>293</v>
      </c>
      <c r="H2974" s="146">
        <v>627</v>
      </c>
      <c r="I2974" s="146" t="s">
        <v>366</v>
      </c>
      <c r="J2974" s="146" t="s">
        <v>310</v>
      </c>
      <c r="K2974" s="146" t="s">
        <v>154</v>
      </c>
      <c r="L2974" s="146">
        <v>4562</v>
      </c>
      <c r="M2974" s="146" t="s">
        <v>300</v>
      </c>
      <c r="N2974" s="146">
        <v>2</v>
      </c>
      <c r="O2974" s="146">
        <v>901.00999999999999</v>
      </c>
      <c r="P2974" s="146">
        <v>172</v>
      </c>
      <c r="Q2974" t="str">
        <f t="shared" si="46"/>
        <v>Street</v>
      </c>
      <c r="R2974" s="148"/>
      <c r="S2974" t="s">
        <v>381</v>
      </c>
      <c r="U2974" s="148"/>
    </row>
    <row r="2975" spans="1:21" ht="15">
      <c r="A2975" s="146">
        <v>4</v>
      </c>
      <c r="B2975" s="146" t="s">
        <v>249</v>
      </c>
      <c r="C2975" s="146">
        <v>2020</v>
      </c>
      <c r="D2975" s="146">
        <v>7</v>
      </c>
      <c r="E2975" s="146" t="s">
        <v>374</v>
      </c>
      <c r="F2975" s="147">
        <v>3</v>
      </c>
      <c r="G2975" s="146" t="s">
        <v>262</v>
      </c>
      <c r="H2975" s="146">
        <v>621</v>
      </c>
      <c r="I2975" s="146" t="s">
        <v>323</v>
      </c>
      <c r="J2975" s="146" t="s">
        <v>253</v>
      </c>
      <c r="K2975" s="146" t="s">
        <v>295</v>
      </c>
      <c r="L2975" s="146">
        <v>4532</v>
      </c>
      <c r="M2975" s="146" t="s">
        <v>265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381</v>
      </c>
      <c r="U2975" s="148"/>
    </row>
    <row r="2976" spans="1:21" ht="15">
      <c r="A2976" s="146">
        <v>4</v>
      </c>
      <c r="B2976" s="146" t="s">
        <v>249</v>
      </c>
      <c r="C2976" s="146">
        <v>2020</v>
      </c>
      <c r="D2976" s="146">
        <v>7</v>
      </c>
      <c r="E2976" s="146" t="s">
        <v>374</v>
      </c>
      <c r="F2976" s="147">
        <v>60</v>
      </c>
      <c r="G2976" s="146" t="s">
        <v>154</v>
      </c>
      <c r="H2976" s="146">
        <v>624</v>
      </c>
      <c r="I2976" s="146" t="s">
        <v>325</v>
      </c>
      <c r="J2976" s="146" t="s">
        <v>301</v>
      </c>
      <c r="K2976" s="146" t="s">
        <v>303</v>
      </c>
      <c r="L2976" s="146">
        <v>4563</v>
      </c>
      <c r="M2976" s="146" t="s">
        <v>324</v>
      </c>
      <c r="N2976" s="146">
        <v>2</v>
      </c>
      <c r="O2976" s="146">
        <v>26.510000000000002</v>
      </c>
      <c r="P2976" s="146">
        <v>97</v>
      </c>
      <c r="Q2976" t="str">
        <f t="shared" si="46"/>
        <v>Street</v>
      </c>
      <c r="R2976" s="148"/>
      <c r="S2976" t="s">
        <v>381</v>
      </c>
      <c r="U2976" s="148"/>
    </row>
    <row r="2977" spans="1:21" ht="15">
      <c r="A2977" s="146">
        <v>4</v>
      </c>
      <c r="B2977" s="146" t="s">
        <v>249</v>
      </c>
      <c r="C2977" s="146">
        <v>2020</v>
      </c>
      <c r="D2977" s="146">
        <v>7</v>
      </c>
      <c r="E2977" s="146" t="s">
        <v>374</v>
      </c>
      <c r="F2977" s="147">
        <v>5</v>
      </c>
      <c r="G2977" s="146" t="s">
        <v>283</v>
      </c>
      <c r="H2977" s="146">
        <v>710</v>
      </c>
      <c r="I2977" s="146" t="s">
        <v>332</v>
      </c>
      <c r="J2977" s="146" t="s">
        <v>277</v>
      </c>
      <c r="K2977" s="146" t="s">
        <v>317</v>
      </c>
      <c r="L2977" s="146">
        <v>4552</v>
      </c>
      <c r="M2977" s="146" t="s">
        <v>313</v>
      </c>
      <c r="N2977" s="146">
        <v>1</v>
      </c>
      <c r="O2977" s="146">
        <v>5542.1899999999996</v>
      </c>
      <c r="P2977" s="146">
        <v>69742</v>
      </c>
      <c r="Q2977" t="str">
        <f t="shared" si="46"/>
        <v>5-Large C&amp;I</v>
      </c>
      <c r="R2977" s="148"/>
      <c r="S2977" t="s">
        <v>381</v>
      </c>
      <c r="U2977" s="148"/>
    </row>
    <row r="2978" spans="1:21" ht="15">
      <c r="A2978" s="146">
        <v>4</v>
      </c>
      <c r="B2978" s="146" t="s">
        <v>249</v>
      </c>
      <c r="C2978" s="146">
        <v>2020</v>
      </c>
      <c r="D2978" s="146">
        <v>7</v>
      </c>
      <c r="E2978" s="146" t="s">
        <v>374</v>
      </c>
      <c r="F2978" s="147">
        <v>1</v>
      </c>
      <c r="G2978" s="146" t="s">
        <v>243</v>
      </c>
      <c r="H2978" s="146">
        <v>1</v>
      </c>
      <c r="I2978" s="146" t="s">
        <v>251</v>
      </c>
      <c r="J2978" s="146" t="s">
        <v>245</v>
      </c>
      <c r="K2978" s="146" t="s">
        <v>246</v>
      </c>
      <c r="L2978" s="146">
        <v>200</v>
      </c>
      <c r="M2978" s="146" t="s">
        <v>259</v>
      </c>
      <c r="N2978" s="146">
        <v>2675</v>
      </c>
      <c r="O2978" s="146">
        <v>588668.64000000001</v>
      </c>
      <c r="P2978" s="146">
        <v>2458592</v>
      </c>
      <c r="Q2978" t="str">
        <f t="shared" si="46"/>
        <v>1-Residential</v>
      </c>
      <c r="R2978" s="148"/>
      <c r="S2978" t="s">
        <v>381</v>
      </c>
      <c r="U2978" s="148"/>
    </row>
    <row r="2979" spans="1:21" ht="15">
      <c r="A2979" s="146">
        <v>4</v>
      </c>
      <c r="B2979" s="146" t="s">
        <v>249</v>
      </c>
      <c r="C2979" s="146">
        <v>2020</v>
      </c>
      <c r="D2979" s="146">
        <v>7</v>
      </c>
      <c r="E2979" s="146" t="s">
        <v>374</v>
      </c>
      <c r="F2979" s="147">
        <v>3</v>
      </c>
      <c r="G2979" s="146" t="s">
        <v>262</v>
      </c>
      <c r="H2979" s="146">
        <v>701</v>
      </c>
      <c r="I2979" s="146" t="s">
        <v>316</v>
      </c>
      <c r="J2979" s="146" t="s">
        <v>277</v>
      </c>
      <c r="K2979" s="146" t="s">
        <v>317</v>
      </c>
      <c r="L2979" s="146">
        <v>300</v>
      </c>
      <c r="M2979" s="146" t="s">
        <v>282</v>
      </c>
      <c r="N2979" s="146">
        <v>1</v>
      </c>
      <c r="O2979" s="146">
        <v>8961.1499999999996</v>
      </c>
      <c r="P2979" s="146">
        <v>59520</v>
      </c>
      <c r="Q2979" t="str">
        <f t="shared" si="46"/>
        <v>5-Large C&amp;I</v>
      </c>
      <c r="R2979" s="148"/>
      <c r="S2979" t="s">
        <v>381</v>
      </c>
      <c r="U2979" s="148"/>
    </row>
    <row r="2980" spans="1:21" ht="15">
      <c r="A2980" s="146">
        <v>5</v>
      </c>
      <c r="B2980" s="146" t="s">
        <v>241</v>
      </c>
      <c r="C2980" s="146">
        <v>2020</v>
      </c>
      <c r="D2980" s="146">
        <v>7</v>
      </c>
      <c r="E2980" s="146" t="s">
        <v>374</v>
      </c>
      <c r="F2980" s="147">
        <v>5</v>
      </c>
      <c r="G2980" s="146" t="s">
        <v>283</v>
      </c>
      <c r="H2980" s="146">
        <v>700</v>
      </c>
      <c r="I2980" s="146" t="s">
        <v>329</v>
      </c>
      <c r="J2980" s="146" t="s">
        <v>277</v>
      </c>
      <c r="K2980" s="146" t="s">
        <v>317</v>
      </c>
      <c r="L2980" s="146">
        <v>460</v>
      </c>
      <c r="M2980" s="146" t="s">
        <v>285</v>
      </c>
      <c r="N2980" s="146">
        <v>3</v>
      </c>
      <c r="O2980" s="146">
        <v>93862.580000000002</v>
      </c>
      <c r="P2980" s="146">
        <v>653800</v>
      </c>
      <c r="Q2980" t="str">
        <f t="shared" si="46"/>
        <v>5-Large C&amp;I</v>
      </c>
      <c r="R2980" s="148"/>
      <c r="S2980" t="s">
        <v>381</v>
      </c>
      <c r="U2980" s="148"/>
    </row>
    <row r="2981" spans="1:21" ht="15">
      <c r="A2981" s="146">
        <v>4</v>
      </c>
      <c r="B2981" s="146" t="s">
        <v>249</v>
      </c>
      <c r="C2981" s="146">
        <v>2020</v>
      </c>
      <c r="D2981" s="146">
        <v>7</v>
      </c>
      <c r="E2981" s="146" t="s">
        <v>374</v>
      </c>
      <c r="F2981" s="147">
        <v>1</v>
      </c>
      <c r="G2981" s="146" t="s">
        <v>243</v>
      </c>
      <c r="H2981" s="146">
        <v>903</v>
      </c>
      <c r="I2981" s="146" t="s">
        <v>244</v>
      </c>
      <c r="J2981" s="146" t="s">
        <v>245</v>
      </c>
      <c r="K2981" s="146" t="s">
        <v>246</v>
      </c>
      <c r="L2981" s="146">
        <v>4512</v>
      </c>
      <c r="M2981" s="146" t="s">
        <v>247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381</v>
      </c>
      <c r="U2981" s="148"/>
    </row>
    <row r="2982" spans="1:21" ht="15">
      <c r="A2982" s="146">
        <v>5</v>
      </c>
      <c r="B2982" s="146" t="s">
        <v>241</v>
      </c>
      <c r="C2982" s="146">
        <v>2020</v>
      </c>
      <c r="D2982" s="146">
        <v>7</v>
      </c>
      <c r="E2982" s="146" t="s">
        <v>374</v>
      </c>
      <c r="F2982" s="147">
        <v>5</v>
      </c>
      <c r="G2982" s="146" t="s">
        <v>283</v>
      </c>
      <c r="H2982" s="146">
        <v>603</v>
      </c>
      <c r="I2982" s="146" t="s">
        <v>306</v>
      </c>
      <c r="J2982" s="146" t="s">
        <v>305</v>
      </c>
      <c r="K2982" s="146" t="s">
        <v>307</v>
      </c>
      <c r="L2982" s="146">
        <v>460</v>
      </c>
      <c r="M2982" s="146" t="s">
        <v>285</v>
      </c>
      <c r="N2982" s="146">
        <v>49</v>
      </c>
      <c r="O2982" s="146">
        <v>6233.3000000000002</v>
      </c>
      <c r="P2982" s="146">
        <v>15570</v>
      </c>
      <c r="Q2982" t="str">
        <f t="shared" si="46"/>
        <v>Street</v>
      </c>
      <c r="R2982" s="148"/>
      <c r="S2982" t="s">
        <v>381</v>
      </c>
      <c r="U2982" s="148"/>
    </row>
    <row r="2983" spans="1:21" ht="15">
      <c r="A2983" s="146">
        <v>4</v>
      </c>
      <c r="B2983" s="146" t="s">
        <v>249</v>
      </c>
      <c r="C2983" s="146">
        <v>2020</v>
      </c>
      <c r="D2983" s="146">
        <v>7</v>
      </c>
      <c r="E2983" s="146" t="s">
        <v>374</v>
      </c>
      <c r="F2983" s="147">
        <v>3</v>
      </c>
      <c r="G2983" s="146" t="s">
        <v>262</v>
      </c>
      <c r="H2983" s="146">
        <v>903</v>
      </c>
      <c r="I2983" s="146" t="s">
        <v>244</v>
      </c>
      <c r="J2983" s="146" t="s">
        <v>245</v>
      </c>
      <c r="K2983" s="146" t="s">
        <v>246</v>
      </c>
      <c r="L2983" s="146">
        <v>4532</v>
      </c>
      <c r="M2983" s="146" t="s">
        <v>265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381</v>
      </c>
      <c r="U2983" s="148"/>
    </row>
    <row r="2984" spans="1:21" ht="15">
      <c r="A2984" s="146">
        <v>5</v>
      </c>
      <c r="B2984" s="146" t="s">
        <v>241</v>
      </c>
      <c r="C2984" s="146">
        <v>2020</v>
      </c>
      <c r="D2984" s="146">
        <v>7</v>
      </c>
      <c r="E2984" s="146" t="s">
        <v>374</v>
      </c>
      <c r="F2984" s="147">
        <v>3</v>
      </c>
      <c r="G2984" s="146" t="s">
        <v>262</v>
      </c>
      <c r="H2984" s="146">
        <v>9</v>
      </c>
      <c r="I2984" s="146" t="s">
        <v>334</v>
      </c>
      <c r="J2984" s="146" t="s">
        <v>260</v>
      </c>
      <c r="K2984" s="146" t="s">
        <v>273</v>
      </c>
      <c r="L2984" s="146">
        <v>300</v>
      </c>
      <c r="M2984" s="146" t="s">
        <v>282</v>
      </c>
      <c r="N2984" s="146">
        <v>304</v>
      </c>
      <c r="O2984" s="146">
        <v>-397365.53000000003</v>
      </c>
      <c r="P2984" s="146">
        <v>565960</v>
      </c>
      <c r="Q2984" t="str">
        <f t="shared" si="46"/>
        <v>3-Small C&amp;I</v>
      </c>
      <c r="R2984" s="148"/>
      <c r="S2984" t="s">
        <v>381</v>
      </c>
      <c r="U2984" s="148"/>
    </row>
    <row r="2985" spans="1:21" ht="15">
      <c r="A2985" s="146">
        <v>5</v>
      </c>
      <c r="B2985" s="146" t="s">
        <v>241</v>
      </c>
      <c r="C2985" s="146">
        <v>2020</v>
      </c>
      <c r="D2985" s="146">
        <v>7</v>
      </c>
      <c r="E2985" s="146" t="s">
        <v>374</v>
      </c>
      <c r="F2985" s="147">
        <v>3</v>
      </c>
      <c r="G2985" s="146" t="s">
        <v>262</v>
      </c>
      <c r="H2985" s="146">
        <v>16</v>
      </c>
      <c r="I2985" s="146" t="s">
        <v>326</v>
      </c>
      <c r="J2985" s="146" t="s">
        <v>271</v>
      </c>
      <c r="K2985" s="146" t="s">
        <v>327</v>
      </c>
      <c r="L2985" s="146">
        <v>300</v>
      </c>
      <c r="M2985" s="146" t="s">
        <v>282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381</v>
      </c>
      <c r="U2985" s="148"/>
    </row>
    <row r="2986" spans="1:21" ht="15">
      <c r="A2986" s="146">
        <v>5</v>
      </c>
      <c r="B2986" s="146" t="s">
        <v>241</v>
      </c>
      <c r="C2986" s="146">
        <v>2020</v>
      </c>
      <c r="D2986" s="146">
        <v>7</v>
      </c>
      <c r="E2986" s="146" t="s">
        <v>374</v>
      </c>
      <c r="F2986" s="147">
        <v>3</v>
      </c>
      <c r="G2986" s="146" t="s">
        <v>262</v>
      </c>
      <c r="H2986" s="146">
        <v>12</v>
      </c>
      <c r="I2986" s="146" t="s">
        <v>372</v>
      </c>
      <c r="J2986" s="146" t="s">
        <v>255</v>
      </c>
      <c r="K2986" s="146" t="s">
        <v>264</v>
      </c>
      <c r="L2986" s="146">
        <v>300</v>
      </c>
      <c r="M2986" s="146" t="s">
        <v>282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381</v>
      </c>
      <c r="U2986" s="148"/>
    </row>
    <row r="2987" spans="1:21" ht="15">
      <c r="A2987" s="146">
        <v>5</v>
      </c>
      <c r="B2987" s="146" t="s">
        <v>241</v>
      </c>
      <c r="C2987" s="146">
        <v>2020</v>
      </c>
      <c r="D2987" s="146">
        <v>7</v>
      </c>
      <c r="E2987" s="146" t="s">
        <v>374</v>
      </c>
      <c r="F2987" s="147">
        <v>5</v>
      </c>
      <c r="G2987" s="146" t="s">
        <v>283</v>
      </c>
      <c r="H2987" s="146">
        <v>8</v>
      </c>
      <c r="I2987" s="146" t="s">
        <v>333</v>
      </c>
      <c r="J2987" s="146" t="s">
        <v>255</v>
      </c>
      <c r="K2987" s="146" t="s">
        <v>264</v>
      </c>
      <c r="L2987" s="146">
        <v>460</v>
      </c>
      <c r="M2987" s="146" t="s">
        <v>285</v>
      </c>
      <c r="N2987" s="146">
        <v>1</v>
      </c>
      <c r="O2987" s="146">
        <v>61.030000000000001</v>
      </c>
      <c r="P2987" s="146">
        <v>292</v>
      </c>
      <c r="Q2987" t="str">
        <f t="shared" si="46"/>
        <v>3-Small C&amp;I</v>
      </c>
      <c r="R2987" s="148"/>
      <c r="S2987" t="s">
        <v>381</v>
      </c>
      <c r="U2987" s="148"/>
    </row>
    <row r="2988" spans="1:21" ht="15">
      <c r="A2988" s="146">
        <v>5</v>
      </c>
      <c r="B2988" s="146" t="s">
        <v>241</v>
      </c>
      <c r="C2988" s="146">
        <v>2020</v>
      </c>
      <c r="D2988" s="146">
        <v>7</v>
      </c>
      <c r="E2988" s="146" t="s">
        <v>374</v>
      </c>
      <c r="F2988" s="147">
        <v>77</v>
      </c>
      <c r="G2988" s="146" t="s">
        <v>154</v>
      </c>
      <c r="H2988" s="146">
        <v>950</v>
      </c>
      <c r="I2988" s="146" t="s">
        <v>269</v>
      </c>
      <c r="J2988" s="146" t="s">
        <v>248</v>
      </c>
      <c r="K2988" s="146" t="s">
        <v>270</v>
      </c>
      <c r="L2988" s="146">
        <v>4577</v>
      </c>
      <c r="M2988" s="146" t="s">
        <v>154</v>
      </c>
      <c r="N2988" s="146">
        <v>1</v>
      </c>
      <c r="O2988" s="146">
        <v>143.43000000000001</v>
      </c>
      <c r="P2988" s="146">
        <v>1347</v>
      </c>
      <c r="Q2988" t="str">
        <f t="shared" si="46"/>
        <v>3-Small C&amp;I</v>
      </c>
      <c r="R2988" s="148"/>
      <c r="S2988" t="s">
        <v>381</v>
      </c>
      <c r="U2988" s="148"/>
    </row>
    <row r="2989" spans="1:21" ht="15">
      <c r="A2989" s="146">
        <v>5</v>
      </c>
      <c r="B2989" s="146" t="s">
        <v>241</v>
      </c>
      <c r="C2989" s="146">
        <v>2020</v>
      </c>
      <c r="D2989" s="146">
        <v>7</v>
      </c>
      <c r="E2989" s="146" t="s">
        <v>374</v>
      </c>
      <c r="F2989" s="147">
        <v>6</v>
      </c>
      <c r="G2989" s="146" t="s">
        <v>293</v>
      </c>
      <c r="H2989" s="146">
        <v>5</v>
      </c>
      <c r="I2989" s="146" t="s">
        <v>289</v>
      </c>
      <c r="J2989" s="146" t="s">
        <v>248</v>
      </c>
      <c r="K2989" s="146" t="s">
        <v>270</v>
      </c>
      <c r="L2989" s="146">
        <v>700</v>
      </c>
      <c r="M2989" s="146" t="s">
        <v>296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381</v>
      </c>
      <c r="U2989" s="148"/>
    </row>
    <row r="2990" spans="1:21" ht="15">
      <c r="A2990" s="146">
        <v>4</v>
      </c>
      <c r="B2990" s="146" t="s">
        <v>249</v>
      </c>
      <c r="C2990" s="146">
        <v>2020</v>
      </c>
      <c r="D2990" s="146">
        <v>7</v>
      </c>
      <c r="E2990" s="146" t="s">
        <v>374</v>
      </c>
      <c r="F2990" s="147">
        <v>3</v>
      </c>
      <c r="G2990" s="146" t="s">
        <v>262</v>
      </c>
      <c r="H2990" s="146">
        <v>5</v>
      </c>
      <c r="I2990" s="146" t="s">
        <v>289</v>
      </c>
      <c r="J2990" s="146" t="s">
        <v>248</v>
      </c>
      <c r="K2990" s="146" t="s">
        <v>270</v>
      </c>
      <c r="L2990" s="146">
        <v>300</v>
      </c>
      <c r="M2990" s="146" t="s">
        <v>282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381</v>
      </c>
      <c r="U2990" s="148"/>
    </row>
    <row r="2991" spans="1:21" ht="15">
      <c r="A2991" s="146">
        <v>4</v>
      </c>
      <c r="B2991" s="146" t="s">
        <v>249</v>
      </c>
      <c r="C2991" s="146">
        <v>2020</v>
      </c>
      <c r="D2991" s="146">
        <v>7</v>
      </c>
      <c r="E2991" s="146" t="s">
        <v>374</v>
      </c>
      <c r="F2991" s="147">
        <v>3</v>
      </c>
      <c r="G2991" s="146" t="s">
        <v>262</v>
      </c>
      <c r="H2991" s="146">
        <v>710</v>
      </c>
      <c r="I2991" s="146" t="s">
        <v>332</v>
      </c>
      <c r="J2991" s="146" t="s">
        <v>277</v>
      </c>
      <c r="K2991" s="146" t="s">
        <v>317</v>
      </c>
      <c r="L2991" s="146">
        <v>4532</v>
      </c>
      <c r="M2991" s="146" t="s">
        <v>265</v>
      </c>
      <c r="N2991" s="146">
        <v>9</v>
      </c>
      <c r="O2991" s="146">
        <v>83058.339999999997</v>
      </c>
      <c r="P2991" s="146">
        <v>1120291</v>
      </c>
      <c r="Q2991" t="str">
        <f t="shared" si="46"/>
        <v>5-Large C&amp;I</v>
      </c>
      <c r="R2991" s="148"/>
      <c r="S2991" t="s">
        <v>381</v>
      </c>
      <c r="U2991" s="148"/>
    </row>
    <row r="2992" spans="1:21" ht="15">
      <c r="A2992" s="146">
        <v>5</v>
      </c>
      <c r="B2992" s="146" t="s">
        <v>241</v>
      </c>
      <c r="C2992" s="146">
        <v>2020</v>
      </c>
      <c r="D2992" s="146">
        <v>7</v>
      </c>
      <c r="E2992" s="146" t="s">
        <v>374</v>
      </c>
      <c r="F2992" s="147">
        <v>3</v>
      </c>
      <c r="G2992" s="146" t="s">
        <v>262</v>
      </c>
      <c r="H2992" s="146">
        <v>621</v>
      </c>
      <c r="I2992" s="146" t="s">
        <v>323</v>
      </c>
      <c r="J2992" s="146" t="s">
        <v>253</v>
      </c>
      <c r="K2992" s="146" t="s">
        <v>295</v>
      </c>
      <c r="L2992" s="146">
        <v>4532</v>
      </c>
      <c r="M2992" s="146" t="s">
        <v>265</v>
      </c>
      <c r="N2992" s="146">
        <v>6</v>
      </c>
      <c r="O2992" s="146">
        <v>430.54000000000002</v>
      </c>
      <c r="P2992" s="146">
        <v>3906</v>
      </c>
      <c r="Q2992" t="str">
        <f t="shared" si="46"/>
        <v>3-Small C&amp;I</v>
      </c>
      <c r="R2992" s="148"/>
      <c r="S2992" t="s">
        <v>381</v>
      </c>
      <c r="U2992" s="148"/>
    </row>
    <row r="2993" spans="1:21" ht="15">
      <c r="A2993" s="146">
        <v>5</v>
      </c>
      <c r="B2993" s="146" t="s">
        <v>241</v>
      </c>
      <c r="C2993" s="146">
        <v>2020</v>
      </c>
      <c r="D2993" s="146">
        <v>7</v>
      </c>
      <c r="E2993" s="146" t="s">
        <v>374</v>
      </c>
      <c r="F2993" s="147">
        <v>60</v>
      </c>
      <c r="G2993" s="146" t="s">
        <v>154</v>
      </c>
      <c r="H2993" s="146">
        <v>621</v>
      </c>
      <c r="I2993" s="146" t="s">
        <v>323</v>
      </c>
      <c r="J2993" s="146" t="s">
        <v>253</v>
      </c>
      <c r="K2993" s="146" t="s">
        <v>295</v>
      </c>
      <c r="L2993" s="146">
        <v>4563</v>
      </c>
      <c r="M2993" s="146" t="s">
        <v>324</v>
      </c>
      <c r="N2993" s="146">
        <v>1</v>
      </c>
      <c r="O2993" s="146">
        <v>7.8300000000000001</v>
      </c>
      <c r="P2993" s="146">
        <v>7</v>
      </c>
      <c r="Q2993" t="str">
        <f t="shared" si="46"/>
        <v>3-Small C&amp;I</v>
      </c>
      <c r="R2993" s="148"/>
      <c r="S2993" t="s">
        <v>381</v>
      </c>
      <c r="U2993" s="148"/>
    </row>
    <row r="2994" spans="1:21" ht="15">
      <c r="A2994" s="146">
        <v>5</v>
      </c>
      <c r="B2994" s="146" t="s">
        <v>241</v>
      </c>
      <c r="C2994" s="146">
        <v>2020</v>
      </c>
      <c r="D2994" s="146">
        <v>7</v>
      </c>
      <c r="E2994" s="146" t="s">
        <v>374</v>
      </c>
      <c r="F2994" s="147">
        <v>3</v>
      </c>
      <c r="G2994" s="146" t="s">
        <v>262</v>
      </c>
      <c r="H2994" s="146">
        <v>903</v>
      </c>
      <c r="I2994" s="146" t="s">
        <v>244</v>
      </c>
      <c r="J2994" s="146" t="s">
        <v>245</v>
      </c>
      <c r="K2994" s="146" t="s">
        <v>246</v>
      </c>
      <c r="L2994" s="146">
        <v>4532</v>
      </c>
      <c r="M2994" s="146" t="s">
        <v>265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381</v>
      </c>
      <c r="U2994" s="148"/>
    </row>
    <row r="2995" spans="1:21" ht="15">
      <c r="A2995" s="146">
        <v>5</v>
      </c>
      <c r="B2995" s="146" t="s">
        <v>241</v>
      </c>
      <c r="C2995" s="146">
        <v>2020</v>
      </c>
      <c r="D2995" s="146">
        <v>7</v>
      </c>
      <c r="E2995" s="146" t="s">
        <v>374</v>
      </c>
      <c r="F2995" s="147">
        <v>60</v>
      </c>
      <c r="G2995" s="146" t="s">
        <v>154</v>
      </c>
      <c r="H2995" s="146">
        <v>600</v>
      </c>
      <c r="I2995" s="146" t="s">
        <v>364</v>
      </c>
      <c r="J2995" s="146" t="s">
        <v>290</v>
      </c>
      <c r="K2995" s="146" t="s">
        <v>299</v>
      </c>
      <c r="L2995" s="146">
        <v>360</v>
      </c>
      <c r="M2995" s="146" t="s">
        <v>304</v>
      </c>
      <c r="N2995" s="146">
        <v>9</v>
      </c>
      <c r="O2995" s="146">
        <v>3811.5799999999999</v>
      </c>
      <c r="P2995" s="146">
        <v>3693</v>
      </c>
      <c r="Q2995" t="str">
        <f t="shared" si="46"/>
        <v>Street</v>
      </c>
      <c r="R2995" s="148"/>
      <c r="S2995" t="s">
        <v>381</v>
      </c>
      <c r="U2995" s="148"/>
    </row>
    <row r="2996" spans="1:21" ht="15">
      <c r="A2996" s="146">
        <v>5</v>
      </c>
      <c r="B2996" s="146" t="s">
        <v>241</v>
      </c>
      <c r="C2996" s="146">
        <v>2020</v>
      </c>
      <c r="D2996" s="146">
        <v>7</v>
      </c>
      <c r="E2996" s="146" t="s">
        <v>374</v>
      </c>
      <c r="F2996" s="147">
        <v>10</v>
      </c>
      <c r="G2996" s="146" t="s">
        <v>250</v>
      </c>
      <c r="H2996" s="146">
        <v>905</v>
      </c>
      <c r="I2996" s="146" t="s">
        <v>358</v>
      </c>
      <c r="J2996" s="146" t="s">
        <v>257</v>
      </c>
      <c r="K2996" s="146" t="s">
        <v>258</v>
      </c>
      <c r="L2996" s="146">
        <v>4513</v>
      </c>
      <c r="M2996" s="146" t="s">
        <v>338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381</v>
      </c>
      <c r="U2996" s="148"/>
    </row>
    <row r="2997" spans="1:21" ht="15">
      <c r="A2997" s="146">
        <v>4</v>
      </c>
      <c r="B2997" s="146" t="s">
        <v>249</v>
      </c>
      <c r="C2997" s="146">
        <v>2020</v>
      </c>
      <c r="D2997" s="146">
        <v>7</v>
      </c>
      <c r="E2997" s="146" t="s">
        <v>374</v>
      </c>
      <c r="F2997" s="147">
        <v>10</v>
      </c>
      <c r="G2997" s="146" t="s">
        <v>250</v>
      </c>
      <c r="H2997" s="146">
        <v>6</v>
      </c>
      <c r="I2997" s="146" t="s">
        <v>344</v>
      </c>
      <c r="J2997" s="146" t="s">
        <v>257</v>
      </c>
      <c r="K2997" s="146" t="s">
        <v>258</v>
      </c>
      <c r="L2997" s="146">
        <v>207</v>
      </c>
      <c r="M2997" s="146" t="s">
        <v>252</v>
      </c>
      <c r="N2997" s="146">
        <v>1</v>
      </c>
      <c r="O2997" s="146">
        <v>43.270000000000003</v>
      </c>
      <c r="P2997" s="146">
        <v>265</v>
      </c>
      <c r="Q2997" t="str">
        <f t="shared" si="46"/>
        <v>2-Low Income Residential</v>
      </c>
      <c r="R2997" s="148"/>
      <c r="S2997" t="s">
        <v>381</v>
      </c>
      <c r="U2997" s="148"/>
    </row>
    <row r="2998" spans="1:21" ht="15">
      <c r="A2998" s="146">
        <v>5</v>
      </c>
      <c r="B2998" s="146" t="s">
        <v>241</v>
      </c>
      <c r="C2998" s="146">
        <v>2020</v>
      </c>
      <c r="D2998" s="146">
        <v>7</v>
      </c>
      <c r="E2998" s="146" t="s">
        <v>374</v>
      </c>
      <c r="F2998" s="147">
        <v>3</v>
      </c>
      <c r="G2998" s="146" t="s">
        <v>262</v>
      </c>
      <c r="H2998" s="146">
        <v>616</v>
      </c>
      <c r="I2998" s="146" t="s">
        <v>311</v>
      </c>
      <c r="J2998" s="146" t="s">
        <v>305</v>
      </c>
      <c r="K2998" s="146" t="s">
        <v>307</v>
      </c>
      <c r="L2998" s="146">
        <v>4532</v>
      </c>
      <c r="M2998" s="146" t="s">
        <v>265</v>
      </c>
      <c r="N2998" s="146">
        <v>3364</v>
      </c>
      <c r="O2998" s="146">
        <v>267378.77000000002</v>
      </c>
      <c r="P2998" s="146">
        <v>812966</v>
      </c>
      <c r="Q2998" t="str">
        <f t="shared" si="46"/>
        <v>Street</v>
      </c>
      <c r="R2998" s="148"/>
      <c r="S2998" t="s">
        <v>381</v>
      </c>
      <c r="U2998" s="148"/>
    </row>
    <row r="2999" spans="1:21" ht="15">
      <c r="A2999" s="146">
        <v>5</v>
      </c>
      <c r="B2999" s="146" t="s">
        <v>241</v>
      </c>
      <c r="C2999" s="146">
        <v>2020</v>
      </c>
      <c r="D2999" s="146">
        <v>7</v>
      </c>
      <c r="E2999" s="146" t="s">
        <v>374</v>
      </c>
      <c r="F2999" s="147">
        <v>10</v>
      </c>
      <c r="G2999" s="146" t="s">
        <v>250</v>
      </c>
      <c r="H2999" s="146">
        <v>603</v>
      </c>
      <c r="I2999" s="146" t="s">
        <v>306</v>
      </c>
      <c r="J2999" s="146" t="s">
        <v>305</v>
      </c>
      <c r="K2999" s="146" t="s">
        <v>307</v>
      </c>
      <c r="L2999" s="146">
        <v>207</v>
      </c>
      <c r="M2999" s="146" t="s">
        <v>252</v>
      </c>
      <c r="N2999" s="146">
        <v>27</v>
      </c>
      <c r="O2999" s="146">
        <v>464.39999999999998</v>
      </c>
      <c r="P2999" s="146">
        <v>964</v>
      </c>
      <c r="Q2999" t="str">
        <f t="shared" si="46"/>
        <v>Street</v>
      </c>
      <c r="R2999" s="148"/>
      <c r="S2999" t="s">
        <v>381</v>
      </c>
      <c r="U2999" s="148"/>
    </row>
    <row r="3000" spans="1:21" ht="15">
      <c r="A3000" s="146">
        <v>5</v>
      </c>
      <c r="B3000" s="146" t="s">
        <v>241</v>
      </c>
      <c r="C3000" s="146">
        <v>2020</v>
      </c>
      <c r="D3000" s="146">
        <v>7</v>
      </c>
      <c r="E3000" s="146" t="s">
        <v>374</v>
      </c>
      <c r="F3000" s="147">
        <v>3</v>
      </c>
      <c r="G3000" s="146" t="s">
        <v>262</v>
      </c>
      <c r="H3000" s="146">
        <v>2</v>
      </c>
      <c r="I3000" s="146" t="s">
        <v>330</v>
      </c>
      <c r="J3000" s="146" t="s">
        <v>245</v>
      </c>
      <c r="K3000" s="146" t="s">
        <v>246</v>
      </c>
      <c r="L3000" s="146">
        <v>300</v>
      </c>
      <c r="M3000" s="146" t="s">
        <v>282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381</v>
      </c>
      <c r="U3000" s="148"/>
    </row>
    <row r="3001" spans="1:21" ht="15">
      <c r="A3001" s="146">
        <v>5</v>
      </c>
      <c r="B3001" s="146" t="s">
        <v>241</v>
      </c>
      <c r="C3001" s="146">
        <v>2020</v>
      </c>
      <c r="D3001" s="146">
        <v>7</v>
      </c>
      <c r="E3001" s="146" t="s">
        <v>374</v>
      </c>
      <c r="F3001" s="147">
        <v>5</v>
      </c>
      <c r="G3001" s="146" t="s">
        <v>283</v>
      </c>
      <c r="H3001" s="146">
        <v>13</v>
      </c>
      <c r="I3001" s="146" t="s">
        <v>337</v>
      </c>
      <c r="J3001" s="146" t="s">
        <v>268</v>
      </c>
      <c r="K3001" s="146" t="s">
        <v>281</v>
      </c>
      <c r="L3001" s="146">
        <v>460</v>
      </c>
      <c r="M3001" s="146" t="s">
        <v>285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381</v>
      </c>
      <c r="U3001" s="148"/>
    </row>
    <row r="3002" spans="1:21" ht="15">
      <c r="A3002" s="146">
        <v>4</v>
      </c>
      <c r="B3002" s="146" t="s">
        <v>249</v>
      </c>
      <c r="C3002" s="146">
        <v>2020</v>
      </c>
      <c r="D3002" s="146">
        <v>7</v>
      </c>
      <c r="E3002" s="146" t="s">
        <v>374</v>
      </c>
      <c r="F3002" s="147">
        <v>5</v>
      </c>
      <c r="G3002" s="146" t="s">
        <v>283</v>
      </c>
      <c r="H3002" s="146">
        <v>18</v>
      </c>
      <c r="I3002" s="146" t="s">
        <v>284</v>
      </c>
      <c r="J3002" s="146" t="s">
        <v>268</v>
      </c>
      <c r="K3002" s="146" t="s">
        <v>281</v>
      </c>
      <c r="L3002" s="146">
        <v>460</v>
      </c>
      <c r="M3002" s="146" t="s">
        <v>285</v>
      </c>
      <c r="N3002" s="146">
        <v>1</v>
      </c>
      <c r="O3002" s="146">
        <v>538.00999999999999</v>
      </c>
      <c r="P3002" s="146">
        <v>2640</v>
      </c>
      <c r="Q3002" t="str">
        <f t="shared" si="46"/>
        <v>4-Medium C&amp;I</v>
      </c>
      <c r="R3002" s="148"/>
      <c r="S3002" t="s">
        <v>381</v>
      </c>
      <c r="U3002" s="148"/>
    </row>
    <row r="3003" spans="1:21" ht="15">
      <c r="A3003" s="146">
        <v>5</v>
      </c>
      <c r="B3003" s="146" t="s">
        <v>241</v>
      </c>
      <c r="C3003" s="146">
        <v>2020</v>
      </c>
      <c r="D3003" s="146">
        <v>7</v>
      </c>
      <c r="E3003" s="146" t="s">
        <v>374</v>
      </c>
      <c r="F3003" s="147">
        <v>75</v>
      </c>
      <c r="G3003" s="146" t="s">
        <v>154</v>
      </c>
      <c r="H3003" s="146">
        <v>18</v>
      </c>
      <c r="I3003" s="146" t="s">
        <v>284</v>
      </c>
      <c r="J3003" s="146" t="s">
        <v>268</v>
      </c>
      <c r="K3003" s="146" t="s">
        <v>281</v>
      </c>
      <c r="L3003" s="146">
        <v>1575</v>
      </c>
      <c r="M3003" s="146" t="s">
        <v>320</v>
      </c>
      <c r="N3003" s="146">
        <v>2</v>
      </c>
      <c r="O3003" s="146">
        <v>9726.8299999999999</v>
      </c>
      <c r="P3003" s="146">
        <v>58140</v>
      </c>
      <c r="Q3003" t="str">
        <f t="shared" si="46"/>
        <v>4-Medium C&amp;I</v>
      </c>
      <c r="R3003" s="148"/>
      <c r="S3003" t="s">
        <v>381</v>
      </c>
      <c r="U3003" s="148"/>
    </row>
    <row r="3004" spans="1:21" ht="15">
      <c r="A3004" s="146">
        <v>5</v>
      </c>
      <c r="B3004" s="146" t="s">
        <v>241</v>
      </c>
      <c r="C3004" s="146">
        <v>2020</v>
      </c>
      <c r="D3004" s="146">
        <v>7</v>
      </c>
      <c r="E3004" s="146" t="s">
        <v>374</v>
      </c>
      <c r="F3004" s="147">
        <v>77</v>
      </c>
      <c r="G3004" s="146" t="s">
        <v>154</v>
      </c>
      <c r="H3004" s="146">
        <v>18</v>
      </c>
      <c r="I3004" s="146" t="s">
        <v>284</v>
      </c>
      <c r="J3004" s="146" t="s">
        <v>268</v>
      </c>
      <c r="K3004" s="146" t="s">
        <v>281</v>
      </c>
      <c r="L3004" s="146">
        <v>1577</v>
      </c>
      <c r="M3004" s="146" t="s">
        <v>336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381</v>
      </c>
      <c r="U3004" s="148"/>
    </row>
    <row r="3005" spans="1:21" ht="15">
      <c r="A3005" s="146">
        <v>4</v>
      </c>
      <c r="B3005" s="146" t="s">
        <v>249</v>
      </c>
      <c r="C3005" s="146">
        <v>2020</v>
      </c>
      <c r="D3005" s="146">
        <v>7</v>
      </c>
      <c r="E3005" s="146" t="s">
        <v>374</v>
      </c>
      <c r="F3005" s="147">
        <v>3</v>
      </c>
      <c r="G3005" s="146" t="s">
        <v>262</v>
      </c>
      <c r="H3005" s="146">
        <v>9</v>
      </c>
      <c r="I3005" s="146" t="s">
        <v>334</v>
      </c>
      <c r="J3005" s="146" t="s">
        <v>260</v>
      </c>
      <c r="K3005" s="146" t="s">
        <v>273</v>
      </c>
      <c r="L3005" s="146">
        <v>300</v>
      </c>
      <c r="M3005" s="146" t="s">
        <v>282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381</v>
      </c>
      <c r="U3005" s="148"/>
    </row>
    <row r="3006" spans="1:21" ht="15">
      <c r="A3006" s="146">
        <v>5</v>
      </c>
      <c r="B3006" s="146" t="s">
        <v>241</v>
      </c>
      <c r="C3006" s="146">
        <v>2020</v>
      </c>
      <c r="D3006" s="146">
        <v>7</v>
      </c>
      <c r="E3006" s="146" t="s">
        <v>374</v>
      </c>
      <c r="F3006" s="147">
        <v>3</v>
      </c>
      <c r="G3006" s="146" t="s">
        <v>262</v>
      </c>
      <c r="H3006" s="146">
        <v>13</v>
      </c>
      <c r="I3006" s="146" t="s">
        <v>337</v>
      </c>
      <c r="J3006" s="146" t="s">
        <v>268</v>
      </c>
      <c r="K3006" s="146" t="s">
        <v>281</v>
      </c>
      <c r="L3006" s="146">
        <v>300</v>
      </c>
      <c r="M3006" s="146" t="s">
        <v>282</v>
      </c>
      <c r="N3006" s="146">
        <v>86</v>
      </c>
      <c r="O3006" s="146">
        <v>183404.57999999999</v>
      </c>
      <c r="P3006" s="146">
        <v>1050443</v>
      </c>
      <c r="Q3006" t="str">
        <f t="shared" si="46"/>
        <v>4-Medium C&amp;I</v>
      </c>
      <c r="R3006" s="148"/>
      <c r="S3006" t="s">
        <v>381</v>
      </c>
      <c r="U3006" s="148"/>
    </row>
    <row r="3007" spans="1:21" ht="15">
      <c r="A3007" s="146">
        <v>5</v>
      </c>
      <c r="B3007" s="146" t="s">
        <v>241</v>
      </c>
      <c r="C3007" s="146">
        <v>2020</v>
      </c>
      <c r="D3007" s="146">
        <v>7</v>
      </c>
      <c r="E3007" s="146" t="s">
        <v>374</v>
      </c>
      <c r="F3007" s="147">
        <v>1</v>
      </c>
      <c r="G3007" s="146" t="s">
        <v>243</v>
      </c>
      <c r="H3007" s="146">
        <v>5</v>
      </c>
      <c r="I3007" s="146" t="s">
        <v>289</v>
      </c>
      <c r="J3007" s="146" t="s">
        <v>248</v>
      </c>
      <c r="K3007" s="146" t="s">
        <v>270</v>
      </c>
      <c r="L3007" s="146">
        <v>200</v>
      </c>
      <c r="M3007" s="146" t="s">
        <v>259</v>
      </c>
      <c r="N3007" s="146">
        <v>1272</v>
      </c>
      <c r="O3007" s="146">
        <v>-48338.730000000003</v>
      </c>
      <c r="P3007" s="146">
        <v>745988</v>
      </c>
      <c r="Q3007" t="str">
        <f t="shared" si="46"/>
        <v>3-Small C&amp;I</v>
      </c>
      <c r="R3007" s="148"/>
      <c r="S3007" t="s">
        <v>381</v>
      </c>
      <c r="U3007" s="148"/>
    </row>
    <row r="3008" spans="1:21" ht="15">
      <c r="A3008" s="146">
        <v>5</v>
      </c>
      <c r="B3008" s="146" t="s">
        <v>241</v>
      </c>
      <c r="C3008" s="146">
        <v>2020</v>
      </c>
      <c r="D3008" s="146">
        <v>7</v>
      </c>
      <c r="E3008" s="146" t="s">
        <v>374</v>
      </c>
      <c r="F3008" s="147">
        <v>1</v>
      </c>
      <c r="G3008" s="146" t="s">
        <v>243</v>
      </c>
      <c r="H3008" s="146">
        <v>11</v>
      </c>
      <c r="I3008" s="146" t="s">
        <v>335</v>
      </c>
      <c r="J3008" s="146" t="s">
        <v>248</v>
      </c>
      <c r="K3008" s="146" t="s">
        <v>270</v>
      </c>
      <c r="L3008" s="146">
        <v>200</v>
      </c>
      <c r="M3008" s="146" t="s">
        <v>259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381</v>
      </c>
      <c r="U3008" s="148"/>
    </row>
    <row r="3009" spans="1:21" ht="15">
      <c r="A3009" s="146">
        <v>5</v>
      </c>
      <c r="B3009" s="146" t="s">
        <v>241</v>
      </c>
      <c r="C3009" s="146">
        <v>2020</v>
      </c>
      <c r="D3009" s="146">
        <v>7</v>
      </c>
      <c r="E3009" s="146" t="s">
        <v>374</v>
      </c>
      <c r="F3009" s="147">
        <v>3</v>
      </c>
      <c r="G3009" s="146" t="s">
        <v>262</v>
      </c>
      <c r="H3009" s="146">
        <v>5</v>
      </c>
      <c r="I3009" s="146" t="s">
        <v>289</v>
      </c>
      <c r="J3009" s="146" t="s">
        <v>248</v>
      </c>
      <c r="K3009" s="146" t="s">
        <v>270</v>
      </c>
      <c r="L3009" s="146">
        <v>300</v>
      </c>
      <c r="M3009" s="146" t="s">
        <v>282</v>
      </c>
      <c r="N3009" s="146">
        <v>42857</v>
      </c>
      <c r="O3009" s="146">
        <v>-394524.95000000001</v>
      </c>
      <c r="P3009" s="146">
        <v>53610635</v>
      </c>
      <c r="Q3009" t="str">
        <f t="shared" si="46"/>
        <v>3-Small C&amp;I</v>
      </c>
      <c r="R3009" s="148"/>
      <c r="S3009" t="s">
        <v>381</v>
      </c>
      <c r="U3009" s="148"/>
    </row>
    <row r="3010" spans="1:21" ht="15">
      <c r="A3010" s="146">
        <v>4</v>
      </c>
      <c r="B3010" s="146" t="s">
        <v>249</v>
      </c>
      <c r="C3010" s="146">
        <v>2020</v>
      </c>
      <c r="D3010" s="146">
        <v>7</v>
      </c>
      <c r="E3010" s="146" t="s">
        <v>374</v>
      </c>
      <c r="F3010" s="147">
        <v>6</v>
      </c>
      <c r="G3010" s="146" t="s">
        <v>293</v>
      </c>
      <c r="H3010" s="146">
        <v>615</v>
      </c>
      <c r="I3010" s="146" t="s">
        <v>298</v>
      </c>
      <c r="J3010" s="146" t="s">
        <v>290</v>
      </c>
      <c r="K3010" s="146" t="s">
        <v>299</v>
      </c>
      <c r="L3010" s="146">
        <v>4562</v>
      </c>
      <c r="M3010" s="146" t="s">
        <v>300</v>
      </c>
      <c r="N3010" s="146">
        <v>1</v>
      </c>
      <c r="O3010" s="146">
        <v>5708.6599999999999</v>
      </c>
      <c r="P3010" s="146">
        <v>11386</v>
      </c>
      <c r="Q3010" t="str">
        <f t="shared" si="47" ref="Q3010:Q3073">VLOOKUP(J3010,S:T,2,FALSE)</f>
        <v>Street</v>
      </c>
      <c r="R3010" s="148"/>
      <c r="S3010" t="s">
        <v>381</v>
      </c>
      <c r="U3010" s="148"/>
    </row>
    <row r="3011" spans="1:21" ht="15">
      <c r="A3011" s="146">
        <v>5</v>
      </c>
      <c r="B3011" s="146" t="s">
        <v>241</v>
      </c>
      <c r="C3011" s="146">
        <v>2020</v>
      </c>
      <c r="D3011" s="146">
        <v>7</v>
      </c>
      <c r="E3011" s="146" t="s">
        <v>374</v>
      </c>
      <c r="F3011" s="147">
        <v>60</v>
      </c>
      <c r="G3011" s="146" t="s">
        <v>154</v>
      </c>
      <c r="H3011" s="146">
        <v>623</v>
      </c>
      <c r="I3011" s="146" t="s">
        <v>302</v>
      </c>
      <c r="J3011" s="146" t="s">
        <v>301</v>
      </c>
      <c r="K3011" s="146" t="s">
        <v>303</v>
      </c>
      <c r="L3011" s="146">
        <v>360</v>
      </c>
      <c r="M3011" s="146" t="s">
        <v>304</v>
      </c>
      <c r="N3011" s="146">
        <v>2</v>
      </c>
      <c r="O3011" s="146">
        <v>32.939999999999998</v>
      </c>
      <c r="P3011" s="146">
        <v>92</v>
      </c>
      <c r="Q3011" t="str">
        <f t="shared" si="47"/>
        <v>Street</v>
      </c>
      <c r="R3011" s="148"/>
      <c r="S3011" t="s">
        <v>381</v>
      </c>
      <c r="U3011" s="148"/>
    </row>
    <row r="3012" spans="1:21" ht="15">
      <c r="A3012" s="146">
        <v>5</v>
      </c>
      <c r="B3012" s="146" t="s">
        <v>241</v>
      </c>
      <c r="C3012" s="146">
        <v>2020</v>
      </c>
      <c r="D3012" s="146">
        <v>7</v>
      </c>
      <c r="E3012" s="146" t="s">
        <v>374</v>
      </c>
      <c r="F3012" s="147">
        <v>60</v>
      </c>
      <c r="G3012" s="146" t="s">
        <v>154</v>
      </c>
      <c r="H3012" s="146">
        <v>624</v>
      </c>
      <c r="I3012" s="146" t="s">
        <v>325</v>
      </c>
      <c r="J3012" s="146" t="s">
        <v>301</v>
      </c>
      <c r="K3012" s="146" t="s">
        <v>303</v>
      </c>
      <c r="L3012" s="146">
        <v>4563</v>
      </c>
      <c r="M3012" s="146" t="s">
        <v>324</v>
      </c>
      <c r="N3012" s="146">
        <v>2</v>
      </c>
      <c r="O3012" s="146">
        <v>39.280000000000001</v>
      </c>
      <c r="P3012" s="146">
        <v>188</v>
      </c>
      <c r="Q3012" t="str">
        <f t="shared" si="47"/>
        <v>Street</v>
      </c>
      <c r="R3012" s="148"/>
      <c r="S3012" t="s">
        <v>381</v>
      </c>
      <c r="U3012" s="148"/>
    </row>
    <row r="3013" spans="1:21" ht="15">
      <c r="A3013" s="146">
        <v>5</v>
      </c>
      <c r="B3013" s="146" t="s">
        <v>241</v>
      </c>
      <c r="C3013" s="146">
        <v>2020</v>
      </c>
      <c r="D3013" s="146">
        <v>7</v>
      </c>
      <c r="E3013" s="146" t="s">
        <v>374</v>
      </c>
      <c r="F3013" s="147">
        <v>3</v>
      </c>
      <c r="G3013" s="146" t="s">
        <v>262</v>
      </c>
      <c r="H3013" s="146">
        <v>20</v>
      </c>
      <c r="I3013" s="146" t="s">
        <v>357</v>
      </c>
      <c r="J3013" s="146" t="s">
        <v>274</v>
      </c>
      <c r="K3013" s="146" t="s">
        <v>315</v>
      </c>
      <c r="L3013" s="146">
        <v>300</v>
      </c>
      <c r="M3013" s="146" t="s">
        <v>282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381</v>
      </c>
      <c r="U3013" s="148"/>
    </row>
    <row r="3014" spans="1:21" ht="15">
      <c r="A3014" s="146">
        <v>5</v>
      </c>
      <c r="B3014" s="146" t="s">
        <v>241</v>
      </c>
      <c r="C3014" s="146">
        <v>2020</v>
      </c>
      <c r="D3014" s="146">
        <v>7</v>
      </c>
      <c r="E3014" s="146" t="s">
        <v>374</v>
      </c>
      <c r="F3014" s="147">
        <v>3</v>
      </c>
      <c r="G3014" s="146" t="s">
        <v>262</v>
      </c>
      <c r="H3014" s="146">
        <v>1</v>
      </c>
      <c r="I3014" s="146" t="s">
        <v>251</v>
      </c>
      <c r="J3014" s="146" t="s">
        <v>245</v>
      </c>
      <c r="K3014" s="146" t="s">
        <v>246</v>
      </c>
      <c r="L3014" s="146">
        <v>300</v>
      </c>
      <c r="M3014" s="146" t="s">
        <v>282</v>
      </c>
      <c r="N3014" s="146">
        <v>1203</v>
      </c>
      <c r="O3014" s="146">
        <v>245564.89999999999</v>
      </c>
      <c r="P3014" s="146">
        <v>1051540</v>
      </c>
      <c r="Q3014" t="str">
        <f t="shared" si="47"/>
        <v>1-Residential</v>
      </c>
      <c r="R3014" s="148"/>
      <c r="S3014" t="s">
        <v>381</v>
      </c>
      <c r="U3014" s="148"/>
    </row>
    <row r="3015" spans="1:21" ht="15">
      <c r="A3015" s="146">
        <v>5</v>
      </c>
      <c r="B3015" s="146" t="s">
        <v>241</v>
      </c>
      <c r="C3015" s="146">
        <v>2020</v>
      </c>
      <c r="D3015" s="146">
        <v>7</v>
      </c>
      <c r="E3015" s="146" t="s">
        <v>374</v>
      </c>
      <c r="F3015" s="147">
        <v>71</v>
      </c>
      <c r="G3015" s="146" t="s">
        <v>154</v>
      </c>
      <c r="H3015" s="146">
        <v>1</v>
      </c>
      <c r="I3015" s="146" t="s">
        <v>251</v>
      </c>
      <c r="J3015" s="146" t="s">
        <v>245</v>
      </c>
      <c r="K3015" s="146" t="s">
        <v>246</v>
      </c>
      <c r="L3015" s="146">
        <v>1571</v>
      </c>
      <c r="M3015" s="146" t="s">
        <v>331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381</v>
      </c>
      <c r="U3015" s="148"/>
    </row>
    <row r="3016" spans="1:21" ht="15">
      <c r="A3016" s="146">
        <v>4</v>
      </c>
      <c r="B3016" s="146" t="s">
        <v>249</v>
      </c>
      <c r="C3016" s="146">
        <v>2020</v>
      </c>
      <c r="D3016" s="146">
        <v>7</v>
      </c>
      <c r="E3016" s="146" t="s">
        <v>374</v>
      </c>
      <c r="F3016" s="147">
        <v>10</v>
      </c>
      <c r="G3016" s="146" t="s">
        <v>250</v>
      </c>
      <c r="H3016" s="146">
        <v>1</v>
      </c>
      <c r="I3016" s="146" t="s">
        <v>251</v>
      </c>
      <c r="J3016" s="146" t="s">
        <v>245</v>
      </c>
      <c r="K3016" s="146" t="s">
        <v>246</v>
      </c>
      <c r="L3016" s="146">
        <v>207</v>
      </c>
      <c r="M3016" s="146" t="s">
        <v>252</v>
      </c>
      <c r="N3016" s="146">
        <v>34</v>
      </c>
      <c r="O3016" s="146">
        <v>6262.0100000000002</v>
      </c>
      <c r="P3016" s="146">
        <v>25837</v>
      </c>
      <c r="Q3016" t="str">
        <f t="shared" si="47"/>
        <v>1-Residential</v>
      </c>
      <c r="R3016" s="148"/>
      <c r="S3016" t="s">
        <v>381</v>
      </c>
      <c r="U3016" s="148"/>
    </row>
    <row r="3017" spans="1:21" ht="15">
      <c r="A3017" s="146">
        <v>5</v>
      </c>
      <c r="B3017" s="146" t="s">
        <v>241</v>
      </c>
      <c r="C3017" s="146">
        <v>2020</v>
      </c>
      <c r="D3017" s="146">
        <v>7</v>
      </c>
      <c r="E3017" s="146" t="s">
        <v>374</v>
      </c>
      <c r="F3017" s="147">
        <v>10</v>
      </c>
      <c r="G3017" s="146" t="s">
        <v>250</v>
      </c>
      <c r="H3017" s="146">
        <v>2</v>
      </c>
      <c r="I3017" s="146" t="s">
        <v>330</v>
      </c>
      <c r="J3017" s="146" t="s">
        <v>245</v>
      </c>
      <c r="K3017" s="146" t="s">
        <v>246</v>
      </c>
      <c r="L3017" s="146">
        <v>207</v>
      </c>
      <c r="M3017" s="146" t="s">
        <v>252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381</v>
      </c>
      <c r="U3017" s="148"/>
    </row>
    <row r="3018" spans="1:21" ht="15">
      <c r="A3018" s="146">
        <v>5</v>
      </c>
      <c r="B3018" s="146" t="s">
        <v>241</v>
      </c>
      <c r="C3018" s="146">
        <v>2020</v>
      </c>
      <c r="D3018" s="146">
        <v>7</v>
      </c>
      <c r="E3018" s="146" t="s">
        <v>374</v>
      </c>
      <c r="F3018" s="147">
        <v>5</v>
      </c>
      <c r="G3018" s="146" t="s">
        <v>283</v>
      </c>
      <c r="H3018" s="146">
        <v>602</v>
      </c>
      <c r="I3018" s="146" t="s">
        <v>309</v>
      </c>
      <c r="J3018" s="146" t="s">
        <v>305</v>
      </c>
      <c r="K3018" s="146" t="s">
        <v>307</v>
      </c>
      <c r="L3018" s="146">
        <v>460</v>
      </c>
      <c r="M3018" s="146" t="s">
        <v>285</v>
      </c>
      <c r="N3018" s="146">
        <v>26</v>
      </c>
      <c r="O3018" s="146">
        <v>3093.1700000000001</v>
      </c>
      <c r="P3018" s="146">
        <v>7889</v>
      </c>
      <c r="Q3018" t="str">
        <f t="shared" si="47"/>
        <v>Street</v>
      </c>
      <c r="R3018" s="148"/>
      <c r="S3018" t="s">
        <v>381</v>
      </c>
      <c r="U3018" s="148"/>
    </row>
    <row r="3019" spans="1:21" ht="15">
      <c r="A3019" s="146">
        <v>5</v>
      </c>
      <c r="B3019" s="146" t="s">
        <v>241</v>
      </c>
      <c r="C3019" s="146">
        <v>2020</v>
      </c>
      <c r="D3019" s="146">
        <v>7</v>
      </c>
      <c r="E3019" s="146" t="s">
        <v>374</v>
      </c>
      <c r="F3019" s="147">
        <v>3</v>
      </c>
      <c r="G3019" s="146" t="s">
        <v>262</v>
      </c>
      <c r="H3019" s="146">
        <v>956</v>
      </c>
      <c r="I3019" s="146" t="s">
        <v>367</v>
      </c>
      <c r="J3019" s="146" t="s">
        <v>268</v>
      </c>
      <c r="K3019" s="146" t="s">
        <v>281</v>
      </c>
      <c r="L3019" s="146">
        <v>4532</v>
      </c>
      <c r="M3019" s="146" t="s">
        <v>265</v>
      </c>
      <c r="N3019" s="146">
        <v>226</v>
      </c>
      <c r="O3019" s="146">
        <v>404101.67999999999</v>
      </c>
      <c r="P3019" s="146">
        <v>4834331</v>
      </c>
      <c r="Q3019" t="str">
        <f t="shared" si="47"/>
        <v>4-Medium C&amp;I</v>
      </c>
      <c r="R3019" s="148"/>
      <c r="S3019" t="s">
        <v>381</v>
      </c>
      <c r="U3019" s="148"/>
    </row>
    <row r="3020" spans="1:21" ht="15">
      <c r="A3020" s="146">
        <v>4</v>
      </c>
      <c r="B3020" s="146" t="s">
        <v>249</v>
      </c>
      <c r="C3020" s="146">
        <v>2020</v>
      </c>
      <c r="D3020" s="146">
        <v>7</v>
      </c>
      <c r="E3020" s="146" t="s">
        <v>374</v>
      </c>
      <c r="F3020" s="147">
        <v>3</v>
      </c>
      <c r="G3020" s="146" t="s">
        <v>262</v>
      </c>
      <c r="H3020" s="146">
        <v>950</v>
      </c>
      <c r="I3020" s="146" t="s">
        <v>269</v>
      </c>
      <c r="J3020" s="146" t="s">
        <v>248</v>
      </c>
      <c r="K3020" s="146" t="s">
        <v>270</v>
      </c>
      <c r="L3020" s="146">
        <v>4532</v>
      </c>
      <c r="M3020" s="146" t="s">
        <v>265</v>
      </c>
      <c r="N3020" s="146">
        <v>1114</v>
      </c>
      <c r="O3020" s="146">
        <v>173404.89999999999</v>
      </c>
      <c r="P3020" s="146">
        <v>1558221</v>
      </c>
      <c r="Q3020" t="str">
        <f t="shared" si="47"/>
        <v>3-Small C&amp;I</v>
      </c>
      <c r="R3020" s="148"/>
      <c r="S3020" t="s">
        <v>381</v>
      </c>
      <c r="U3020" s="148"/>
    </row>
    <row r="3021" spans="1:21" ht="15">
      <c r="A3021" s="146">
        <v>5</v>
      </c>
      <c r="B3021" s="146" t="s">
        <v>241</v>
      </c>
      <c r="C3021" s="146">
        <v>2020</v>
      </c>
      <c r="D3021" s="146">
        <v>7</v>
      </c>
      <c r="E3021" s="146" t="s">
        <v>374</v>
      </c>
      <c r="F3021" s="147">
        <v>5</v>
      </c>
      <c r="G3021" s="146" t="s">
        <v>283</v>
      </c>
      <c r="H3021" s="146">
        <v>950</v>
      </c>
      <c r="I3021" s="146" t="s">
        <v>269</v>
      </c>
      <c r="J3021" s="146" t="s">
        <v>248</v>
      </c>
      <c r="K3021" s="146" t="s">
        <v>270</v>
      </c>
      <c r="L3021" s="146">
        <v>4552</v>
      </c>
      <c r="M3021" s="146" t="s">
        <v>313</v>
      </c>
      <c r="N3021" s="146">
        <v>1324</v>
      </c>
      <c r="O3021" s="146">
        <v>379088.41999999998</v>
      </c>
      <c r="P3021" s="146">
        <v>3699735</v>
      </c>
      <c r="Q3021" t="str">
        <f t="shared" si="47"/>
        <v>3-Small C&amp;I</v>
      </c>
      <c r="R3021" s="148"/>
      <c r="S3021" t="s">
        <v>381</v>
      </c>
      <c r="U3021" s="148"/>
    </row>
    <row r="3022" spans="1:21" ht="15">
      <c r="A3022" s="146">
        <v>5</v>
      </c>
      <c r="B3022" s="146" t="s">
        <v>241</v>
      </c>
      <c r="C3022" s="146">
        <v>2020</v>
      </c>
      <c r="D3022" s="146">
        <v>7</v>
      </c>
      <c r="E3022" s="146" t="s">
        <v>374</v>
      </c>
      <c r="F3022" s="147">
        <v>75</v>
      </c>
      <c r="G3022" s="146" t="s">
        <v>154</v>
      </c>
      <c r="H3022" s="146">
        <v>950</v>
      </c>
      <c r="I3022" s="146" t="s">
        <v>269</v>
      </c>
      <c r="J3022" s="146" t="s">
        <v>248</v>
      </c>
      <c r="K3022" s="146" t="s">
        <v>270</v>
      </c>
      <c r="L3022" s="146">
        <v>4575</v>
      </c>
      <c r="M3022" s="146" t="s">
        <v>154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381</v>
      </c>
      <c r="U3022" s="148"/>
    </row>
    <row r="3023" spans="1:21" ht="15">
      <c r="A3023" s="146">
        <v>5</v>
      </c>
      <c r="B3023" s="146" t="s">
        <v>241</v>
      </c>
      <c r="C3023" s="146">
        <v>2020</v>
      </c>
      <c r="D3023" s="146">
        <v>7</v>
      </c>
      <c r="E3023" s="146" t="s">
        <v>374</v>
      </c>
      <c r="F3023" s="147">
        <v>79</v>
      </c>
      <c r="G3023" s="146" t="s">
        <v>154</v>
      </c>
      <c r="H3023" s="146">
        <v>950</v>
      </c>
      <c r="I3023" s="146" t="s">
        <v>269</v>
      </c>
      <c r="J3023" s="146" t="s">
        <v>248</v>
      </c>
      <c r="K3023" s="146" t="s">
        <v>270</v>
      </c>
      <c r="L3023" s="146">
        <v>4579</v>
      </c>
      <c r="M3023" s="146" t="s">
        <v>267</v>
      </c>
      <c r="N3023" s="146">
        <v>83</v>
      </c>
      <c r="O3023" s="146">
        <v>7411.2299999999996</v>
      </c>
      <c r="P3023" s="146">
        <v>66691</v>
      </c>
      <c r="Q3023" t="str">
        <f t="shared" si="47"/>
        <v>3-Small C&amp;I</v>
      </c>
      <c r="R3023" s="148"/>
      <c r="S3023" t="s">
        <v>381</v>
      </c>
      <c r="U3023" s="148"/>
    </row>
    <row r="3024" spans="1:21" ht="15">
      <c r="A3024" s="146">
        <v>4</v>
      </c>
      <c r="B3024" s="146" t="s">
        <v>249</v>
      </c>
      <c r="C3024" s="146">
        <v>2020</v>
      </c>
      <c r="D3024" s="146">
        <v>7</v>
      </c>
      <c r="E3024" s="146" t="s">
        <v>374</v>
      </c>
      <c r="F3024" s="147">
        <v>3</v>
      </c>
      <c r="G3024" s="146" t="s">
        <v>262</v>
      </c>
      <c r="H3024" s="146">
        <v>952</v>
      </c>
      <c r="I3024" s="146" t="s">
        <v>272</v>
      </c>
      <c r="J3024" s="146" t="s">
        <v>260</v>
      </c>
      <c r="K3024" s="146" t="s">
        <v>273</v>
      </c>
      <c r="L3024" s="146">
        <v>4532</v>
      </c>
      <c r="M3024" s="146" t="s">
        <v>265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381</v>
      </c>
      <c r="U3024" s="148"/>
    </row>
    <row r="3025" spans="1:21" ht="15">
      <c r="A3025" s="146">
        <v>5</v>
      </c>
      <c r="B3025" s="146" t="s">
        <v>241</v>
      </c>
      <c r="C3025" s="146">
        <v>2020</v>
      </c>
      <c r="D3025" s="146">
        <v>7</v>
      </c>
      <c r="E3025" s="146" t="s">
        <v>374</v>
      </c>
      <c r="F3025" s="147">
        <v>5</v>
      </c>
      <c r="G3025" s="146" t="s">
        <v>283</v>
      </c>
      <c r="H3025" s="146">
        <v>11</v>
      </c>
      <c r="I3025" s="146" t="s">
        <v>335</v>
      </c>
      <c r="J3025" s="146" t="s">
        <v>248</v>
      </c>
      <c r="K3025" s="146" t="s">
        <v>270</v>
      </c>
      <c r="L3025" s="146">
        <v>460</v>
      </c>
      <c r="M3025" s="146" t="s">
        <v>285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381</v>
      </c>
      <c r="U3025" s="148"/>
    </row>
    <row r="3026" spans="1:21" ht="15">
      <c r="A3026" s="146">
        <v>5</v>
      </c>
      <c r="B3026" s="146" t="s">
        <v>241</v>
      </c>
      <c r="C3026" s="146">
        <v>2020</v>
      </c>
      <c r="D3026" s="146">
        <v>7</v>
      </c>
      <c r="E3026" s="146" t="s">
        <v>374</v>
      </c>
      <c r="F3026" s="147">
        <v>72</v>
      </c>
      <c r="G3026" s="146" t="s">
        <v>154</v>
      </c>
      <c r="H3026" s="146">
        <v>5</v>
      </c>
      <c r="I3026" s="146" t="s">
        <v>289</v>
      </c>
      <c r="J3026" s="146" t="s">
        <v>248</v>
      </c>
      <c r="K3026" s="146" t="s">
        <v>270</v>
      </c>
      <c r="L3026" s="146">
        <v>1572</v>
      </c>
      <c r="M3026" s="146" t="s">
        <v>319</v>
      </c>
      <c r="N3026" s="146">
        <v>1</v>
      </c>
      <c r="O3026" s="146">
        <v>2063.1199999999999</v>
      </c>
      <c r="P3026" s="146">
        <v>11199</v>
      </c>
      <c r="Q3026" t="str">
        <f t="shared" si="47"/>
        <v>3-Small C&amp;I</v>
      </c>
      <c r="R3026" s="148"/>
      <c r="S3026" t="s">
        <v>381</v>
      </c>
      <c r="U3026" s="148"/>
    </row>
    <row r="3027" spans="1:21" ht="15">
      <c r="A3027" s="146">
        <v>5</v>
      </c>
      <c r="B3027" s="146" t="s">
        <v>241</v>
      </c>
      <c r="C3027" s="146">
        <v>2020</v>
      </c>
      <c r="D3027" s="146">
        <v>7</v>
      </c>
      <c r="E3027" s="146" t="s">
        <v>374</v>
      </c>
      <c r="F3027" s="147">
        <v>10</v>
      </c>
      <c r="G3027" s="146" t="s">
        <v>250</v>
      </c>
      <c r="H3027" s="146">
        <v>616</v>
      </c>
      <c r="I3027" s="146" t="s">
        <v>311</v>
      </c>
      <c r="J3027" s="146" t="s">
        <v>305</v>
      </c>
      <c r="K3027" s="146" t="s">
        <v>307</v>
      </c>
      <c r="L3027" s="146">
        <v>4513</v>
      </c>
      <c r="M3027" s="146" t="s">
        <v>338</v>
      </c>
      <c r="N3027" s="146">
        <v>3</v>
      </c>
      <c r="O3027" s="146">
        <v>83.540000000000006</v>
      </c>
      <c r="P3027" s="146">
        <v>272</v>
      </c>
      <c r="Q3027" t="str">
        <f t="shared" si="47"/>
        <v>Street</v>
      </c>
      <c r="R3027" s="148"/>
      <c r="S3027" t="s">
        <v>381</v>
      </c>
      <c r="U3027" s="148"/>
    </row>
    <row r="3028" spans="1:21" ht="15">
      <c r="A3028" s="146">
        <v>5</v>
      </c>
      <c r="B3028" s="146" t="s">
        <v>241</v>
      </c>
      <c r="C3028" s="146">
        <v>2020</v>
      </c>
      <c r="D3028" s="146">
        <v>7</v>
      </c>
      <c r="E3028" s="146" t="s">
        <v>374</v>
      </c>
      <c r="F3028" s="147">
        <v>79</v>
      </c>
      <c r="G3028" s="146" t="s">
        <v>154</v>
      </c>
      <c r="H3028" s="146">
        <v>153</v>
      </c>
      <c r="I3028" s="146" t="s">
        <v>342</v>
      </c>
      <c r="J3028" s="146" t="s">
        <v>279</v>
      </c>
      <c r="K3028" s="146" t="s">
        <v>279</v>
      </c>
      <c r="L3028" s="146">
        <v>1579</v>
      </c>
      <c r="M3028" s="146" t="s">
        <v>343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381</v>
      </c>
      <c r="U3028" s="148"/>
    </row>
    <row r="3029" spans="1:21" ht="15">
      <c r="A3029" s="146">
        <v>4</v>
      </c>
      <c r="B3029" s="146" t="s">
        <v>249</v>
      </c>
      <c r="C3029" s="146">
        <v>2020</v>
      </c>
      <c r="D3029" s="146">
        <v>7</v>
      </c>
      <c r="E3029" s="146" t="s">
        <v>374</v>
      </c>
      <c r="F3029" s="147">
        <v>1</v>
      </c>
      <c r="G3029" s="146" t="s">
        <v>243</v>
      </c>
      <c r="H3029" s="146">
        <v>5</v>
      </c>
      <c r="I3029" s="146" t="s">
        <v>289</v>
      </c>
      <c r="J3029" s="146" t="s">
        <v>248</v>
      </c>
      <c r="K3029" s="146" t="s">
        <v>270</v>
      </c>
      <c r="L3029" s="146">
        <v>200</v>
      </c>
      <c r="M3029" s="146" t="s">
        <v>259</v>
      </c>
      <c r="N3029" s="146">
        <v>13</v>
      </c>
      <c r="O3029" s="146">
        <v>1644.0699999999999</v>
      </c>
      <c r="P3029" s="146">
        <v>7996</v>
      </c>
      <c r="Q3029" t="str">
        <f t="shared" si="47"/>
        <v>3-Small C&amp;I</v>
      </c>
      <c r="R3029" s="148"/>
      <c r="S3029" t="s">
        <v>381</v>
      </c>
      <c r="U3029" s="148"/>
    </row>
    <row r="3030" spans="1:21" ht="15">
      <c r="A3030" s="146">
        <v>5</v>
      </c>
      <c r="B3030" s="146" t="s">
        <v>241</v>
      </c>
      <c r="C3030" s="146">
        <v>2020</v>
      </c>
      <c r="D3030" s="146">
        <v>7</v>
      </c>
      <c r="E3030" s="146" t="s">
        <v>374</v>
      </c>
      <c r="F3030" s="147">
        <v>6</v>
      </c>
      <c r="G3030" s="146" t="s">
        <v>293</v>
      </c>
      <c r="H3030" s="146">
        <v>625</v>
      </c>
      <c r="I3030" s="146" t="s">
        <v>354</v>
      </c>
      <c r="J3030" s="146" t="s">
        <v>310</v>
      </c>
      <c r="K3030" s="146" t="s">
        <v>154</v>
      </c>
      <c r="L3030" s="146">
        <v>700</v>
      </c>
      <c r="M3030" s="146" t="s">
        <v>296</v>
      </c>
      <c r="N3030" s="146">
        <v>1</v>
      </c>
      <c r="O3030" s="146">
        <v>18.120000000000001</v>
      </c>
      <c r="P3030" s="146">
        <v>16</v>
      </c>
      <c r="Q3030" t="str">
        <f t="shared" si="47"/>
        <v>Street</v>
      </c>
      <c r="R3030" s="148"/>
      <c r="S3030" t="s">
        <v>381</v>
      </c>
      <c r="U3030" s="148"/>
    </row>
    <row r="3031" spans="1:21" ht="15">
      <c r="A3031" s="146">
        <v>5</v>
      </c>
      <c r="B3031" s="146" t="s">
        <v>241</v>
      </c>
      <c r="C3031" s="146">
        <v>2020</v>
      </c>
      <c r="D3031" s="146">
        <v>7</v>
      </c>
      <c r="E3031" s="146" t="s">
        <v>374</v>
      </c>
      <c r="F3031" s="147">
        <v>6</v>
      </c>
      <c r="G3031" s="146" t="s">
        <v>293</v>
      </c>
      <c r="H3031" s="146">
        <v>613</v>
      </c>
      <c r="I3031" s="146" t="s">
        <v>294</v>
      </c>
      <c r="J3031" s="146" t="s">
        <v>253</v>
      </c>
      <c r="K3031" s="146" t="s">
        <v>295</v>
      </c>
      <c r="L3031" s="146">
        <v>700</v>
      </c>
      <c r="M3031" s="146" t="s">
        <v>296</v>
      </c>
      <c r="N3031" s="146">
        <v>6</v>
      </c>
      <c r="O3031" s="146">
        <v>95.670000000000002</v>
      </c>
      <c r="P3031" s="146">
        <v>278</v>
      </c>
      <c r="Q3031" t="str">
        <f t="shared" si="47"/>
        <v>3-Small C&amp;I</v>
      </c>
      <c r="R3031" s="148"/>
      <c r="S3031" t="s">
        <v>381</v>
      </c>
      <c r="U3031" s="148"/>
    </row>
    <row r="3032" spans="1:21" ht="15">
      <c r="A3032" s="146">
        <v>5</v>
      </c>
      <c r="B3032" s="146" t="s">
        <v>241</v>
      </c>
      <c r="C3032" s="146">
        <v>2020</v>
      </c>
      <c r="D3032" s="146">
        <v>7</v>
      </c>
      <c r="E3032" s="146" t="s">
        <v>374</v>
      </c>
      <c r="F3032" s="147">
        <v>6</v>
      </c>
      <c r="G3032" s="146" t="s">
        <v>293</v>
      </c>
      <c r="H3032" s="146">
        <v>621</v>
      </c>
      <c r="I3032" s="146" t="s">
        <v>323</v>
      </c>
      <c r="J3032" s="146" t="s">
        <v>253</v>
      </c>
      <c r="K3032" s="146" t="s">
        <v>295</v>
      </c>
      <c r="L3032" s="146">
        <v>4562</v>
      </c>
      <c r="M3032" s="146" t="s">
        <v>300</v>
      </c>
      <c r="N3032" s="146">
        <v>10</v>
      </c>
      <c r="O3032" s="146">
        <v>165.69999999999999</v>
      </c>
      <c r="P3032" s="146">
        <v>915</v>
      </c>
      <c r="Q3032" t="str">
        <f t="shared" si="47"/>
        <v>3-Small C&amp;I</v>
      </c>
      <c r="R3032" s="148"/>
      <c r="S3032" t="s">
        <v>381</v>
      </c>
      <c r="U3032" s="148"/>
    </row>
    <row r="3033" spans="1:21" ht="15">
      <c r="A3033" s="146">
        <v>4</v>
      </c>
      <c r="B3033" s="146" t="s">
        <v>249</v>
      </c>
      <c r="C3033" s="146">
        <v>2020</v>
      </c>
      <c r="D3033" s="146">
        <v>7</v>
      </c>
      <c r="E3033" s="146" t="s">
        <v>374</v>
      </c>
      <c r="F3033" s="147">
        <v>10</v>
      </c>
      <c r="G3033" s="146" t="s">
        <v>250</v>
      </c>
      <c r="H3033" s="146">
        <v>903</v>
      </c>
      <c r="I3033" s="146" t="s">
        <v>244</v>
      </c>
      <c r="J3033" s="146" t="s">
        <v>245</v>
      </c>
      <c r="K3033" s="146" t="s">
        <v>246</v>
      </c>
      <c r="L3033" s="146">
        <v>4513</v>
      </c>
      <c r="M3033" s="146" t="s">
        <v>338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381</v>
      </c>
      <c r="U3033" s="148"/>
    </row>
    <row r="3034" spans="1:21" ht="15">
      <c r="A3034" s="146">
        <v>5</v>
      </c>
      <c r="B3034" s="146" t="s">
        <v>241</v>
      </c>
      <c r="C3034" s="146">
        <v>2020</v>
      </c>
      <c r="D3034" s="146">
        <v>7</v>
      </c>
      <c r="E3034" s="146" t="s">
        <v>374</v>
      </c>
      <c r="F3034" s="147">
        <v>6</v>
      </c>
      <c r="G3034" s="146" t="s">
        <v>293</v>
      </c>
      <c r="H3034" s="146">
        <v>615</v>
      </c>
      <c r="I3034" s="146" t="s">
        <v>298</v>
      </c>
      <c r="J3034" s="146" t="s">
        <v>290</v>
      </c>
      <c r="K3034" s="146" t="s">
        <v>299</v>
      </c>
      <c r="L3034" s="146">
        <v>4562</v>
      </c>
      <c r="M3034" s="146" t="s">
        <v>300</v>
      </c>
      <c r="N3034" s="146">
        <v>513</v>
      </c>
      <c r="O3034" s="146">
        <v>617961.03000000003</v>
      </c>
      <c r="P3034" s="146">
        <v>1213547</v>
      </c>
      <c r="Q3034" t="str">
        <f t="shared" si="47"/>
        <v>Street</v>
      </c>
      <c r="R3034" s="148"/>
      <c r="S3034" t="s">
        <v>381</v>
      </c>
      <c r="U3034" s="148"/>
    </row>
    <row r="3035" spans="1:21" ht="15">
      <c r="A3035" s="146">
        <v>5</v>
      </c>
      <c r="B3035" s="146" t="s">
        <v>241</v>
      </c>
      <c r="C3035" s="146">
        <v>2020</v>
      </c>
      <c r="D3035" s="146">
        <v>7</v>
      </c>
      <c r="E3035" s="146" t="s">
        <v>374</v>
      </c>
      <c r="F3035" s="147">
        <v>6</v>
      </c>
      <c r="G3035" s="146" t="s">
        <v>293</v>
      </c>
      <c r="H3035" s="146">
        <v>606</v>
      </c>
      <c r="I3035" s="146" t="s">
        <v>351</v>
      </c>
      <c r="J3035" s="146" t="s">
        <v>297</v>
      </c>
      <c r="K3035" s="146" t="s">
        <v>352</v>
      </c>
      <c r="L3035" s="146">
        <v>700</v>
      </c>
      <c r="M3035" s="146" t="s">
        <v>296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381</v>
      </c>
      <c r="U3035" s="148"/>
    </row>
    <row r="3036" spans="1:21" ht="15">
      <c r="A3036" s="146">
        <v>4</v>
      </c>
      <c r="B3036" s="146" t="s">
        <v>249</v>
      </c>
      <c r="C3036" s="146">
        <v>2020</v>
      </c>
      <c r="D3036" s="146">
        <v>7</v>
      </c>
      <c r="E3036" s="146" t="s">
        <v>374</v>
      </c>
      <c r="F3036" s="147">
        <v>1</v>
      </c>
      <c r="G3036" s="146" t="s">
        <v>243</v>
      </c>
      <c r="H3036" s="146">
        <v>2</v>
      </c>
      <c r="I3036" s="146" t="s">
        <v>330</v>
      </c>
      <c r="J3036" s="146" t="s">
        <v>245</v>
      </c>
      <c r="K3036" s="146" t="s">
        <v>246</v>
      </c>
      <c r="L3036" s="146">
        <v>200</v>
      </c>
      <c r="M3036" s="146" t="s">
        <v>259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381</v>
      </c>
      <c r="U3036" s="148"/>
    </row>
    <row r="3037" spans="1:21" ht="15">
      <c r="A3037" s="146">
        <v>5</v>
      </c>
      <c r="B3037" s="146" t="s">
        <v>241</v>
      </c>
      <c r="C3037" s="146">
        <v>2020</v>
      </c>
      <c r="D3037" s="146">
        <v>7</v>
      </c>
      <c r="E3037" s="146" t="s">
        <v>374</v>
      </c>
      <c r="F3037" s="147">
        <v>1</v>
      </c>
      <c r="G3037" s="146" t="s">
        <v>243</v>
      </c>
      <c r="H3037" s="146">
        <v>903</v>
      </c>
      <c r="I3037" s="146" t="s">
        <v>244</v>
      </c>
      <c r="J3037" s="146" t="s">
        <v>245</v>
      </c>
      <c r="K3037" s="146" t="s">
        <v>246</v>
      </c>
      <c r="L3037" s="146">
        <v>4512</v>
      </c>
      <c r="M3037" s="146" t="s">
        <v>247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381</v>
      </c>
      <c r="U3037" s="148"/>
    </row>
    <row r="3038" spans="1:21" ht="15">
      <c r="A3038" s="146">
        <v>5</v>
      </c>
      <c r="B3038" s="146" t="s">
        <v>241</v>
      </c>
      <c r="C3038" s="146">
        <v>2020</v>
      </c>
      <c r="D3038" s="146">
        <v>7</v>
      </c>
      <c r="E3038" s="146" t="s">
        <v>374</v>
      </c>
      <c r="F3038" s="147">
        <v>10</v>
      </c>
      <c r="G3038" s="146" t="s">
        <v>250</v>
      </c>
      <c r="H3038" s="146">
        <v>602</v>
      </c>
      <c r="I3038" s="146" t="s">
        <v>309</v>
      </c>
      <c r="J3038" s="146" t="s">
        <v>305</v>
      </c>
      <c r="K3038" s="146" t="s">
        <v>307</v>
      </c>
      <c r="L3038" s="146">
        <v>207</v>
      </c>
      <c r="M3038" s="146" t="s">
        <v>252</v>
      </c>
      <c r="N3038" s="146">
        <v>2</v>
      </c>
      <c r="O3038" s="146">
        <v>62.100000000000001</v>
      </c>
      <c r="P3038" s="146">
        <v>106</v>
      </c>
      <c r="Q3038" t="str">
        <f t="shared" si="47"/>
        <v>Street</v>
      </c>
      <c r="R3038" s="148"/>
      <c r="S3038" t="s">
        <v>381</v>
      </c>
      <c r="U3038" s="148"/>
    </row>
    <row r="3039" spans="1:21" ht="15">
      <c r="A3039" s="146">
        <v>5</v>
      </c>
      <c r="B3039" s="146" t="s">
        <v>241</v>
      </c>
      <c r="C3039" s="146">
        <v>2020</v>
      </c>
      <c r="D3039" s="146">
        <v>7</v>
      </c>
      <c r="E3039" s="146" t="s">
        <v>374</v>
      </c>
      <c r="F3039" s="147">
        <v>1</v>
      </c>
      <c r="G3039" s="146" t="s">
        <v>243</v>
      </c>
      <c r="H3039" s="146">
        <v>616</v>
      </c>
      <c r="I3039" s="146" t="s">
        <v>311</v>
      </c>
      <c r="J3039" s="146" t="s">
        <v>305</v>
      </c>
      <c r="K3039" s="146" t="s">
        <v>307</v>
      </c>
      <c r="L3039" s="146">
        <v>4512</v>
      </c>
      <c r="M3039" s="146" t="s">
        <v>247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381</v>
      </c>
      <c r="U3039" s="148"/>
    </row>
    <row r="3040" spans="1:21" ht="15">
      <c r="A3040" s="146">
        <v>5</v>
      </c>
      <c r="B3040" s="146" t="s">
        <v>241</v>
      </c>
      <c r="C3040" s="146">
        <v>2020</v>
      </c>
      <c r="D3040" s="146">
        <v>7</v>
      </c>
      <c r="E3040" s="146" t="s">
        <v>374</v>
      </c>
      <c r="F3040" s="147">
        <v>1</v>
      </c>
      <c r="G3040" s="146" t="s">
        <v>243</v>
      </c>
      <c r="H3040" s="146">
        <v>18</v>
      </c>
      <c r="I3040" s="146" t="s">
        <v>284</v>
      </c>
      <c r="J3040" s="146" t="s">
        <v>268</v>
      </c>
      <c r="K3040" s="146" t="s">
        <v>281</v>
      </c>
      <c r="L3040" s="146">
        <v>200</v>
      </c>
      <c r="M3040" s="146" t="s">
        <v>259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381</v>
      </c>
      <c r="U3040" s="148"/>
    </row>
    <row r="3041" spans="1:21" ht="15">
      <c r="A3041" s="146">
        <v>5</v>
      </c>
      <c r="B3041" s="146" t="s">
        <v>241</v>
      </c>
      <c r="C3041" s="146">
        <v>2020</v>
      </c>
      <c r="D3041" s="146">
        <v>7</v>
      </c>
      <c r="E3041" s="146" t="s">
        <v>374</v>
      </c>
      <c r="F3041" s="147">
        <v>5</v>
      </c>
      <c r="G3041" s="146" t="s">
        <v>283</v>
      </c>
      <c r="H3041" s="146">
        <v>954</v>
      </c>
      <c r="I3041" s="146" t="s">
        <v>356</v>
      </c>
      <c r="J3041" s="146" t="s">
        <v>268</v>
      </c>
      <c r="K3041" s="146" t="s">
        <v>281</v>
      </c>
      <c r="L3041" s="146">
        <v>4552</v>
      </c>
      <c r="M3041" s="146" t="s">
        <v>313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381</v>
      </c>
      <c r="U3041" s="148"/>
    </row>
    <row r="3042" spans="1:21" ht="15">
      <c r="A3042" s="146">
        <v>5</v>
      </c>
      <c r="B3042" s="146" t="s">
        <v>241</v>
      </c>
      <c r="C3042" s="146">
        <v>2020</v>
      </c>
      <c r="D3042" s="146">
        <v>7</v>
      </c>
      <c r="E3042" s="146" t="s">
        <v>374</v>
      </c>
      <c r="F3042" s="147">
        <v>6</v>
      </c>
      <c r="G3042" s="146" t="s">
        <v>293</v>
      </c>
      <c r="H3042" s="146">
        <v>950</v>
      </c>
      <c r="I3042" s="146" t="s">
        <v>269</v>
      </c>
      <c r="J3042" s="146" t="s">
        <v>248</v>
      </c>
      <c r="K3042" s="146" t="s">
        <v>270</v>
      </c>
      <c r="L3042" s="146">
        <v>4562</v>
      </c>
      <c r="M3042" s="146" t="s">
        <v>300</v>
      </c>
      <c r="N3042" s="146">
        <v>30</v>
      </c>
      <c r="O3042" s="146">
        <v>846.63999999999999</v>
      </c>
      <c r="P3042" s="146">
        <v>5597</v>
      </c>
      <c r="Q3042" t="str">
        <f t="shared" si="47"/>
        <v>3-Small C&amp;I</v>
      </c>
      <c r="R3042" s="148"/>
      <c r="S3042" t="s">
        <v>381</v>
      </c>
      <c r="U3042" s="148"/>
    </row>
    <row r="3043" spans="1:21" ht="15">
      <c r="A3043" s="146">
        <v>4</v>
      </c>
      <c r="B3043" s="146" t="s">
        <v>249</v>
      </c>
      <c r="C3043" s="146">
        <v>2020</v>
      </c>
      <c r="D3043" s="146">
        <v>7</v>
      </c>
      <c r="E3043" s="146" t="s">
        <v>374</v>
      </c>
      <c r="F3043" s="147">
        <v>1</v>
      </c>
      <c r="G3043" s="146" t="s">
        <v>243</v>
      </c>
      <c r="H3043" s="146">
        <v>950</v>
      </c>
      <c r="I3043" s="146" t="s">
        <v>269</v>
      </c>
      <c r="J3043" s="146" t="s">
        <v>248</v>
      </c>
      <c r="K3043" s="146" t="s">
        <v>270</v>
      </c>
      <c r="L3043" s="146">
        <v>4512</v>
      </c>
      <c r="M3043" s="146" t="s">
        <v>247</v>
      </c>
      <c r="N3043" s="146">
        <v>27</v>
      </c>
      <c r="O3043" s="146">
        <v>1870.4400000000001</v>
      </c>
      <c r="P3043" s="146">
        <v>16696</v>
      </c>
      <c r="Q3043" t="str">
        <f t="shared" si="47"/>
        <v>3-Small C&amp;I</v>
      </c>
      <c r="R3043" s="148"/>
      <c r="S3043" t="s">
        <v>381</v>
      </c>
      <c r="U3043" s="148"/>
    </row>
    <row r="3044" spans="1:21" ht="15">
      <c r="A3044" s="146">
        <v>4</v>
      </c>
      <c r="B3044" s="146" t="s">
        <v>249</v>
      </c>
      <c r="C3044" s="146">
        <v>2020</v>
      </c>
      <c r="D3044" s="146">
        <v>7</v>
      </c>
      <c r="E3044" s="146" t="s">
        <v>374</v>
      </c>
      <c r="F3044" s="147">
        <v>3</v>
      </c>
      <c r="G3044" s="146" t="s">
        <v>262</v>
      </c>
      <c r="H3044" s="146">
        <v>15</v>
      </c>
      <c r="I3044" s="146" t="s">
        <v>318</v>
      </c>
      <c r="J3044" s="146" t="s">
        <v>266</v>
      </c>
      <c r="K3044" s="146" t="s">
        <v>276</v>
      </c>
      <c r="L3044" s="146">
        <v>300</v>
      </c>
      <c r="M3044" s="146" t="s">
        <v>282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381</v>
      </c>
      <c r="U3044" s="148"/>
    </row>
    <row r="3045" spans="1:21" ht="15">
      <c r="A3045" s="146">
        <v>4</v>
      </c>
      <c r="B3045" s="146" t="s">
        <v>249</v>
      </c>
      <c r="C3045" s="146">
        <v>2020</v>
      </c>
      <c r="D3045" s="146">
        <v>7</v>
      </c>
      <c r="E3045" s="146" t="s">
        <v>374</v>
      </c>
      <c r="F3045" s="147">
        <v>1</v>
      </c>
      <c r="G3045" s="146" t="s">
        <v>243</v>
      </c>
      <c r="H3045" s="146">
        <v>953</v>
      </c>
      <c r="I3045" s="146" t="s">
        <v>278</v>
      </c>
      <c r="J3045" s="146" t="s">
        <v>266</v>
      </c>
      <c r="K3045" s="146" t="s">
        <v>276</v>
      </c>
      <c r="L3045" s="146">
        <v>4512</v>
      </c>
      <c r="M3045" s="146" t="s">
        <v>247</v>
      </c>
      <c r="N3045" s="146">
        <v>1</v>
      </c>
      <c r="O3045" s="146">
        <v>32.039999999999999</v>
      </c>
      <c r="P3045" s="146">
        <v>209</v>
      </c>
      <c r="Q3045" t="str">
        <f t="shared" si="47"/>
        <v>3-Small C&amp;I</v>
      </c>
      <c r="R3045" s="148"/>
      <c r="S3045" t="s">
        <v>381</v>
      </c>
      <c r="U3045" s="148"/>
    </row>
    <row r="3046" spans="1:21" ht="15">
      <c r="A3046" s="146">
        <v>5</v>
      </c>
      <c r="B3046" s="146" t="s">
        <v>241</v>
      </c>
      <c r="C3046" s="146">
        <v>2020</v>
      </c>
      <c r="D3046" s="146">
        <v>7</v>
      </c>
      <c r="E3046" s="146" t="s">
        <v>374</v>
      </c>
      <c r="F3046" s="147">
        <v>5</v>
      </c>
      <c r="G3046" s="146" t="s">
        <v>283</v>
      </c>
      <c r="H3046" s="146">
        <v>5</v>
      </c>
      <c r="I3046" s="146" t="s">
        <v>289</v>
      </c>
      <c r="J3046" s="146" t="s">
        <v>248</v>
      </c>
      <c r="K3046" s="146" t="s">
        <v>270</v>
      </c>
      <c r="L3046" s="146">
        <v>460</v>
      </c>
      <c r="M3046" s="146" t="s">
        <v>285</v>
      </c>
      <c r="N3046" s="146">
        <v>981</v>
      </c>
      <c r="O3046" s="146">
        <v>141560.42999999999</v>
      </c>
      <c r="P3046" s="146">
        <v>1686530</v>
      </c>
      <c r="Q3046" t="str">
        <f t="shared" si="47"/>
        <v>3-Small C&amp;I</v>
      </c>
      <c r="R3046" s="148"/>
      <c r="S3046" t="s">
        <v>381</v>
      </c>
      <c r="U3046" s="148"/>
    </row>
    <row r="3047" spans="1:21" ht="15">
      <c r="A3047" s="146">
        <v>5</v>
      </c>
      <c r="B3047" s="146" t="s">
        <v>241</v>
      </c>
      <c r="C3047" s="146">
        <v>2020</v>
      </c>
      <c r="D3047" s="146">
        <v>7</v>
      </c>
      <c r="E3047" s="146" t="s">
        <v>374</v>
      </c>
      <c r="F3047" s="147">
        <v>10</v>
      </c>
      <c r="G3047" s="146" t="s">
        <v>250</v>
      </c>
      <c r="H3047" s="146">
        <v>5</v>
      </c>
      <c r="I3047" s="146" t="s">
        <v>289</v>
      </c>
      <c r="J3047" s="146" t="s">
        <v>248</v>
      </c>
      <c r="K3047" s="146" t="s">
        <v>270</v>
      </c>
      <c r="L3047" s="146">
        <v>207</v>
      </c>
      <c r="M3047" s="146" t="s">
        <v>252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381</v>
      </c>
      <c r="U3047" s="148"/>
    </row>
    <row r="3048" spans="1:21" ht="15">
      <c r="A3048" s="146">
        <v>5</v>
      </c>
      <c r="B3048" s="146" t="s">
        <v>241</v>
      </c>
      <c r="C3048" s="146">
        <v>2020</v>
      </c>
      <c r="D3048" s="146">
        <v>7</v>
      </c>
      <c r="E3048" s="146" t="s">
        <v>374</v>
      </c>
      <c r="F3048" s="147">
        <v>6</v>
      </c>
      <c r="G3048" s="146" t="s">
        <v>293</v>
      </c>
      <c r="H3048" s="146">
        <v>626</v>
      </c>
      <c r="I3048" s="146" t="s">
        <v>355</v>
      </c>
      <c r="J3048" s="146" t="s">
        <v>310</v>
      </c>
      <c r="K3048" s="146" t="s">
        <v>154</v>
      </c>
      <c r="L3048" s="146">
        <v>700</v>
      </c>
      <c r="M3048" s="146" t="s">
        <v>296</v>
      </c>
      <c r="N3048" s="146">
        <v>4</v>
      </c>
      <c r="O3048" s="146">
        <v>2129.3800000000001</v>
      </c>
      <c r="P3048" s="146">
        <v>464</v>
      </c>
      <c r="Q3048" t="str">
        <f t="shared" si="47"/>
        <v>Street</v>
      </c>
      <c r="R3048" s="148"/>
      <c r="S3048" t="s">
        <v>381</v>
      </c>
      <c r="U3048" s="148"/>
    </row>
    <row r="3049" spans="1:21" ht="15">
      <c r="A3049" s="146">
        <v>5</v>
      </c>
      <c r="B3049" s="146" t="s">
        <v>241</v>
      </c>
      <c r="C3049" s="146">
        <v>2020</v>
      </c>
      <c r="D3049" s="146">
        <v>7</v>
      </c>
      <c r="E3049" s="146" t="s">
        <v>374</v>
      </c>
      <c r="F3049" s="147">
        <v>5</v>
      </c>
      <c r="G3049" s="146" t="s">
        <v>283</v>
      </c>
      <c r="H3049" s="146">
        <v>710</v>
      </c>
      <c r="I3049" s="146" t="s">
        <v>332</v>
      </c>
      <c r="J3049" s="146" t="s">
        <v>277</v>
      </c>
      <c r="K3049" s="146" t="s">
        <v>317</v>
      </c>
      <c r="L3049" s="146">
        <v>4552</v>
      </c>
      <c r="M3049" s="146" t="s">
        <v>313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381</v>
      </c>
      <c r="U3049" s="148"/>
    </row>
    <row r="3050" spans="1:21" ht="15">
      <c r="A3050" s="146">
        <v>5</v>
      </c>
      <c r="B3050" s="146" t="s">
        <v>241</v>
      </c>
      <c r="C3050" s="146">
        <v>2020</v>
      </c>
      <c r="D3050" s="146">
        <v>7</v>
      </c>
      <c r="E3050" s="146" t="s">
        <v>374</v>
      </c>
      <c r="F3050" s="147">
        <v>6</v>
      </c>
      <c r="G3050" s="146" t="s">
        <v>293</v>
      </c>
      <c r="H3050" s="146">
        <v>617</v>
      </c>
      <c r="I3050" s="146" t="s">
        <v>349</v>
      </c>
      <c r="J3050" s="146" t="s">
        <v>292</v>
      </c>
      <c r="K3050" s="146" t="s">
        <v>350</v>
      </c>
      <c r="L3050" s="146">
        <v>4562</v>
      </c>
      <c r="M3050" s="146" t="s">
        <v>300</v>
      </c>
      <c r="N3050" s="146">
        <v>6</v>
      </c>
      <c r="O3050" s="146">
        <v>7959.2700000000004</v>
      </c>
      <c r="P3050" s="146">
        <v>27136</v>
      </c>
      <c r="Q3050" t="str">
        <f t="shared" si="47"/>
        <v>Street</v>
      </c>
      <c r="R3050" s="148"/>
      <c r="S3050" t="s">
        <v>381</v>
      </c>
      <c r="U3050" s="148"/>
    </row>
    <row r="3051" spans="1:21" ht="15">
      <c r="A3051" s="146">
        <v>5</v>
      </c>
      <c r="B3051" s="146" t="s">
        <v>241</v>
      </c>
      <c r="C3051" s="146">
        <v>2020</v>
      </c>
      <c r="D3051" s="146">
        <v>7</v>
      </c>
      <c r="E3051" s="146" t="s">
        <v>374</v>
      </c>
      <c r="F3051" s="147">
        <v>6</v>
      </c>
      <c r="G3051" s="146" t="s">
        <v>293</v>
      </c>
      <c r="H3051" s="146">
        <v>618</v>
      </c>
      <c r="I3051" s="146" t="s">
        <v>365</v>
      </c>
      <c r="J3051" s="146" t="s">
        <v>297</v>
      </c>
      <c r="K3051" s="146" t="s">
        <v>352</v>
      </c>
      <c r="L3051" s="146">
        <v>4562</v>
      </c>
      <c r="M3051" s="146" t="s">
        <v>300</v>
      </c>
      <c r="N3051" s="146">
        <v>6</v>
      </c>
      <c r="O3051" s="146">
        <v>1491.1800000000001</v>
      </c>
      <c r="P3051" s="146">
        <v>2792</v>
      </c>
      <c r="Q3051" t="str">
        <f t="shared" si="47"/>
        <v>Street</v>
      </c>
      <c r="R3051" s="148"/>
      <c r="S3051" t="s">
        <v>381</v>
      </c>
      <c r="U3051" s="148"/>
    </row>
    <row r="3052" spans="1:21" ht="15">
      <c r="A3052" s="146">
        <v>4</v>
      </c>
      <c r="B3052" s="146" t="s">
        <v>249</v>
      </c>
      <c r="C3052" s="146">
        <v>2020</v>
      </c>
      <c r="D3052" s="146">
        <v>7</v>
      </c>
      <c r="E3052" s="146" t="s">
        <v>374</v>
      </c>
      <c r="F3052" s="147">
        <v>6</v>
      </c>
      <c r="G3052" s="146" t="s">
        <v>293</v>
      </c>
      <c r="H3052" s="146">
        <v>624</v>
      </c>
      <c r="I3052" s="146" t="s">
        <v>325</v>
      </c>
      <c r="J3052" s="146" t="s">
        <v>301</v>
      </c>
      <c r="K3052" s="146" t="s">
        <v>303</v>
      </c>
      <c r="L3052" s="146">
        <v>4562</v>
      </c>
      <c r="M3052" s="146" t="s">
        <v>300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381</v>
      </c>
      <c r="U3052" s="148"/>
    </row>
    <row r="3053" spans="1:21" ht="15">
      <c r="A3053" s="146">
        <v>5</v>
      </c>
      <c r="B3053" s="146" t="s">
        <v>241</v>
      </c>
      <c r="C3053" s="146">
        <v>2020</v>
      </c>
      <c r="D3053" s="146">
        <v>7</v>
      </c>
      <c r="E3053" s="146" t="s">
        <v>374</v>
      </c>
      <c r="F3053" s="147">
        <v>3</v>
      </c>
      <c r="G3053" s="146" t="s">
        <v>262</v>
      </c>
      <c r="H3053" s="146">
        <v>700</v>
      </c>
      <c r="I3053" s="146" t="s">
        <v>329</v>
      </c>
      <c r="J3053" s="146" t="s">
        <v>277</v>
      </c>
      <c r="K3053" s="146" t="s">
        <v>317</v>
      </c>
      <c r="L3053" s="146">
        <v>300</v>
      </c>
      <c r="M3053" s="146" t="s">
        <v>282</v>
      </c>
      <c r="N3053" s="146">
        <v>4</v>
      </c>
      <c r="O3053" s="146">
        <v>43919.010000000002</v>
      </c>
      <c r="P3053" s="146">
        <v>294160</v>
      </c>
      <c r="Q3053" t="str">
        <f t="shared" si="47"/>
        <v>5-Large C&amp;I</v>
      </c>
      <c r="R3053" s="148"/>
      <c r="S3053" t="s">
        <v>381</v>
      </c>
      <c r="U3053" s="148"/>
    </row>
    <row r="3054" spans="1:21" ht="15">
      <c r="A3054" s="146">
        <v>5</v>
      </c>
      <c r="B3054" s="146" t="s">
        <v>241</v>
      </c>
      <c r="C3054" s="146">
        <v>2020</v>
      </c>
      <c r="D3054" s="146">
        <v>7</v>
      </c>
      <c r="E3054" s="146" t="s">
        <v>374</v>
      </c>
      <c r="F3054" s="147">
        <v>72</v>
      </c>
      <c r="G3054" s="146" t="s">
        <v>154</v>
      </c>
      <c r="H3054" s="146">
        <v>1</v>
      </c>
      <c r="I3054" s="146" t="s">
        <v>251</v>
      </c>
      <c r="J3054" s="146" t="s">
        <v>245</v>
      </c>
      <c r="K3054" s="146" t="s">
        <v>246</v>
      </c>
      <c r="L3054" s="146">
        <v>1572</v>
      </c>
      <c r="M3054" s="146" t="s">
        <v>319</v>
      </c>
      <c r="N3054" s="146">
        <v>1</v>
      </c>
      <c r="O3054" s="146">
        <v>96.680000000000007</v>
      </c>
      <c r="P3054" s="146">
        <v>393</v>
      </c>
      <c r="Q3054" t="str">
        <f t="shared" si="47"/>
        <v>1-Residential</v>
      </c>
      <c r="R3054" s="148"/>
      <c r="S3054" t="s">
        <v>381</v>
      </c>
      <c r="U3054" s="148"/>
    </row>
    <row r="3055" spans="1:21" ht="15">
      <c r="A3055" s="146">
        <v>5</v>
      </c>
      <c r="B3055" s="146" t="s">
        <v>241</v>
      </c>
      <c r="C3055" s="146">
        <v>2020</v>
      </c>
      <c r="D3055" s="146">
        <v>7</v>
      </c>
      <c r="E3055" s="146" t="s">
        <v>374</v>
      </c>
      <c r="F3055" s="147">
        <v>1</v>
      </c>
      <c r="G3055" s="146" t="s">
        <v>243</v>
      </c>
      <c r="H3055" s="146">
        <v>6</v>
      </c>
      <c r="I3055" s="146" t="s">
        <v>344</v>
      </c>
      <c r="J3055" s="146" t="s">
        <v>257</v>
      </c>
      <c r="K3055" s="146" t="s">
        <v>258</v>
      </c>
      <c r="L3055" s="146">
        <v>200</v>
      </c>
      <c r="M3055" s="146" t="s">
        <v>259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381</v>
      </c>
      <c r="U3055" s="148"/>
    </row>
    <row r="3056" spans="1:21" ht="15">
      <c r="A3056" s="146">
        <v>4</v>
      </c>
      <c r="B3056" s="146" t="s">
        <v>249</v>
      </c>
      <c r="C3056" s="146">
        <v>2020</v>
      </c>
      <c r="D3056" s="146">
        <v>7</v>
      </c>
      <c r="E3056" s="146" t="s">
        <v>374</v>
      </c>
      <c r="F3056" s="147">
        <v>3</v>
      </c>
      <c r="G3056" s="146" t="s">
        <v>262</v>
      </c>
      <c r="H3056" s="146">
        <v>18</v>
      </c>
      <c r="I3056" s="146" t="s">
        <v>284</v>
      </c>
      <c r="J3056" s="146" t="s">
        <v>268</v>
      </c>
      <c r="K3056" s="146" t="s">
        <v>281</v>
      </c>
      <c r="L3056" s="146">
        <v>300</v>
      </c>
      <c r="M3056" s="146" t="s">
        <v>282</v>
      </c>
      <c r="N3056" s="146">
        <v>11</v>
      </c>
      <c r="O3056" s="146">
        <v>21217.619999999999</v>
      </c>
      <c r="P3056" s="146">
        <v>114980</v>
      </c>
      <c r="Q3056" t="str">
        <f t="shared" si="47"/>
        <v>4-Medium C&amp;I</v>
      </c>
      <c r="R3056" s="148"/>
      <c r="S3056" t="s">
        <v>381</v>
      </c>
      <c r="U3056" s="148"/>
    </row>
    <row r="3057" spans="1:21" ht="15">
      <c r="A3057" s="146">
        <v>5</v>
      </c>
      <c r="B3057" s="146" t="s">
        <v>241</v>
      </c>
      <c r="C3057" s="146">
        <v>2020</v>
      </c>
      <c r="D3057" s="146">
        <v>7</v>
      </c>
      <c r="E3057" s="146" t="s">
        <v>374</v>
      </c>
      <c r="F3057" s="147">
        <v>79</v>
      </c>
      <c r="G3057" s="146" t="s">
        <v>154</v>
      </c>
      <c r="H3057" s="146">
        <v>18</v>
      </c>
      <c r="I3057" s="146" t="s">
        <v>284</v>
      </c>
      <c r="J3057" s="146" t="s">
        <v>268</v>
      </c>
      <c r="K3057" s="146" t="s">
        <v>281</v>
      </c>
      <c r="L3057" s="146">
        <v>1579</v>
      </c>
      <c r="M3057" s="146" t="s">
        <v>343</v>
      </c>
      <c r="N3057" s="146">
        <v>1</v>
      </c>
      <c r="O3057" s="146">
        <v>7705.9899999999998</v>
      </c>
      <c r="P3057" s="146">
        <v>51800</v>
      </c>
      <c r="Q3057" t="str">
        <f t="shared" si="47"/>
        <v>4-Medium C&amp;I</v>
      </c>
      <c r="R3057" s="148"/>
      <c r="S3057" t="s">
        <v>381</v>
      </c>
      <c r="U3057" s="148"/>
    </row>
    <row r="3058" spans="1:21" ht="15">
      <c r="A3058" s="146">
        <v>5</v>
      </c>
      <c r="B3058" s="146" t="s">
        <v>241</v>
      </c>
      <c r="C3058" s="146">
        <v>2020</v>
      </c>
      <c r="D3058" s="146">
        <v>7</v>
      </c>
      <c r="E3058" s="146" t="s">
        <v>374</v>
      </c>
      <c r="F3058" s="147">
        <v>79</v>
      </c>
      <c r="G3058" s="146" t="s">
        <v>154</v>
      </c>
      <c r="H3058" s="146">
        <v>951</v>
      </c>
      <c r="I3058" s="146" t="s">
        <v>263</v>
      </c>
      <c r="J3058" s="146" t="s">
        <v>255</v>
      </c>
      <c r="K3058" s="146" t="s">
        <v>264</v>
      </c>
      <c r="L3058" s="146">
        <v>4579</v>
      </c>
      <c r="M3058" s="146" t="s">
        <v>267</v>
      </c>
      <c r="N3058" s="146">
        <v>7</v>
      </c>
      <c r="O3058" s="146">
        <v>332.25999999999999</v>
      </c>
      <c r="P3058" s="146">
        <v>2844</v>
      </c>
      <c r="Q3058" t="str">
        <f t="shared" si="47"/>
        <v>3-Small C&amp;I</v>
      </c>
      <c r="R3058" s="148"/>
      <c r="S3058" t="s">
        <v>381</v>
      </c>
      <c r="U3058" s="148"/>
    </row>
    <row r="3059" spans="1:21" ht="15">
      <c r="A3059" s="146">
        <v>5</v>
      </c>
      <c r="B3059" s="146" t="s">
        <v>241</v>
      </c>
      <c r="C3059" s="146">
        <v>2020</v>
      </c>
      <c r="D3059" s="146">
        <v>7</v>
      </c>
      <c r="E3059" s="146" t="s">
        <v>374</v>
      </c>
      <c r="F3059" s="147">
        <v>3</v>
      </c>
      <c r="G3059" s="146" t="s">
        <v>262</v>
      </c>
      <c r="H3059" s="146">
        <v>19</v>
      </c>
      <c r="I3059" s="146" t="s">
        <v>361</v>
      </c>
      <c r="J3059" s="146" t="s">
        <v>271</v>
      </c>
      <c r="K3059" s="146" t="s">
        <v>327</v>
      </c>
      <c r="L3059" s="146">
        <v>300</v>
      </c>
      <c r="M3059" s="146" t="s">
        <v>282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381</v>
      </c>
      <c r="U3059" s="148"/>
    </row>
    <row r="3060" spans="1:21" ht="15">
      <c r="A3060" s="146">
        <v>5</v>
      </c>
      <c r="B3060" s="146" t="s">
        <v>241</v>
      </c>
      <c r="C3060" s="146">
        <v>2020</v>
      </c>
      <c r="D3060" s="146">
        <v>7</v>
      </c>
      <c r="E3060" s="146" t="s">
        <v>374</v>
      </c>
      <c r="F3060" s="147">
        <v>3</v>
      </c>
      <c r="G3060" s="146" t="s">
        <v>262</v>
      </c>
      <c r="H3060" s="146">
        <v>8</v>
      </c>
      <c r="I3060" s="146" t="s">
        <v>333</v>
      </c>
      <c r="J3060" s="146" t="s">
        <v>255</v>
      </c>
      <c r="K3060" s="146" t="s">
        <v>264</v>
      </c>
      <c r="L3060" s="146">
        <v>300</v>
      </c>
      <c r="M3060" s="146" t="s">
        <v>282</v>
      </c>
      <c r="N3060" s="146">
        <v>376</v>
      </c>
      <c r="O3060" s="146">
        <v>19582.049999999999</v>
      </c>
      <c r="P3060" s="146">
        <v>91869</v>
      </c>
      <c r="Q3060" t="str">
        <f t="shared" si="47"/>
        <v>3-Small C&amp;I</v>
      </c>
      <c r="R3060" s="148"/>
      <c r="S3060" t="s">
        <v>381</v>
      </c>
      <c r="U3060" s="148"/>
    </row>
    <row r="3061" spans="1:21" ht="15">
      <c r="A3061" s="146">
        <v>5</v>
      </c>
      <c r="B3061" s="146" t="s">
        <v>241</v>
      </c>
      <c r="C3061" s="146">
        <v>2020</v>
      </c>
      <c r="D3061" s="146">
        <v>7</v>
      </c>
      <c r="E3061" s="146" t="s">
        <v>374</v>
      </c>
      <c r="F3061" s="147">
        <v>3</v>
      </c>
      <c r="G3061" s="146" t="s">
        <v>262</v>
      </c>
      <c r="H3061" s="146">
        <v>950</v>
      </c>
      <c r="I3061" s="146" t="s">
        <v>269</v>
      </c>
      <c r="J3061" s="146" t="s">
        <v>248</v>
      </c>
      <c r="K3061" s="146" t="s">
        <v>270</v>
      </c>
      <c r="L3061" s="146">
        <v>4532</v>
      </c>
      <c r="M3061" s="146" t="s">
        <v>265</v>
      </c>
      <c r="N3061" s="146">
        <v>60026</v>
      </c>
      <c r="O3061" s="146">
        <v>5054618.9500000002</v>
      </c>
      <c r="P3061" s="146">
        <v>100135488</v>
      </c>
      <c r="Q3061" t="str">
        <f t="shared" si="47"/>
        <v>3-Small C&amp;I</v>
      </c>
      <c r="R3061" s="148"/>
      <c r="S3061" t="s">
        <v>381</v>
      </c>
      <c r="U3061" s="148"/>
    </row>
    <row r="3062" spans="1:21" ht="15">
      <c r="A3062" s="146">
        <v>4</v>
      </c>
      <c r="B3062" s="146" t="s">
        <v>249</v>
      </c>
      <c r="C3062" s="146">
        <v>2020</v>
      </c>
      <c r="D3062" s="146">
        <v>7</v>
      </c>
      <c r="E3062" s="146" t="s">
        <v>374</v>
      </c>
      <c r="F3062" s="147">
        <v>5</v>
      </c>
      <c r="G3062" s="146" t="s">
        <v>283</v>
      </c>
      <c r="H3062" s="146">
        <v>950</v>
      </c>
      <c r="I3062" s="146" t="s">
        <v>269</v>
      </c>
      <c r="J3062" s="146" t="s">
        <v>248</v>
      </c>
      <c r="K3062" s="146" t="s">
        <v>270</v>
      </c>
      <c r="L3062" s="146">
        <v>4552</v>
      </c>
      <c r="M3062" s="146" t="s">
        <v>313</v>
      </c>
      <c r="N3062" s="146">
        <v>2</v>
      </c>
      <c r="O3062" s="146">
        <v>45.030000000000001</v>
      </c>
      <c r="P3062" s="146">
        <v>241</v>
      </c>
      <c r="Q3062" t="str">
        <f t="shared" si="47"/>
        <v>3-Small C&amp;I</v>
      </c>
      <c r="R3062" s="148"/>
      <c r="S3062" t="s">
        <v>381</v>
      </c>
      <c r="U3062" s="148"/>
    </row>
    <row r="3063" spans="1:21" ht="15">
      <c r="A3063" s="146">
        <v>5</v>
      </c>
      <c r="B3063" s="146" t="s">
        <v>241</v>
      </c>
      <c r="C3063" s="146">
        <v>2020</v>
      </c>
      <c r="D3063" s="146">
        <v>7</v>
      </c>
      <c r="E3063" s="146" t="s">
        <v>374</v>
      </c>
      <c r="F3063" s="147">
        <v>10</v>
      </c>
      <c r="G3063" s="146" t="s">
        <v>250</v>
      </c>
      <c r="H3063" s="146">
        <v>950</v>
      </c>
      <c r="I3063" s="146" t="s">
        <v>269</v>
      </c>
      <c r="J3063" s="146" t="s">
        <v>248</v>
      </c>
      <c r="K3063" s="146" t="s">
        <v>270</v>
      </c>
      <c r="L3063" s="146">
        <v>4513</v>
      </c>
      <c r="M3063" s="146" t="s">
        <v>338</v>
      </c>
      <c r="N3063" s="146">
        <v>13</v>
      </c>
      <c r="O3063" s="146">
        <v>1454.4100000000001</v>
      </c>
      <c r="P3063" s="146">
        <v>13382</v>
      </c>
      <c r="Q3063" t="str">
        <f t="shared" si="47"/>
        <v>3-Small C&amp;I</v>
      </c>
      <c r="R3063" s="148"/>
      <c r="S3063" t="s">
        <v>381</v>
      </c>
      <c r="U3063" s="148"/>
    </row>
    <row r="3064" spans="1:21" ht="15">
      <c r="A3064" s="146">
        <v>4</v>
      </c>
      <c r="B3064" s="146" t="s">
        <v>249</v>
      </c>
      <c r="C3064" s="146">
        <v>2020</v>
      </c>
      <c r="D3064" s="146">
        <v>7</v>
      </c>
      <c r="E3064" s="146" t="s">
        <v>374</v>
      </c>
      <c r="F3064" s="147">
        <v>1</v>
      </c>
      <c r="G3064" s="146" t="s">
        <v>243</v>
      </c>
      <c r="H3064" s="146">
        <v>10</v>
      </c>
      <c r="I3064" s="146" t="s">
        <v>347</v>
      </c>
      <c r="J3064" s="146" t="s">
        <v>266</v>
      </c>
      <c r="K3064" s="146" t="s">
        <v>276</v>
      </c>
      <c r="L3064" s="146">
        <v>200</v>
      </c>
      <c r="M3064" s="146" t="s">
        <v>259</v>
      </c>
      <c r="N3064" s="146">
        <v>5</v>
      </c>
      <c r="O3064" s="146">
        <v>315.80000000000001</v>
      </c>
      <c r="P3064" s="146">
        <v>1403</v>
      </c>
      <c r="Q3064" t="str">
        <f t="shared" si="47"/>
        <v>3-Small C&amp;I</v>
      </c>
      <c r="R3064" s="148"/>
      <c r="S3064" t="s">
        <v>381</v>
      </c>
      <c r="U3064" s="148"/>
    </row>
    <row r="3065" spans="1:21" ht="15">
      <c r="A3065" s="146">
        <v>4</v>
      </c>
      <c r="B3065" s="146" t="s">
        <v>249</v>
      </c>
      <c r="C3065" s="146">
        <v>2020</v>
      </c>
      <c r="D3065" s="146">
        <v>7</v>
      </c>
      <c r="E3065" s="146" t="s">
        <v>374</v>
      </c>
      <c r="F3065" s="147">
        <v>3</v>
      </c>
      <c r="G3065" s="146" t="s">
        <v>262</v>
      </c>
      <c r="H3065" s="146">
        <v>10</v>
      </c>
      <c r="I3065" s="146" t="s">
        <v>347</v>
      </c>
      <c r="J3065" s="146" t="s">
        <v>266</v>
      </c>
      <c r="K3065" s="146" t="s">
        <v>276</v>
      </c>
      <c r="L3065" s="146">
        <v>300</v>
      </c>
      <c r="M3065" s="146" t="s">
        <v>282</v>
      </c>
      <c r="N3065" s="146">
        <v>32</v>
      </c>
      <c r="O3065" s="146">
        <v>1497.6600000000001</v>
      </c>
      <c r="P3065" s="146">
        <v>8437</v>
      </c>
      <c r="Q3065" t="str">
        <f t="shared" si="47"/>
        <v>3-Small C&amp;I</v>
      </c>
      <c r="R3065" s="148"/>
      <c r="S3065" t="s">
        <v>381</v>
      </c>
      <c r="U3065" s="148"/>
    </row>
    <row r="3066" spans="1:21" ht="15">
      <c r="A3066" s="146">
        <v>5</v>
      </c>
      <c r="B3066" s="146" t="s">
        <v>241</v>
      </c>
      <c r="C3066" s="146">
        <v>2020</v>
      </c>
      <c r="D3066" s="146">
        <v>7</v>
      </c>
      <c r="E3066" s="146" t="s">
        <v>374</v>
      </c>
      <c r="F3066" s="147">
        <v>79</v>
      </c>
      <c r="G3066" s="146" t="s">
        <v>154</v>
      </c>
      <c r="H3066" s="146">
        <v>5</v>
      </c>
      <c r="I3066" s="146" t="s">
        <v>289</v>
      </c>
      <c r="J3066" s="146" t="s">
        <v>248</v>
      </c>
      <c r="K3066" s="146" t="s">
        <v>270</v>
      </c>
      <c r="L3066" s="146">
        <v>1579</v>
      </c>
      <c r="M3066" s="146" t="s">
        <v>343</v>
      </c>
      <c r="N3066" s="146">
        <v>1</v>
      </c>
      <c r="O3066" s="146">
        <v>9.6400000000000006</v>
      </c>
      <c r="P3066" s="146">
        <v>0</v>
      </c>
      <c r="Q3066" t="str">
        <f t="shared" si="47"/>
        <v>3-Small C&amp;I</v>
      </c>
      <c r="R3066" s="148"/>
      <c r="S3066" t="s">
        <v>381</v>
      </c>
      <c r="U3066" s="148"/>
    </row>
    <row r="3067" spans="1:21" ht="15">
      <c r="A3067" s="146">
        <v>5</v>
      </c>
      <c r="B3067" s="146" t="s">
        <v>241</v>
      </c>
      <c r="C3067" s="146">
        <v>2020</v>
      </c>
      <c r="D3067" s="146">
        <v>7</v>
      </c>
      <c r="E3067" s="146" t="s">
        <v>374</v>
      </c>
      <c r="F3067" s="147">
        <v>6</v>
      </c>
      <c r="G3067" s="146" t="s">
        <v>293</v>
      </c>
      <c r="H3067" s="146">
        <v>616</v>
      </c>
      <c r="I3067" s="146" t="s">
        <v>311</v>
      </c>
      <c r="J3067" s="146" t="s">
        <v>305</v>
      </c>
      <c r="K3067" s="146" t="s">
        <v>307</v>
      </c>
      <c r="L3067" s="146">
        <v>4562</v>
      </c>
      <c r="M3067" s="146" t="s">
        <v>300</v>
      </c>
      <c r="N3067" s="146">
        <v>916</v>
      </c>
      <c r="O3067" s="146">
        <v>62907.449999999997</v>
      </c>
      <c r="P3067" s="146">
        <v>184354</v>
      </c>
      <c r="Q3067" t="str">
        <f t="shared" si="47"/>
        <v>Street</v>
      </c>
      <c r="R3067" s="148"/>
      <c r="S3067" t="s">
        <v>381</v>
      </c>
      <c r="U3067" s="148"/>
    </row>
    <row r="3068" spans="1:21" ht="15">
      <c r="A3068" s="146">
        <v>5</v>
      </c>
      <c r="B3068" s="146" t="s">
        <v>241</v>
      </c>
      <c r="C3068" s="146">
        <v>2020</v>
      </c>
      <c r="D3068" s="146">
        <v>7</v>
      </c>
      <c r="E3068" s="146" t="s">
        <v>374</v>
      </c>
      <c r="F3068" s="147">
        <v>5</v>
      </c>
      <c r="G3068" s="146" t="s">
        <v>283</v>
      </c>
      <c r="H3068" s="146">
        <v>701</v>
      </c>
      <c r="I3068" s="146" t="s">
        <v>316</v>
      </c>
      <c r="J3068" s="146" t="s">
        <v>277</v>
      </c>
      <c r="K3068" s="146" t="s">
        <v>317</v>
      </c>
      <c r="L3068" s="146">
        <v>460</v>
      </c>
      <c r="M3068" s="146" t="s">
        <v>285</v>
      </c>
      <c r="N3068" s="146">
        <v>73</v>
      </c>
      <c r="O3068" s="146">
        <v>869925.22999999998</v>
      </c>
      <c r="P3068" s="146">
        <v>5680019</v>
      </c>
      <c r="Q3068" t="str">
        <f t="shared" si="47"/>
        <v>5-Large C&amp;I</v>
      </c>
      <c r="R3068" s="148"/>
      <c r="S3068" t="s">
        <v>381</v>
      </c>
      <c r="U3068" s="148"/>
    </row>
    <row r="3069" spans="1:21" ht="15">
      <c r="A3069" s="146">
        <v>5</v>
      </c>
      <c r="B3069" s="146" t="s">
        <v>241</v>
      </c>
      <c r="C3069" s="146">
        <v>2020</v>
      </c>
      <c r="D3069" s="146">
        <v>7</v>
      </c>
      <c r="E3069" s="146" t="s">
        <v>374</v>
      </c>
      <c r="F3069" s="147">
        <v>75</v>
      </c>
      <c r="G3069" s="146" t="s">
        <v>154</v>
      </c>
      <c r="H3069" s="146">
        <v>701</v>
      </c>
      <c r="I3069" s="146" t="s">
        <v>316</v>
      </c>
      <c r="J3069" s="146" t="s">
        <v>277</v>
      </c>
      <c r="K3069" s="146" t="s">
        <v>317</v>
      </c>
      <c r="L3069" s="146">
        <v>1575</v>
      </c>
      <c r="M3069" s="146" t="s">
        <v>320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381</v>
      </c>
      <c r="U3069" s="148"/>
    </row>
    <row r="3070" spans="1:21" ht="15">
      <c r="A3070" s="146">
        <v>5</v>
      </c>
      <c r="B3070" s="146" t="s">
        <v>241</v>
      </c>
      <c r="C3070" s="146">
        <v>2020</v>
      </c>
      <c r="D3070" s="146">
        <v>7</v>
      </c>
      <c r="E3070" s="146" t="s">
        <v>374</v>
      </c>
      <c r="F3070" s="147">
        <v>6</v>
      </c>
      <c r="G3070" s="146" t="s">
        <v>293</v>
      </c>
      <c r="H3070" s="146">
        <v>607</v>
      </c>
      <c r="I3070" s="146" t="s">
        <v>353</v>
      </c>
      <c r="J3070" s="146" t="s">
        <v>297</v>
      </c>
      <c r="K3070" s="146" t="s">
        <v>352</v>
      </c>
      <c r="L3070" s="146">
        <v>700</v>
      </c>
      <c r="M3070" s="146" t="s">
        <v>296</v>
      </c>
      <c r="N3070" s="146">
        <v>2</v>
      </c>
      <c r="O3070" s="146">
        <v>15809.620000000001</v>
      </c>
      <c r="P3070" s="146">
        <v>32273</v>
      </c>
      <c r="Q3070" t="str">
        <f t="shared" si="47"/>
        <v>Street</v>
      </c>
      <c r="R3070" s="148"/>
      <c r="S3070" t="s">
        <v>381</v>
      </c>
      <c r="U3070" s="148"/>
    </row>
    <row r="3071" spans="1:21" ht="15">
      <c r="A3071" s="146">
        <v>5</v>
      </c>
      <c r="B3071" s="146" t="s">
        <v>241</v>
      </c>
      <c r="C3071" s="146">
        <v>2020</v>
      </c>
      <c r="D3071" s="146">
        <v>7</v>
      </c>
      <c r="E3071" s="146" t="s">
        <v>374</v>
      </c>
      <c r="F3071" s="147">
        <v>6</v>
      </c>
      <c r="G3071" s="146" t="s">
        <v>293</v>
      </c>
      <c r="H3071" s="146">
        <v>624</v>
      </c>
      <c r="I3071" s="146" t="s">
        <v>325</v>
      </c>
      <c r="J3071" s="146" t="s">
        <v>301</v>
      </c>
      <c r="K3071" s="146" t="s">
        <v>303</v>
      </c>
      <c r="L3071" s="146">
        <v>4562</v>
      </c>
      <c r="M3071" s="146" t="s">
        <v>300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381</v>
      </c>
      <c r="U3071" s="148"/>
    </row>
    <row r="3072" spans="1:21" ht="15">
      <c r="A3072" s="146">
        <v>4</v>
      </c>
      <c r="B3072" s="146" t="s">
        <v>249</v>
      </c>
      <c r="C3072" s="146">
        <v>2020</v>
      </c>
      <c r="D3072" s="146">
        <v>7</v>
      </c>
      <c r="E3072" s="146" t="s">
        <v>374</v>
      </c>
      <c r="F3072" s="147">
        <v>10</v>
      </c>
      <c r="G3072" s="146" t="s">
        <v>250</v>
      </c>
      <c r="H3072" s="146">
        <v>905</v>
      </c>
      <c r="I3072" s="146" t="s">
        <v>358</v>
      </c>
      <c r="J3072" s="146" t="s">
        <v>257</v>
      </c>
      <c r="K3072" s="146" t="s">
        <v>258</v>
      </c>
      <c r="L3072" s="146">
        <v>4513</v>
      </c>
      <c r="M3072" s="146" t="s">
        <v>338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381</v>
      </c>
      <c r="U3072" s="148"/>
    </row>
    <row r="3073" spans="1:21" ht="15">
      <c r="A3073" s="146">
        <v>5</v>
      </c>
      <c r="B3073" s="146" t="s">
        <v>241</v>
      </c>
      <c r="C3073" s="146">
        <v>2020</v>
      </c>
      <c r="D3073" s="146">
        <v>7</v>
      </c>
      <c r="E3073" s="146" t="s">
        <v>374</v>
      </c>
      <c r="F3073" s="147">
        <v>10</v>
      </c>
      <c r="G3073" s="146" t="s">
        <v>250</v>
      </c>
      <c r="H3073" s="146">
        <v>7</v>
      </c>
      <c r="I3073" s="146" t="s">
        <v>345</v>
      </c>
      <c r="J3073" s="146" t="s">
        <v>257</v>
      </c>
      <c r="K3073" s="146" t="s">
        <v>258</v>
      </c>
      <c r="L3073" s="146">
        <v>207</v>
      </c>
      <c r="M3073" s="146" t="s">
        <v>252</v>
      </c>
      <c r="N3073" s="146">
        <v>7</v>
      </c>
      <c r="O3073" s="146">
        <v>839.07000000000005</v>
      </c>
      <c r="P3073" s="146">
        <v>5684</v>
      </c>
      <c r="Q3073" t="str">
        <f t="shared" si="47"/>
        <v>2-Low Income Residential</v>
      </c>
      <c r="R3073" s="148"/>
      <c r="S3073" t="s">
        <v>381</v>
      </c>
      <c r="U3073" s="148"/>
    </row>
    <row r="3074" spans="1:21" ht="15">
      <c r="A3074" s="146">
        <v>5</v>
      </c>
      <c r="B3074" s="146" t="s">
        <v>241</v>
      </c>
      <c r="C3074" s="146">
        <v>2020</v>
      </c>
      <c r="D3074" s="146">
        <v>7</v>
      </c>
      <c r="E3074" s="146" t="s">
        <v>374</v>
      </c>
      <c r="F3074" s="147">
        <v>5</v>
      </c>
      <c r="G3074" s="146" t="s">
        <v>283</v>
      </c>
      <c r="H3074" s="146">
        <v>616</v>
      </c>
      <c r="I3074" s="146" t="s">
        <v>311</v>
      </c>
      <c r="J3074" s="146" t="s">
        <v>305</v>
      </c>
      <c r="K3074" s="146" t="s">
        <v>307</v>
      </c>
      <c r="L3074" s="146">
        <v>4552</v>
      </c>
      <c r="M3074" s="146" t="s">
        <v>313</v>
      </c>
      <c r="N3074" s="146">
        <v>108</v>
      </c>
      <c r="O3074" s="146">
        <v>14493.74</v>
      </c>
      <c r="P3074" s="146">
        <v>45332</v>
      </c>
      <c r="Q3074" t="str">
        <f t="shared" si="48" ref="Q3074:Q3137">VLOOKUP(J3074,S:T,2,FALSE)</f>
        <v>Street</v>
      </c>
      <c r="R3074" s="148"/>
      <c r="S3074" t="s">
        <v>381</v>
      </c>
      <c r="U3074" s="148"/>
    </row>
    <row r="3075" spans="1:21" ht="15">
      <c r="A3075" s="146">
        <v>5</v>
      </c>
      <c r="B3075" s="146" t="s">
        <v>241</v>
      </c>
      <c r="C3075" s="146">
        <v>2020</v>
      </c>
      <c r="D3075" s="146">
        <v>7</v>
      </c>
      <c r="E3075" s="146" t="s">
        <v>374</v>
      </c>
      <c r="F3075" s="147">
        <v>1</v>
      </c>
      <c r="G3075" s="146" t="s">
        <v>243</v>
      </c>
      <c r="H3075" s="146">
        <v>1</v>
      </c>
      <c r="I3075" s="146" t="s">
        <v>251</v>
      </c>
      <c r="J3075" s="146" t="s">
        <v>245</v>
      </c>
      <c r="K3075" s="146" t="s">
        <v>246</v>
      </c>
      <c r="L3075" s="146">
        <v>200</v>
      </c>
      <c r="M3075" s="146" t="s">
        <v>259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381</v>
      </c>
      <c r="U3075" s="148"/>
    </row>
    <row r="3076" spans="1:21" ht="15">
      <c r="A3076" s="146">
        <v>4</v>
      </c>
      <c r="B3076" s="146" t="s">
        <v>249</v>
      </c>
      <c r="C3076" s="146">
        <v>2020</v>
      </c>
      <c r="D3076" s="146">
        <v>7</v>
      </c>
      <c r="E3076" s="146" t="s">
        <v>374</v>
      </c>
      <c r="F3076" s="147">
        <v>1</v>
      </c>
      <c r="G3076" s="146" t="s">
        <v>243</v>
      </c>
      <c r="H3076" s="146">
        <v>6</v>
      </c>
      <c r="I3076" s="146" t="s">
        <v>344</v>
      </c>
      <c r="J3076" s="146" t="s">
        <v>257</v>
      </c>
      <c r="K3076" s="146" t="s">
        <v>258</v>
      </c>
      <c r="L3076" s="146">
        <v>200</v>
      </c>
      <c r="M3076" s="146" t="s">
        <v>259</v>
      </c>
      <c r="N3076" s="146">
        <v>41</v>
      </c>
      <c r="O3076" s="146">
        <v>3505.2399999999998</v>
      </c>
      <c r="P3076" s="146">
        <v>22820</v>
      </c>
      <c r="Q3076" t="str">
        <f t="shared" si="48"/>
        <v>2-Low Income Residential</v>
      </c>
      <c r="R3076" s="148"/>
      <c r="S3076" t="s">
        <v>381</v>
      </c>
      <c r="U3076" s="148"/>
    </row>
    <row r="3077" spans="1:21" ht="15">
      <c r="A3077" s="146">
        <v>5</v>
      </c>
      <c r="B3077" s="146" t="s">
        <v>241</v>
      </c>
      <c r="C3077" s="146">
        <v>2020</v>
      </c>
      <c r="D3077" s="146">
        <v>7</v>
      </c>
      <c r="E3077" s="146" t="s">
        <v>374</v>
      </c>
      <c r="F3077" s="147">
        <v>75</v>
      </c>
      <c r="G3077" s="146" t="s">
        <v>154</v>
      </c>
      <c r="H3077" s="146">
        <v>13</v>
      </c>
      <c r="I3077" s="146" t="s">
        <v>337</v>
      </c>
      <c r="J3077" s="146" t="s">
        <v>268</v>
      </c>
      <c r="K3077" s="146" t="s">
        <v>281</v>
      </c>
      <c r="L3077" s="146">
        <v>1575</v>
      </c>
      <c r="M3077" s="146" t="s">
        <v>320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381</v>
      </c>
      <c r="U3077" s="148"/>
    </row>
    <row r="3078" spans="1:21" ht="15">
      <c r="A3078" s="146">
        <v>5</v>
      </c>
      <c r="B3078" s="146" t="s">
        <v>241</v>
      </c>
      <c r="C3078" s="146">
        <v>2020</v>
      </c>
      <c r="D3078" s="146">
        <v>7</v>
      </c>
      <c r="E3078" s="146" t="s">
        <v>374</v>
      </c>
      <c r="F3078" s="147">
        <v>3</v>
      </c>
      <c r="G3078" s="146" t="s">
        <v>262</v>
      </c>
      <c r="H3078" s="146">
        <v>954</v>
      </c>
      <c r="I3078" s="146" t="s">
        <v>356</v>
      </c>
      <c r="J3078" s="146" t="s">
        <v>268</v>
      </c>
      <c r="K3078" s="146" t="s">
        <v>281</v>
      </c>
      <c r="L3078" s="146">
        <v>4532</v>
      </c>
      <c r="M3078" s="146" t="s">
        <v>265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381</v>
      </c>
      <c r="U3078" s="148"/>
    </row>
    <row r="3079" spans="1:21" ht="15">
      <c r="A3079" s="146">
        <v>5</v>
      </c>
      <c r="B3079" s="146" t="s">
        <v>241</v>
      </c>
      <c r="C3079" s="146">
        <v>2020</v>
      </c>
      <c r="D3079" s="146">
        <v>7</v>
      </c>
      <c r="E3079" s="146" t="s">
        <v>374</v>
      </c>
      <c r="F3079" s="147">
        <v>3</v>
      </c>
      <c r="G3079" s="146" t="s">
        <v>262</v>
      </c>
      <c r="H3079" s="146">
        <v>10</v>
      </c>
      <c r="I3079" s="146" t="s">
        <v>347</v>
      </c>
      <c r="J3079" s="146" t="s">
        <v>260</v>
      </c>
      <c r="K3079" s="146" t="s">
        <v>273</v>
      </c>
      <c r="L3079" s="146">
        <v>300</v>
      </c>
      <c r="M3079" s="146" t="s">
        <v>282</v>
      </c>
      <c r="N3079" s="146">
        <v>20495</v>
      </c>
      <c r="O3079" s="146">
        <v>933323.59999999998</v>
      </c>
      <c r="P3079" s="146">
        <v>6124311</v>
      </c>
      <c r="Q3079" t="str">
        <f t="shared" si="48"/>
        <v>3-Small C&amp;I</v>
      </c>
      <c r="R3079" s="148"/>
      <c r="S3079" t="s">
        <v>381</v>
      </c>
      <c r="U3079" s="148"/>
    </row>
    <row r="3080" spans="1:21" ht="15">
      <c r="A3080" s="146">
        <v>5</v>
      </c>
      <c r="B3080" s="146" t="s">
        <v>241</v>
      </c>
      <c r="C3080" s="146">
        <v>2020</v>
      </c>
      <c r="D3080" s="146">
        <v>7</v>
      </c>
      <c r="E3080" s="146" t="s">
        <v>374</v>
      </c>
      <c r="F3080" s="147">
        <v>3</v>
      </c>
      <c r="G3080" s="146" t="s">
        <v>262</v>
      </c>
      <c r="H3080" s="146">
        <v>952</v>
      </c>
      <c r="I3080" s="146" t="s">
        <v>272</v>
      </c>
      <c r="J3080" s="146" t="s">
        <v>260</v>
      </c>
      <c r="K3080" s="146" t="s">
        <v>273</v>
      </c>
      <c r="L3080" s="146">
        <v>4532</v>
      </c>
      <c r="M3080" s="146" t="s">
        <v>265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381</v>
      </c>
      <c r="U3080" s="148"/>
    </row>
    <row r="3081" spans="1:21" ht="15">
      <c r="A3081" s="146">
        <v>5</v>
      </c>
      <c r="B3081" s="146" t="s">
        <v>241</v>
      </c>
      <c r="C3081" s="146">
        <v>2020</v>
      </c>
      <c r="D3081" s="146">
        <v>7</v>
      </c>
      <c r="E3081" s="146" t="s">
        <v>374</v>
      </c>
      <c r="F3081" s="147">
        <v>1</v>
      </c>
      <c r="G3081" s="146" t="s">
        <v>243</v>
      </c>
      <c r="H3081" s="146">
        <v>953</v>
      </c>
      <c r="I3081" s="146" t="s">
        <v>278</v>
      </c>
      <c r="J3081" s="146" t="s">
        <v>266</v>
      </c>
      <c r="K3081" s="146" t="s">
        <v>276</v>
      </c>
      <c r="L3081" s="146">
        <v>4512</v>
      </c>
      <c r="M3081" s="146" t="s">
        <v>247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381</v>
      </c>
      <c r="U3081" s="148"/>
    </row>
    <row r="3082" spans="1:21" ht="15">
      <c r="A3082" s="146">
        <v>5</v>
      </c>
      <c r="B3082" s="146" t="s">
        <v>241</v>
      </c>
      <c r="C3082" s="146">
        <v>2020</v>
      </c>
      <c r="D3082" s="146">
        <v>7</v>
      </c>
      <c r="E3082" s="146" t="s">
        <v>374</v>
      </c>
      <c r="F3082" s="147">
        <v>75</v>
      </c>
      <c r="G3082" s="146" t="s">
        <v>154</v>
      </c>
      <c r="H3082" s="146">
        <v>5</v>
      </c>
      <c r="I3082" s="146" t="s">
        <v>289</v>
      </c>
      <c r="J3082" s="146" t="s">
        <v>248</v>
      </c>
      <c r="K3082" s="146" t="s">
        <v>270</v>
      </c>
      <c r="L3082" s="146">
        <v>1575</v>
      </c>
      <c r="M3082" s="146" t="s">
        <v>320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381</v>
      </c>
      <c r="U3082" s="148"/>
    </row>
    <row r="3083" spans="1:21" ht="15">
      <c r="A3083" s="146">
        <v>5</v>
      </c>
      <c r="B3083" s="146" t="s">
        <v>241</v>
      </c>
      <c r="C3083" s="146">
        <v>2020</v>
      </c>
      <c r="D3083" s="146">
        <v>7</v>
      </c>
      <c r="E3083" s="146" t="s">
        <v>374</v>
      </c>
      <c r="F3083" s="147">
        <v>77</v>
      </c>
      <c r="G3083" s="146" t="s">
        <v>154</v>
      </c>
      <c r="H3083" s="146">
        <v>5</v>
      </c>
      <c r="I3083" s="146" t="s">
        <v>289</v>
      </c>
      <c r="J3083" s="146" t="s">
        <v>248</v>
      </c>
      <c r="K3083" s="146" t="s">
        <v>270</v>
      </c>
      <c r="L3083" s="146">
        <v>1577</v>
      </c>
      <c r="M3083" s="146" t="s">
        <v>336</v>
      </c>
      <c r="N3083" s="146">
        <v>2</v>
      </c>
      <c r="O3083" s="146">
        <v>1352.0699999999999</v>
      </c>
      <c r="P3083" s="146">
        <v>7266</v>
      </c>
      <c r="Q3083" t="str">
        <f t="shared" si="48"/>
        <v>3-Small C&amp;I</v>
      </c>
      <c r="R3083" s="148"/>
      <c r="S3083" t="s">
        <v>381</v>
      </c>
      <c r="U3083" s="148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381</v>
      </c>
      <c r="U3084" s="148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381</v>
      </c>
      <c r="U3085" s="148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8"/>
      <c r="S3086" t="s">
        <v>381</v>
      </c>
      <c r="U3086" s="148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8"/>
      <c r="S3087" t="s">
        <v>381</v>
      </c>
      <c r="U3087" s="148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8"/>
      <c r="S3088" t="s">
        <v>381</v>
      </c>
      <c r="U3088" s="148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8"/>
      <c r="S3089" t="s">
        <v>381</v>
      </c>
      <c r="U3089" s="148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8"/>
      <c r="S3090" t="s">
        <v>381</v>
      </c>
      <c r="U3090" s="148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381</v>
      </c>
      <c r="U3091" s="148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381</v>
      </c>
      <c r="U3092" s="148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381</v>
      </c>
      <c r="U3093" s="148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8"/>
      <c r="S3094" t="s">
        <v>381</v>
      </c>
      <c r="U3094" s="148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381</v>
      </c>
      <c r="U3095" s="148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381</v>
      </c>
      <c r="U3096" s="148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8"/>
      <c r="S3097" t="s">
        <v>381</v>
      </c>
      <c r="U3097" s="148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8"/>
      <c r="S3098" t="s">
        <v>381</v>
      </c>
      <c r="U3098" s="148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8"/>
      <c r="S3099" t="s">
        <v>381</v>
      </c>
      <c r="U3099" s="148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381</v>
      </c>
      <c r="U3100" s="148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381</v>
      </c>
      <c r="U3101" s="148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381</v>
      </c>
      <c r="U3102" s="148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8"/>
      <c r="S3103" t="s">
        <v>381</v>
      </c>
      <c r="U3103" s="148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8"/>
      <c r="S3104" t="s">
        <v>381</v>
      </c>
      <c r="U3104" s="148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381</v>
      </c>
      <c r="U3105" s="148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381</v>
      </c>
      <c r="U3106" s="148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8"/>
      <c r="S3107" t="s">
        <v>381</v>
      </c>
      <c r="U3107" s="148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381</v>
      </c>
      <c r="U3108" s="148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8"/>
      <c r="S3109" t="s">
        <v>381</v>
      </c>
      <c r="U3109" s="148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8"/>
      <c r="S3110" t="s">
        <v>381</v>
      </c>
      <c r="U3110" s="148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381</v>
      </c>
      <c r="U3111" s="148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8"/>
      <c r="S3112" t="s">
        <v>381</v>
      </c>
      <c r="U3112" s="148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8"/>
      <c r="S3113" t="s">
        <v>381</v>
      </c>
      <c r="U3113" s="148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381</v>
      </c>
      <c r="U3114" s="148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8"/>
      <c r="S3115" t="s">
        <v>381</v>
      </c>
      <c r="U3115" s="148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8"/>
      <c r="S3116" t="s">
        <v>381</v>
      </c>
      <c r="U3116" s="148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8"/>
      <c r="S3117" t="s">
        <v>381</v>
      </c>
      <c r="U3117" s="148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8"/>
      <c r="S3118" t="s">
        <v>381</v>
      </c>
      <c r="U3118" s="148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8"/>
      <c r="S3119" t="s">
        <v>381</v>
      </c>
      <c r="U3119" s="148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381</v>
      </c>
      <c r="U3120" s="148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381</v>
      </c>
      <c r="U3121" s="148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381</v>
      </c>
      <c r="U3122" s="148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8"/>
      <c r="S3123" t="s">
        <v>381</v>
      </c>
      <c r="U3123" s="148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381</v>
      </c>
      <c r="U3124" s="148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381</v>
      </c>
      <c r="U3125" s="148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8"/>
      <c r="S3126" t="s">
        <v>381</v>
      </c>
      <c r="U3126" s="148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8"/>
      <c r="S3127" t="s">
        <v>381</v>
      </c>
      <c r="U3127" s="148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381</v>
      </c>
      <c r="U3128" s="148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381</v>
      </c>
      <c r="U3129" s="148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381</v>
      </c>
      <c r="U3130" s="148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8"/>
      <c r="S3131" t="s">
        <v>381</v>
      </c>
      <c r="U3131" s="148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8"/>
      <c r="S3132" t="s">
        <v>381</v>
      </c>
      <c r="U3132" s="148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8"/>
      <c r="S3133" t="s">
        <v>381</v>
      </c>
      <c r="U3133" s="148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8"/>
      <c r="S3134" t="s">
        <v>381</v>
      </c>
      <c r="U3134" s="148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381</v>
      </c>
      <c r="U3135" s="148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8"/>
      <c r="S3136" t="s">
        <v>381</v>
      </c>
      <c r="U3136" s="148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381</v>
      </c>
      <c r="U3137" s="148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8"/>
      <c r="S3138" t="s">
        <v>381</v>
      </c>
      <c r="U3138" s="148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381</v>
      </c>
      <c r="U3139" s="148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8"/>
      <c r="S3140" t="s">
        <v>381</v>
      </c>
      <c r="U3140" s="148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8"/>
      <c r="S3141" t="s">
        <v>381</v>
      </c>
      <c r="U3141" s="148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8"/>
      <c r="S3142" t="s">
        <v>381</v>
      </c>
      <c r="U3142" s="148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8"/>
      <c r="S3143" t="s">
        <v>381</v>
      </c>
      <c r="U3143" s="148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8"/>
      <c r="S3144" t="s">
        <v>381</v>
      </c>
      <c r="U3144" s="148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8"/>
      <c r="S3145" t="s">
        <v>381</v>
      </c>
      <c r="U3145" s="148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381</v>
      </c>
      <c r="U3146" s="148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381</v>
      </c>
      <c r="U3147" s="148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8"/>
      <c r="S3148" t="s">
        <v>381</v>
      </c>
      <c r="U3148" s="148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381</v>
      </c>
      <c r="U3149" s="148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8"/>
      <c r="S3150" t="s">
        <v>381</v>
      </c>
      <c r="U3150" s="148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381</v>
      </c>
      <c r="U3151" s="148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381</v>
      </c>
      <c r="U3152" s="148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381</v>
      </c>
      <c r="U3153" s="148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381</v>
      </c>
      <c r="U3154" s="148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8"/>
      <c r="S3155" t="s">
        <v>381</v>
      </c>
      <c r="U3155" s="148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8"/>
      <c r="S3156" t="s">
        <v>381</v>
      </c>
      <c r="U3156" s="148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8"/>
      <c r="S3157" t="s">
        <v>381</v>
      </c>
      <c r="U3157" s="148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381</v>
      </c>
      <c r="U3158" s="148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381</v>
      </c>
      <c r="U3159" s="148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8"/>
      <c r="S3160" t="s">
        <v>381</v>
      </c>
      <c r="U3160" s="148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8"/>
      <c r="S3161" t="s">
        <v>381</v>
      </c>
      <c r="U3161" s="148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381</v>
      </c>
      <c r="U3162" s="148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8"/>
      <c r="S3163" t="s">
        <v>381</v>
      </c>
      <c r="U3163" s="148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381</v>
      </c>
      <c r="U3164" s="148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8"/>
      <c r="S3165" t="s">
        <v>381</v>
      </c>
      <c r="U3165" s="148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8"/>
      <c r="S3166" t="s">
        <v>381</v>
      </c>
      <c r="U3166" s="148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381</v>
      </c>
      <c r="U3167" s="148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381</v>
      </c>
      <c r="U3168" s="148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381</v>
      </c>
      <c r="U3169" s="148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381</v>
      </c>
      <c r="U3170" s="148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8"/>
      <c r="S3171" t="s">
        <v>381</v>
      </c>
      <c r="U3171" s="148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8"/>
      <c r="S3172" t="s">
        <v>381</v>
      </c>
      <c r="U3172" s="148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381</v>
      </c>
      <c r="U3173" s="148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8"/>
      <c r="S3174" t="s">
        <v>381</v>
      </c>
      <c r="U3174" s="148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381</v>
      </c>
      <c r="U3175" s="148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8"/>
      <c r="S3176" t="s">
        <v>381</v>
      </c>
      <c r="U3176" s="148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8"/>
      <c r="S3177" t="s">
        <v>381</v>
      </c>
      <c r="U3177" s="148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381</v>
      </c>
      <c r="U3178" s="148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381</v>
      </c>
      <c r="U3179" s="148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381</v>
      </c>
      <c r="U3180" s="148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8"/>
      <c r="S3181" t="s">
        <v>381</v>
      </c>
      <c r="U3181" s="148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381</v>
      </c>
      <c r="U3182" s="148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381</v>
      </c>
      <c r="U3183" s="148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381</v>
      </c>
      <c r="U3184" s="148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8"/>
      <c r="S3185" t="s">
        <v>381</v>
      </c>
      <c r="U3185" s="148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8"/>
      <c r="S3186" t="s">
        <v>381</v>
      </c>
      <c r="U3186" s="148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8"/>
      <c r="S3187" t="s">
        <v>381</v>
      </c>
      <c r="U3187" s="148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381</v>
      </c>
      <c r="U3188" s="148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381</v>
      </c>
      <c r="U3189" s="148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381</v>
      </c>
      <c r="U3190" s="148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8"/>
      <c r="S3191" t="s">
        <v>381</v>
      </c>
      <c r="U3191" s="148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381</v>
      </c>
      <c r="U3192" s="148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8"/>
      <c r="S3193" t="s">
        <v>381</v>
      </c>
      <c r="U3193" s="148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381</v>
      </c>
      <c r="U3194" s="148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8"/>
      <c r="S3195" t="s">
        <v>381</v>
      </c>
      <c r="U3195" s="148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8"/>
      <c r="S3196" t="s">
        <v>381</v>
      </c>
      <c r="U3196" s="148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381</v>
      </c>
      <c r="U3197" s="148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381</v>
      </c>
      <c r="U3198" s="148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8"/>
      <c r="S3199" t="s">
        <v>381</v>
      </c>
      <c r="U3199" s="148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8"/>
      <c r="S3200" t="s">
        <v>381</v>
      </c>
      <c r="U3200" s="148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8"/>
      <c r="S3201" t="s">
        <v>381</v>
      </c>
      <c r="U3201" s="148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8"/>
      <c r="S3202" t="s">
        <v>381</v>
      </c>
      <c r="U3202" s="148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8"/>
      <c r="S3203" t="s">
        <v>381</v>
      </c>
      <c r="U3203" s="148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8"/>
      <c r="S3204" t="s">
        <v>381</v>
      </c>
      <c r="U3204" s="148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8"/>
      <c r="S3205" t="s">
        <v>381</v>
      </c>
      <c r="U3205" s="148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8"/>
      <c r="S3206" t="s">
        <v>381</v>
      </c>
      <c r="U3206" s="148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8"/>
      <c r="S3207" t="s">
        <v>381</v>
      </c>
      <c r="U3207" s="148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381</v>
      </c>
      <c r="U3208" s="148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8"/>
      <c r="S3209" t="s">
        <v>381</v>
      </c>
      <c r="U3209" s="148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8"/>
      <c r="S3210" t="s">
        <v>381</v>
      </c>
      <c r="U3210" s="148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381</v>
      </c>
      <c r="U3211" s="148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8"/>
      <c r="S3212" t="s">
        <v>381</v>
      </c>
      <c r="U3212" s="148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381</v>
      </c>
      <c r="U3213" s="148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8"/>
      <c r="S3214" t="s">
        <v>381</v>
      </c>
      <c r="U3214" s="148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381</v>
      </c>
      <c r="U3215" s="148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8"/>
      <c r="S3216" t="s">
        <v>381</v>
      </c>
      <c r="U3216" s="148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8"/>
      <c r="S3217" t="s">
        <v>381</v>
      </c>
      <c r="U3217" s="148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8"/>
      <c r="S3218" t="s">
        <v>381</v>
      </c>
      <c r="U3218" s="148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8"/>
      <c r="S3219" t="s">
        <v>381</v>
      </c>
      <c r="U3219" s="148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381</v>
      </c>
      <c r="U3220" s="148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8"/>
      <c r="S3221" t="s">
        <v>381</v>
      </c>
      <c r="U3221" s="148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8"/>
      <c r="S3222" t="s">
        <v>381</v>
      </c>
      <c r="U3222" s="148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8"/>
      <c r="S3223" t="s">
        <v>381</v>
      </c>
      <c r="U3223" s="148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8"/>
      <c r="S3224" t="s">
        <v>381</v>
      </c>
      <c r="U3224" s="148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8"/>
      <c r="S3225" t="s">
        <v>381</v>
      </c>
      <c r="U3225" s="148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381</v>
      </c>
      <c r="U3226" s="148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8"/>
      <c r="S3227" t="s">
        <v>381</v>
      </c>
      <c r="U3227" s="148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8"/>
      <c r="S3228" t="s">
        <v>381</v>
      </c>
      <c r="U3228" s="148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381</v>
      </c>
      <c r="U3229" s="148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8"/>
      <c r="S3230" t="s">
        <v>381</v>
      </c>
      <c r="U3230" s="148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381</v>
      </c>
      <c r="U3231" s="148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8"/>
      <c r="S3232" t="s">
        <v>381</v>
      </c>
      <c r="U3232" s="148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381</v>
      </c>
      <c r="U3233" s="148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8"/>
      <c r="S3234" t="s">
        <v>381</v>
      </c>
      <c r="U3234" s="148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8"/>
      <c r="S3235" t="s">
        <v>381</v>
      </c>
      <c r="U3235" s="148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381</v>
      </c>
      <c r="U3236" s="148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8"/>
      <c r="S3237" t="s">
        <v>381</v>
      </c>
      <c r="U3237" s="148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8"/>
      <c r="S3238" t="s">
        <v>381</v>
      </c>
      <c r="U3238" s="148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8"/>
      <c r="S3239" t="s">
        <v>381</v>
      </c>
      <c r="U3239" s="148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8"/>
      <c r="S3240" t="s">
        <v>381</v>
      </c>
      <c r="U3240" s="148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8"/>
      <c r="S3241" t="s">
        <v>381</v>
      </c>
      <c r="U3241" s="148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8"/>
      <c r="S3242" t="s">
        <v>381</v>
      </c>
      <c r="U3242" s="148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8"/>
      <c r="S3243" t="s">
        <v>381</v>
      </c>
      <c r="U3243" s="148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8"/>
      <c r="S3244" t="s">
        <v>381</v>
      </c>
      <c r="U3244" s="148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8"/>
      <c r="S3245" t="s">
        <v>381</v>
      </c>
      <c r="U3245" s="148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8"/>
      <c r="S3246" t="s">
        <v>381</v>
      </c>
      <c r="U3246" s="148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381</v>
      </c>
      <c r="U3247" s="148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8"/>
      <c r="S3248" t="s">
        <v>381</v>
      </c>
      <c r="U3248" s="148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8"/>
      <c r="S3249" t="s">
        <v>381</v>
      </c>
      <c r="U3249" s="148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8"/>
      <c r="S3250" t="s">
        <v>381</v>
      </c>
      <c r="U3250" s="148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381</v>
      </c>
      <c r="U3251" s="148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381</v>
      </c>
      <c r="U3252" s="148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381</v>
      </c>
      <c r="U3253" s="148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381</v>
      </c>
      <c r="U3254" s="148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8"/>
      <c r="S3255" t="s">
        <v>381</v>
      </c>
      <c r="U3255" s="148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8"/>
      <c r="S3256" t="s">
        <v>381</v>
      </c>
      <c r="U3256" s="148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8"/>
      <c r="S3257" t="s">
        <v>381</v>
      </c>
      <c r="U3257" s="148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8"/>
      <c r="S3258" t="s">
        <v>381</v>
      </c>
      <c r="U3258" s="148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381</v>
      </c>
      <c r="U3259" s="148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8"/>
      <c r="S3260" t="s">
        <v>381</v>
      </c>
      <c r="U3260" s="148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8"/>
      <c r="S3261" t="s">
        <v>381</v>
      </c>
      <c r="U3261" s="148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381</v>
      </c>
      <c r="U3262" s="148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8"/>
      <c r="S3263" t="s">
        <v>381</v>
      </c>
      <c r="U3263" s="148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8"/>
      <c r="S3264" t="s">
        <v>381</v>
      </c>
      <c r="U3264" s="148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8"/>
      <c r="S3265" t="s">
        <v>381</v>
      </c>
      <c r="U3265" s="148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8"/>
      <c r="S3266" t="s">
        <v>381</v>
      </c>
      <c r="U3266" s="148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381</v>
      </c>
      <c r="U3267" s="148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381</v>
      </c>
      <c r="U3268" s="148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8"/>
      <c r="S3269" t="s">
        <v>381</v>
      </c>
      <c r="U3269" s="148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381</v>
      </c>
      <c r="U3270" s="148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8"/>
      <c r="S3271" t="s">
        <v>381</v>
      </c>
      <c r="U3271" s="148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8"/>
      <c r="S3272" t="s">
        <v>381</v>
      </c>
      <c r="U3272" s="148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381</v>
      </c>
      <c r="U3273" s="148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381</v>
      </c>
      <c r="U3274" s="148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381</v>
      </c>
      <c r="U3275" s="148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381</v>
      </c>
      <c r="U3276" s="148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381</v>
      </c>
      <c r="U3277" s="148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8"/>
      <c r="S3278" t="s">
        <v>381</v>
      </c>
      <c r="U3278" s="148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8"/>
      <c r="S3279" t="s">
        <v>381</v>
      </c>
      <c r="U3279" s="148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8"/>
      <c r="S3280" t="s">
        <v>381</v>
      </c>
      <c r="U3280" s="148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381</v>
      </c>
      <c r="U3281" s="148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381</v>
      </c>
      <c r="U3282" s="148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8"/>
      <c r="S3283" t="s">
        <v>381</v>
      </c>
      <c r="U3283" s="148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8"/>
      <c r="S3284" t="s">
        <v>381</v>
      </c>
      <c r="U3284" s="148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8"/>
      <c r="S3285" t="s">
        <v>381</v>
      </c>
      <c r="U3285" s="148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381</v>
      </c>
      <c r="U3286" s="148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381</v>
      </c>
      <c r="U3287" s="148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8"/>
      <c r="S3288" t="s">
        <v>381</v>
      </c>
      <c r="U3288" s="148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8"/>
      <c r="S3289" t="s">
        <v>381</v>
      </c>
      <c r="U3289" s="148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8"/>
      <c r="U3290" s="148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8"/>
      <c r="U3291" s="148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4">
        <v>4</v>
      </c>
      <c r="B6110" s="315" t="s">
        <v>249</v>
      </c>
      <c r="C6110" s="316">
        <v>2022</v>
      </c>
      <c r="D6110" s="316">
        <v>3</v>
      </c>
      <c r="E6110" s="315" t="s">
        <v>546</v>
      </c>
      <c r="F6110" s="326">
        <v>1</v>
      </c>
      <c r="G6110" s="315" t="s">
        <v>383</v>
      </c>
      <c r="H6110" s="315" t="s">
        <v>384</v>
      </c>
      <c r="I6110" s="315" t="s">
        <v>385</v>
      </c>
      <c r="J6110" s="315" t="s">
        <v>547</v>
      </c>
      <c r="K6110" s="315" t="s">
        <v>386</v>
      </c>
      <c r="L6110" s="315" t="s">
        <v>523</v>
      </c>
      <c r="M6110" s="315" t="s">
        <v>387</v>
      </c>
      <c r="N6110" s="317">
        <v>2176</v>
      </c>
      <c r="O6110" s="318">
        <v>492862.44</v>
      </c>
      <c r="P6110" s="317">
        <v>1654028</v>
      </c>
      <c r="Q6110" t="str">
        <f t="shared" si="98"/>
        <v>1-Residential</v>
      </c>
    </row>
    <row r="6111" spans="1:17" ht="15">
      <c r="A6111" s="319">
        <v>4</v>
      </c>
      <c r="B6111" s="320" t="s">
        <v>249</v>
      </c>
      <c r="C6111" s="321">
        <v>2022</v>
      </c>
      <c r="D6111" s="321">
        <v>3</v>
      </c>
      <c r="E6111" s="320" t="s">
        <v>546</v>
      </c>
      <c r="F6111" s="327">
        <v>1</v>
      </c>
      <c r="G6111" s="320" t="s">
        <v>383</v>
      </c>
      <c r="H6111" s="320" t="s">
        <v>388</v>
      </c>
      <c r="I6111" s="320" t="s">
        <v>389</v>
      </c>
      <c r="J6111" s="320" t="s">
        <v>547</v>
      </c>
      <c r="K6111" s="320" t="s">
        <v>386</v>
      </c>
      <c r="L6111" s="320" t="s">
        <v>523</v>
      </c>
      <c r="M6111" s="320" t="s">
        <v>387</v>
      </c>
      <c r="N6111" s="322">
        <v>2</v>
      </c>
      <c r="O6111" s="323">
        <v>861.28999999999996</v>
      </c>
      <c r="P6111" s="322">
        <v>2984</v>
      </c>
      <c r="Q6111" t="str">
        <f t="shared" si="98"/>
        <v>1-Residential</v>
      </c>
    </row>
    <row r="6112" spans="1:17" ht="15">
      <c r="A6112" s="314">
        <v>4</v>
      </c>
      <c r="B6112" s="315" t="s">
        <v>249</v>
      </c>
      <c r="C6112" s="316">
        <v>2022</v>
      </c>
      <c r="D6112" s="316">
        <v>3</v>
      </c>
      <c r="E6112" s="315" t="s">
        <v>546</v>
      </c>
      <c r="F6112" s="326">
        <v>1</v>
      </c>
      <c r="G6112" s="315" t="s">
        <v>383</v>
      </c>
      <c r="H6112" s="315" t="s">
        <v>390</v>
      </c>
      <c r="I6112" s="315" t="s">
        <v>391</v>
      </c>
      <c r="J6112" s="315" t="s">
        <v>548</v>
      </c>
      <c r="K6112" s="315" t="s">
        <v>392</v>
      </c>
      <c r="L6112" s="315" t="s">
        <v>523</v>
      </c>
      <c r="M6112" s="315" t="s">
        <v>387</v>
      </c>
      <c r="N6112" s="317">
        <v>27</v>
      </c>
      <c r="O6112" s="318">
        <v>2414.71</v>
      </c>
      <c r="P6112" s="317">
        <v>7953</v>
      </c>
      <c r="Q6112" t="str">
        <f t="shared" si="98"/>
        <v>3-Small C&amp;I</v>
      </c>
    </row>
    <row r="6113" spans="1:17" ht="15">
      <c r="A6113" s="319">
        <v>4</v>
      </c>
      <c r="B6113" s="320" t="s">
        <v>249</v>
      </c>
      <c r="C6113" s="321">
        <v>2022</v>
      </c>
      <c r="D6113" s="321">
        <v>3</v>
      </c>
      <c r="E6113" s="320" t="s">
        <v>546</v>
      </c>
      <c r="F6113" s="327">
        <v>1</v>
      </c>
      <c r="G6113" s="320" t="s">
        <v>383</v>
      </c>
      <c r="H6113" s="320" t="s">
        <v>393</v>
      </c>
      <c r="I6113" s="320" t="s">
        <v>394</v>
      </c>
      <c r="J6113" s="320" t="s">
        <v>549</v>
      </c>
      <c r="K6113" s="320" t="s">
        <v>395</v>
      </c>
      <c r="L6113" s="320" t="s">
        <v>523</v>
      </c>
      <c r="M6113" s="320" t="s">
        <v>387</v>
      </c>
      <c r="N6113" s="322">
        <v>46</v>
      </c>
      <c r="O6113" s="323">
        <v>8923.6499999999996</v>
      </c>
      <c r="P6113" s="322">
        <v>46751</v>
      </c>
      <c r="Q6113" t="str">
        <f t="shared" si="98"/>
        <v>2-Low Income Residential</v>
      </c>
    </row>
    <row r="6114" spans="1:17" ht="15">
      <c r="A6114" s="314">
        <v>4</v>
      </c>
      <c r="B6114" s="315" t="s">
        <v>249</v>
      </c>
      <c r="C6114" s="316">
        <v>2022</v>
      </c>
      <c r="D6114" s="316">
        <v>3</v>
      </c>
      <c r="E6114" s="315" t="s">
        <v>546</v>
      </c>
      <c r="F6114" s="326">
        <v>1</v>
      </c>
      <c r="G6114" s="315" t="s">
        <v>383</v>
      </c>
      <c r="H6114" s="315" t="s">
        <v>396</v>
      </c>
      <c r="I6114" s="315" t="s">
        <v>397</v>
      </c>
      <c r="J6114" s="315" t="s">
        <v>551</v>
      </c>
      <c r="K6114" s="315" t="s">
        <v>398</v>
      </c>
      <c r="L6114" s="315" t="s">
        <v>523</v>
      </c>
      <c r="M6114" s="315" t="s">
        <v>387</v>
      </c>
      <c r="N6114" s="317">
        <v>3</v>
      </c>
      <c r="O6114" s="318">
        <v>568.25999999999999</v>
      </c>
      <c r="P6114" s="317">
        <v>2163</v>
      </c>
      <c r="Q6114" t="str">
        <f t="shared" si="98"/>
        <v>3-Small C&amp;I</v>
      </c>
    </row>
    <row r="6115" spans="1:17" ht="15">
      <c r="A6115" s="319">
        <v>4</v>
      </c>
      <c r="B6115" s="320" t="s">
        <v>249</v>
      </c>
      <c r="C6115" s="321">
        <v>2022</v>
      </c>
      <c r="D6115" s="321">
        <v>3</v>
      </c>
      <c r="E6115" s="320" t="s">
        <v>546</v>
      </c>
      <c r="F6115" s="327">
        <v>1</v>
      </c>
      <c r="G6115" s="320" t="s">
        <v>383</v>
      </c>
      <c r="H6115" s="320" t="s">
        <v>399</v>
      </c>
      <c r="I6115" s="320" t="s">
        <v>400</v>
      </c>
      <c r="J6115" s="320" t="s">
        <v>547</v>
      </c>
      <c r="K6115" s="320" t="s">
        <v>386</v>
      </c>
      <c r="L6115" s="320" t="s">
        <v>524</v>
      </c>
      <c r="M6115" s="320" t="s">
        <v>401</v>
      </c>
      <c r="N6115" s="322">
        <v>9710</v>
      </c>
      <c r="O6115" s="323">
        <v>1048887.1299999999</v>
      </c>
      <c r="P6115" s="322">
        <v>6967823</v>
      </c>
      <c r="Q6115" t="str">
        <f t="shared" si="98"/>
        <v>1-Residential</v>
      </c>
    </row>
    <row r="6116" spans="1:17" ht="15">
      <c r="A6116" s="314">
        <v>4</v>
      </c>
      <c r="B6116" s="315" t="s">
        <v>249</v>
      </c>
      <c r="C6116" s="316">
        <v>2022</v>
      </c>
      <c r="D6116" s="316">
        <v>3</v>
      </c>
      <c r="E6116" s="315" t="s">
        <v>546</v>
      </c>
      <c r="F6116" s="326">
        <v>1</v>
      </c>
      <c r="G6116" s="315" t="s">
        <v>383</v>
      </c>
      <c r="H6116" s="315" t="s">
        <v>402</v>
      </c>
      <c r="I6116" s="315" t="s">
        <v>403</v>
      </c>
      <c r="J6116" s="315" t="s">
        <v>549</v>
      </c>
      <c r="K6116" s="315" t="s">
        <v>395</v>
      </c>
      <c r="L6116" s="315" t="s">
        <v>524</v>
      </c>
      <c r="M6116" s="315" t="s">
        <v>401</v>
      </c>
      <c r="N6116" s="317">
        <v>108</v>
      </c>
      <c r="O6116" s="318">
        <v>5133.4200000000001</v>
      </c>
      <c r="P6116" s="317">
        <v>98700</v>
      </c>
      <c r="Q6116" t="str">
        <f t="shared" si="98"/>
        <v>2-Low Income Residential</v>
      </c>
    </row>
    <row r="6117" spans="1:17" ht="15">
      <c r="A6117" s="319">
        <v>4</v>
      </c>
      <c r="B6117" s="320" t="s">
        <v>249</v>
      </c>
      <c r="C6117" s="321">
        <v>2022</v>
      </c>
      <c r="D6117" s="321">
        <v>3</v>
      </c>
      <c r="E6117" s="320" t="s">
        <v>546</v>
      </c>
      <c r="F6117" s="327">
        <v>1</v>
      </c>
      <c r="G6117" s="320" t="s">
        <v>383</v>
      </c>
      <c r="H6117" s="320" t="s">
        <v>404</v>
      </c>
      <c r="I6117" s="320" t="s">
        <v>405</v>
      </c>
      <c r="J6117" s="320" t="s">
        <v>548</v>
      </c>
      <c r="K6117" s="320" t="s">
        <v>392</v>
      </c>
      <c r="L6117" s="320" t="s">
        <v>524</v>
      </c>
      <c r="M6117" s="320" t="s">
        <v>401</v>
      </c>
      <c r="N6117" s="322">
        <v>29</v>
      </c>
      <c r="O6117" s="323">
        <v>1806.4200000000001</v>
      </c>
      <c r="P6117" s="322">
        <v>14999</v>
      </c>
      <c r="Q6117" t="str">
        <f t="shared" si="98"/>
        <v>3-Small C&amp;I</v>
      </c>
    </row>
    <row r="6118" spans="1:17" ht="15">
      <c r="A6118" s="314">
        <v>4</v>
      </c>
      <c r="B6118" s="315" t="s">
        <v>249</v>
      </c>
      <c r="C6118" s="316">
        <v>2022</v>
      </c>
      <c r="D6118" s="316">
        <v>3</v>
      </c>
      <c r="E6118" s="315" t="s">
        <v>546</v>
      </c>
      <c r="F6118" s="326">
        <v>1</v>
      </c>
      <c r="G6118" s="315" t="s">
        <v>383</v>
      </c>
      <c r="H6118" s="315" t="s">
        <v>406</v>
      </c>
      <c r="I6118" s="315" t="s">
        <v>407</v>
      </c>
      <c r="J6118" s="315" t="s">
        <v>551</v>
      </c>
      <c r="K6118" s="315" t="s">
        <v>398</v>
      </c>
      <c r="L6118" s="315" t="s">
        <v>524</v>
      </c>
      <c r="M6118" s="315" t="s">
        <v>401</v>
      </c>
      <c r="N6118" s="317">
        <v>3</v>
      </c>
      <c r="O6118" s="318">
        <v>87.5</v>
      </c>
      <c r="P6118" s="317">
        <v>491</v>
      </c>
      <c r="Q6118" t="str">
        <f t="shared" si="98"/>
        <v>3-Small C&amp;I</v>
      </c>
    </row>
    <row r="6119" spans="1:17" ht="15">
      <c r="A6119" s="319">
        <v>4</v>
      </c>
      <c r="B6119" s="320" t="s">
        <v>249</v>
      </c>
      <c r="C6119" s="321">
        <v>2022</v>
      </c>
      <c r="D6119" s="321">
        <v>3</v>
      </c>
      <c r="E6119" s="320" t="s">
        <v>546</v>
      </c>
      <c r="F6119" s="327">
        <v>3</v>
      </c>
      <c r="G6119" s="320" t="s">
        <v>408</v>
      </c>
      <c r="H6119" s="320" t="s">
        <v>384</v>
      </c>
      <c r="I6119" s="320" t="s">
        <v>385</v>
      </c>
      <c r="J6119" s="320" t="s">
        <v>547</v>
      </c>
      <c r="K6119" s="320" t="s">
        <v>386</v>
      </c>
      <c r="L6119" s="320" t="s">
        <v>525</v>
      </c>
      <c r="M6119" s="320" t="s">
        <v>409</v>
      </c>
      <c r="N6119" s="322">
        <v>28</v>
      </c>
      <c r="O6119" s="323">
        <v>5456.79</v>
      </c>
      <c r="P6119" s="322">
        <v>18218</v>
      </c>
      <c r="Q6119" t="str">
        <f t="shared" si="98"/>
        <v>1-Residential</v>
      </c>
    </row>
    <row r="6120" spans="1:17" ht="15">
      <c r="A6120" s="314">
        <v>4</v>
      </c>
      <c r="B6120" s="315" t="s">
        <v>249</v>
      </c>
      <c r="C6120" s="316">
        <v>2022</v>
      </c>
      <c r="D6120" s="316">
        <v>3</v>
      </c>
      <c r="E6120" s="315" t="s">
        <v>546</v>
      </c>
      <c r="F6120" s="326">
        <v>3</v>
      </c>
      <c r="G6120" s="315" t="s">
        <v>408</v>
      </c>
      <c r="H6120" s="315" t="s">
        <v>390</v>
      </c>
      <c r="I6120" s="315" t="s">
        <v>391</v>
      </c>
      <c r="J6120" s="315" t="s">
        <v>548</v>
      </c>
      <c r="K6120" s="315" t="s">
        <v>392</v>
      </c>
      <c r="L6120" s="315" t="s">
        <v>525</v>
      </c>
      <c r="M6120" s="315" t="s">
        <v>409</v>
      </c>
      <c r="N6120" s="317">
        <v>222</v>
      </c>
      <c r="O6120" s="318">
        <v>48236.169999999998</v>
      </c>
      <c r="P6120" s="317">
        <v>185370</v>
      </c>
      <c r="Q6120" t="str">
        <f t="shared" si="98"/>
        <v>3-Small C&amp;I</v>
      </c>
    </row>
    <row r="6121" spans="1:17" ht="15">
      <c r="A6121" s="319">
        <v>4</v>
      </c>
      <c r="B6121" s="320" t="s">
        <v>249</v>
      </c>
      <c r="C6121" s="321">
        <v>2022</v>
      </c>
      <c r="D6121" s="321">
        <v>3</v>
      </c>
      <c r="E6121" s="320" t="s">
        <v>546</v>
      </c>
      <c r="F6121" s="327">
        <v>3</v>
      </c>
      <c r="G6121" s="320" t="s">
        <v>408</v>
      </c>
      <c r="H6121" s="320" t="s">
        <v>413</v>
      </c>
      <c r="I6121" s="320" t="s">
        <v>414</v>
      </c>
      <c r="J6121" s="320" t="s">
        <v>550</v>
      </c>
      <c r="K6121" s="320" t="s">
        <v>415</v>
      </c>
      <c r="L6121" s="320" t="s">
        <v>525</v>
      </c>
      <c r="M6121" s="320" t="s">
        <v>409</v>
      </c>
      <c r="N6121" s="322">
        <v>2</v>
      </c>
      <c r="O6121" s="323">
        <v>289.80000000000001</v>
      </c>
      <c r="P6121" s="322">
        <v>1081</v>
      </c>
      <c r="Q6121" t="str">
        <f t="shared" si="98"/>
        <v>3-Small C&amp;I</v>
      </c>
    </row>
    <row r="6122" spans="1:17" ht="15">
      <c r="A6122" s="314">
        <v>4</v>
      </c>
      <c r="B6122" s="315" t="s">
        <v>249</v>
      </c>
      <c r="C6122" s="316">
        <v>2022</v>
      </c>
      <c r="D6122" s="316">
        <v>3</v>
      </c>
      <c r="E6122" s="315" t="s">
        <v>546</v>
      </c>
      <c r="F6122" s="326">
        <v>3</v>
      </c>
      <c r="G6122" s="315" t="s">
        <v>408</v>
      </c>
      <c r="H6122" s="315" t="s">
        <v>396</v>
      </c>
      <c r="I6122" s="315" t="s">
        <v>397</v>
      </c>
      <c r="J6122" s="315" t="s">
        <v>551</v>
      </c>
      <c r="K6122" s="315" t="s">
        <v>398</v>
      </c>
      <c r="L6122" s="315" t="s">
        <v>525</v>
      </c>
      <c r="M6122" s="315" t="s">
        <v>409</v>
      </c>
      <c r="N6122" s="317">
        <v>26</v>
      </c>
      <c r="O6122" s="318">
        <v>2563.46</v>
      </c>
      <c r="P6122" s="317">
        <v>9281</v>
      </c>
      <c r="Q6122" t="str">
        <f t="shared" si="98"/>
        <v>3-Small C&amp;I</v>
      </c>
    </row>
    <row r="6123" spans="1:17" ht="15">
      <c r="A6123" s="319">
        <v>4</v>
      </c>
      <c r="B6123" s="320" t="s">
        <v>249</v>
      </c>
      <c r="C6123" s="321">
        <v>2022</v>
      </c>
      <c r="D6123" s="321">
        <v>3</v>
      </c>
      <c r="E6123" s="320" t="s">
        <v>546</v>
      </c>
      <c r="F6123" s="327">
        <v>3</v>
      </c>
      <c r="G6123" s="320" t="s">
        <v>408</v>
      </c>
      <c r="H6123" s="320" t="s">
        <v>418</v>
      </c>
      <c r="I6123" s="320" t="s">
        <v>419</v>
      </c>
      <c r="J6123" s="320" t="s">
        <v>554</v>
      </c>
      <c r="K6123" s="320" t="s">
        <v>420</v>
      </c>
      <c r="L6123" s="320" t="s">
        <v>525</v>
      </c>
      <c r="M6123" s="320" t="s">
        <v>409</v>
      </c>
      <c r="N6123" s="322">
        <v>4</v>
      </c>
      <c r="O6123" s="323">
        <v>9629.7199999999993</v>
      </c>
      <c r="P6123" s="322">
        <v>28285</v>
      </c>
      <c r="Q6123" t="str">
        <f t="shared" si="98"/>
        <v>4-Medium C&amp;I</v>
      </c>
    </row>
    <row r="6124" spans="1:17" ht="15">
      <c r="A6124" s="314">
        <v>4</v>
      </c>
      <c r="B6124" s="315" t="s">
        <v>249</v>
      </c>
      <c r="C6124" s="316">
        <v>2022</v>
      </c>
      <c r="D6124" s="316">
        <v>3</v>
      </c>
      <c r="E6124" s="315" t="s">
        <v>546</v>
      </c>
      <c r="F6124" s="326">
        <v>3</v>
      </c>
      <c r="G6124" s="315" t="s">
        <v>408</v>
      </c>
      <c r="H6124" s="315" t="s">
        <v>421</v>
      </c>
      <c r="I6124" s="315" t="s">
        <v>422</v>
      </c>
      <c r="J6124" s="315" t="s">
        <v>552</v>
      </c>
      <c r="K6124" s="315" t="s">
        <v>423</v>
      </c>
      <c r="L6124" s="315" t="s">
        <v>524</v>
      </c>
      <c r="M6124" s="315" t="s">
        <v>401</v>
      </c>
      <c r="N6124" s="317">
        <v>1</v>
      </c>
      <c r="O6124" s="318">
        <v>8.9600000000000009</v>
      </c>
      <c r="P6124" s="317">
        <v>21</v>
      </c>
      <c r="Q6124" t="str">
        <f t="shared" si="98"/>
        <v>Street</v>
      </c>
    </row>
    <row r="6125" spans="1:17" ht="15">
      <c r="A6125" s="319">
        <v>4</v>
      </c>
      <c r="B6125" s="320" t="s">
        <v>249</v>
      </c>
      <c r="C6125" s="321">
        <v>2022</v>
      </c>
      <c r="D6125" s="321">
        <v>3</v>
      </c>
      <c r="E6125" s="320" t="s">
        <v>546</v>
      </c>
      <c r="F6125" s="327">
        <v>3</v>
      </c>
      <c r="G6125" s="320" t="s">
        <v>408</v>
      </c>
      <c r="H6125" s="320" t="s">
        <v>424</v>
      </c>
      <c r="I6125" s="320" t="s">
        <v>425</v>
      </c>
      <c r="J6125" s="320" t="s">
        <v>557</v>
      </c>
      <c r="K6125" s="320" t="s">
        <v>426</v>
      </c>
      <c r="L6125" s="320" t="s">
        <v>526</v>
      </c>
      <c r="M6125" s="320" t="s">
        <v>427</v>
      </c>
      <c r="N6125" s="322">
        <v>8</v>
      </c>
      <c r="O6125" s="323">
        <v>211.81</v>
      </c>
      <c r="P6125" s="322">
        <v>1289</v>
      </c>
      <c r="Q6125" t="str">
        <f t="shared" si="98"/>
        <v>3-Small C&amp;I</v>
      </c>
    </row>
    <row r="6126" spans="1:17" ht="15">
      <c r="A6126" s="314">
        <v>4</v>
      </c>
      <c r="B6126" s="315" t="s">
        <v>249</v>
      </c>
      <c r="C6126" s="316">
        <v>2022</v>
      </c>
      <c r="D6126" s="316">
        <v>3</v>
      </c>
      <c r="E6126" s="315" t="s">
        <v>546</v>
      </c>
      <c r="F6126" s="326">
        <v>3</v>
      </c>
      <c r="G6126" s="315" t="s">
        <v>408</v>
      </c>
      <c r="H6126" s="315" t="s">
        <v>428</v>
      </c>
      <c r="I6126" s="315" t="s">
        <v>429</v>
      </c>
      <c r="J6126" s="315" t="s">
        <v>558</v>
      </c>
      <c r="K6126" s="315" t="s">
        <v>430</v>
      </c>
      <c r="L6126" s="315" t="s">
        <v>525</v>
      </c>
      <c r="M6126" s="315" t="s">
        <v>409</v>
      </c>
      <c r="N6126" s="317">
        <v>1</v>
      </c>
      <c r="O6126" s="318">
        <v>11038.540000000001</v>
      </c>
      <c r="P6126" s="317">
        <v>41400</v>
      </c>
      <c r="Q6126" t="str">
        <f t="shared" si="98"/>
        <v>5-Large C&amp;I</v>
      </c>
    </row>
    <row r="6127" spans="1:17" ht="15">
      <c r="A6127" s="319">
        <v>4</v>
      </c>
      <c r="B6127" s="320" t="s">
        <v>249</v>
      </c>
      <c r="C6127" s="321">
        <v>2022</v>
      </c>
      <c r="D6127" s="321">
        <v>3</v>
      </c>
      <c r="E6127" s="320" t="s">
        <v>546</v>
      </c>
      <c r="F6127" s="327">
        <v>3</v>
      </c>
      <c r="G6127" s="320" t="s">
        <v>408</v>
      </c>
      <c r="H6127" s="320" t="s">
        <v>431</v>
      </c>
      <c r="I6127" s="320" t="s">
        <v>432</v>
      </c>
      <c r="J6127" s="320" t="s">
        <v>558</v>
      </c>
      <c r="K6127" s="320" t="s">
        <v>430</v>
      </c>
      <c r="L6127" s="320" t="s">
        <v>526</v>
      </c>
      <c r="M6127" s="320" t="s">
        <v>427</v>
      </c>
      <c r="N6127" s="322">
        <v>8</v>
      </c>
      <c r="O6127" s="323">
        <v>141042.32000000001</v>
      </c>
      <c r="P6127" s="322">
        <v>1922372</v>
      </c>
      <c r="Q6127" t="str">
        <f t="shared" si="98"/>
        <v>5-Large C&amp;I</v>
      </c>
    </row>
    <row r="6128" spans="1:17" ht="15">
      <c r="A6128" s="314">
        <v>4</v>
      </c>
      <c r="B6128" s="315" t="s">
        <v>249</v>
      </c>
      <c r="C6128" s="316">
        <v>2022</v>
      </c>
      <c r="D6128" s="316">
        <v>3</v>
      </c>
      <c r="E6128" s="315" t="s">
        <v>546</v>
      </c>
      <c r="F6128" s="326">
        <v>3</v>
      </c>
      <c r="G6128" s="315" t="s">
        <v>408</v>
      </c>
      <c r="H6128" s="315" t="s">
        <v>399</v>
      </c>
      <c r="I6128" s="315" t="s">
        <v>400</v>
      </c>
      <c r="J6128" s="315" t="s">
        <v>547</v>
      </c>
      <c r="K6128" s="315" t="s">
        <v>386</v>
      </c>
      <c r="L6128" s="315" t="s">
        <v>526</v>
      </c>
      <c r="M6128" s="315" t="s">
        <v>427</v>
      </c>
      <c r="N6128" s="317">
        <v>29</v>
      </c>
      <c r="O6128" s="318">
        <v>5958.8000000000002</v>
      </c>
      <c r="P6128" s="317">
        <v>40656</v>
      </c>
      <c r="Q6128" t="str">
        <f t="shared" si="98"/>
        <v>1-Residential</v>
      </c>
    </row>
    <row r="6129" spans="1:17" ht="15">
      <c r="A6129" s="319">
        <v>4</v>
      </c>
      <c r="B6129" s="320" t="s">
        <v>249</v>
      </c>
      <c r="C6129" s="321">
        <v>2022</v>
      </c>
      <c r="D6129" s="321">
        <v>3</v>
      </c>
      <c r="E6129" s="320" t="s">
        <v>546</v>
      </c>
      <c r="F6129" s="327">
        <v>3</v>
      </c>
      <c r="G6129" s="320" t="s">
        <v>408</v>
      </c>
      <c r="H6129" s="320" t="s">
        <v>404</v>
      </c>
      <c r="I6129" s="320" t="s">
        <v>405</v>
      </c>
      <c r="J6129" s="320" t="s">
        <v>548</v>
      </c>
      <c r="K6129" s="320" t="s">
        <v>392</v>
      </c>
      <c r="L6129" s="320" t="s">
        <v>526</v>
      </c>
      <c r="M6129" s="320" t="s">
        <v>427</v>
      </c>
      <c r="N6129" s="322">
        <v>1223</v>
      </c>
      <c r="O6129" s="323">
        <v>197962.45999999999</v>
      </c>
      <c r="P6129" s="322">
        <v>1605855</v>
      </c>
      <c r="Q6129" t="str">
        <f t="shared" si="98"/>
        <v>3-Small C&amp;I</v>
      </c>
    </row>
    <row r="6130" spans="1:17" ht="15">
      <c r="A6130" s="314">
        <v>4</v>
      </c>
      <c r="B6130" s="315" t="s">
        <v>249</v>
      </c>
      <c r="C6130" s="316">
        <v>2022</v>
      </c>
      <c r="D6130" s="316">
        <v>3</v>
      </c>
      <c r="E6130" s="315" t="s">
        <v>546</v>
      </c>
      <c r="F6130" s="326">
        <v>3</v>
      </c>
      <c r="G6130" s="315" t="s">
        <v>408</v>
      </c>
      <c r="H6130" s="315" t="s">
        <v>433</v>
      </c>
      <c r="I6130" s="315" t="s">
        <v>434</v>
      </c>
      <c r="J6130" s="315" t="s">
        <v>553</v>
      </c>
      <c r="K6130" s="315" t="s">
        <v>412</v>
      </c>
      <c r="L6130" s="315" t="s">
        <v>526</v>
      </c>
      <c r="M6130" s="315" t="s">
        <v>427</v>
      </c>
      <c r="N6130" s="317">
        <v>7</v>
      </c>
      <c r="O6130" s="318">
        <v>244.66</v>
      </c>
      <c r="P6130" s="317">
        <v>1664</v>
      </c>
      <c r="Q6130" t="str">
        <f t="shared" si="98"/>
        <v>3-Small C&amp;I</v>
      </c>
    </row>
    <row r="6131" spans="1:17" ht="15">
      <c r="A6131" s="319">
        <v>4</v>
      </c>
      <c r="B6131" s="320" t="s">
        <v>249</v>
      </c>
      <c r="C6131" s="321">
        <v>2022</v>
      </c>
      <c r="D6131" s="321">
        <v>3</v>
      </c>
      <c r="E6131" s="320" t="s">
        <v>546</v>
      </c>
      <c r="F6131" s="327">
        <v>3</v>
      </c>
      <c r="G6131" s="320" t="s">
        <v>408</v>
      </c>
      <c r="H6131" s="320" t="s">
        <v>435</v>
      </c>
      <c r="I6131" s="320" t="s">
        <v>436</v>
      </c>
      <c r="J6131" s="320" t="s">
        <v>550</v>
      </c>
      <c r="K6131" s="320" t="s">
        <v>415</v>
      </c>
      <c r="L6131" s="320" t="s">
        <v>526</v>
      </c>
      <c r="M6131" s="320" t="s">
        <v>427</v>
      </c>
      <c r="N6131" s="322">
        <v>10</v>
      </c>
      <c r="O6131" s="323">
        <v>356.89999999999998</v>
      </c>
      <c r="P6131" s="322">
        <v>2330</v>
      </c>
      <c r="Q6131" t="str">
        <f t="shared" si="98"/>
        <v>3-Small C&amp;I</v>
      </c>
    </row>
    <row r="6132" spans="1:17" ht="15">
      <c r="A6132" s="314">
        <v>4</v>
      </c>
      <c r="B6132" s="315" t="s">
        <v>249</v>
      </c>
      <c r="C6132" s="316">
        <v>2022</v>
      </c>
      <c r="D6132" s="316">
        <v>3</v>
      </c>
      <c r="E6132" s="315" t="s">
        <v>546</v>
      </c>
      <c r="F6132" s="326">
        <v>3</v>
      </c>
      <c r="G6132" s="315" t="s">
        <v>408</v>
      </c>
      <c r="H6132" s="315" t="s">
        <v>406</v>
      </c>
      <c r="I6132" s="315" t="s">
        <v>407</v>
      </c>
      <c r="J6132" s="315" t="s">
        <v>551</v>
      </c>
      <c r="K6132" s="315" t="s">
        <v>398</v>
      </c>
      <c r="L6132" s="315" t="s">
        <v>526</v>
      </c>
      <c r="M6132" s="315" t="s">
        <v>427</v>
      </c>
      <c r="N6132" s="317">
        <v>54</v>
      </c>
      <c r="O6132" s="318">
        <v>4049.8499999999999</v>
      </c>
      <c r="P6132" s="317">
        <v>29703</v>
      </c>
      <c r="Q6132" t="str">
        <f t="shared" si="98"/>
        <v>3-Small C&amp;I</v>
      </c>
    </row>
    <row r="6133" spans="1:17" ht="15">
      <c r="A6133" s="319">
        <v>4</v>
      </c>
      <c r="B6133" s="320" t="s">
        <v>249</v>
      </c>
      <c r="C6133" s="321">
        <v>2022</v>
      </c>
      <c r="D6133" s="321">
        <v>3</v>
      </c>
      <c r="E6133" s="320" t="s">
        <v>546</v>
      </c>
      <c r="F6133" s="327">
        <v>3</v>
      </c>
      <c r="G6133" s="320" t="s">
        <v>408</v>
      </c>
      <c r="H6133" s="320" t="s">
        <v>437</v>
      </c>
      <c r="I6133" s="320" t="s">
        <v>438</v>
      </c>
      <c r="J6133" s="320" t="s">
        <v>554</v>
      </c>
      <c r="K6133" s="320" t="s">
        <v>420</v>
      </c>
      <c r="L6133" s="320" t="s">
        <v>526</v>
      </c>
      <c r="M6133" s="320" t="s">
        <v>427</v>
      </c>
      <c r="N6133" s="322">
        <v>65</v>
      </c>
      <c r="O6133" s="323">
        <v>123167.21000000001</v>
      </c>
      <c r="P6133" s="322">
        <v>1176807</v>
      </c>
      <c r="Q6133" t="str">
        <f t="shared" si="98"/>
        <v>4-Medium C&amp;I</v>
      </c>
    </row>
    <row r="6134" spans="1:17" ht="15">
      <c r="A6134" s="314">
        <v>4</v>
      </c>
      <c r="B6134" s="315" t="s">
        <v>249</v>
      </c>
      <c r="C6134" s="316">
        <v>2022</v>
      </c>
      <c r="D6134" s="316">
        <v>3</v>
      </c>
      <c r="E6134" s="315" t="s">
        <v>546</v>
      </c>
      <c r="F6134" s="326">
        <v>3</v>
      </c>
      <c r="G6134" s="315" t="s">
        <v>408</v>
      </c>
      <c r="H6134" s="315" t="s">
        <v>439</v>
      </c>
      <c r="I6134" s="315" t="s">
        <v>440</v>
      </c>
      <c r="J6134" s="315" t="s">
        <v>556</v>
      </c>
      <c r="K6134" s="315" t="s">
        <v>441</v>
      </c>
      <c r="L6134" s="315" t="s">
        <v>526</v>
      </c>
      <c r="M6134" s="315" t="s">
        <v>427</v>
      </c>
      <c r="N6134" s="317">
        <v>1</v>
      </c>
      <c r="O6134" s="318">
        <v>89.090000000000003</v>
      </c>
      <c r="P6134" s="317">
        <v>0</v>
      </c>
      <c r="Q6134" t="str">
        <f t="shared" si="98"/>
        <v>4-Medium C&amp;I</v>
      </c>
    </row>
    <row r="6135" spans="1:17" ht="15">
      <c r="A6135" s="319">
        <v>4</v>
      </c>
      <c r="B6135" s="320" t="s">
        <v>249</v>
      </c>
      <c r="C6135" s="321">
        <v>2022</v>
      </c>
      <c r="D6135" s="321">
        <v>3</v>
      </c>
      <c r="E6135" s="320" t="s">
        <v>546</v>
      </c>
      <c r="F6135" s="327">
        <v>5</v>
      </c>
      <c r="G6135" s="320" t="s">
        <v>442</v>
      </c>
      <c r="H6135" s="320" t="s">
        <v>418</v>
      </c>
      <c r="I6135" s="320" t="s">
        <v>419</v>
      </c>
      <c r="J6135" s="320" t="s">
        <v>554</v>
      </c>
      <c r="K6135" s="320" t="s">
        <v>420</v>
      </c>
      <c r="L6135" s="320" t="s">
        <v>527</v>
      </c>
      <c r="M6135" s="320" t="s">
        <v>443</v>
      </c>
      <c r="N6135" s="322">
        <v>1</v>
      </c>
      <c r="O6135" s="323">
        <v>783.35000000000002</v>
      </c>
      <c r="P6135" s="322">
        <v>2080</v>
      </c>
      <c r="Q6135" t="str">
        <f t="shared" si="98"/>
        <v>4-Medium C&amp;I</v>
      </c>
    </row>
    <row r="6136" spans="1:17" ht="15">
      <c r="A6136" s="314">
        <v>4</v>
      </c>
      <c r="B6136" s="315" t="s">
        <v>249</v>
      </c>
      <c r="C6136" s="316">
        <v>2022</v>
      </c>
      <c r="D6136" s="316">
        <v>3</v>
      </c>
      <c r="E6136" s="315" t="s">
        <v>546</v>
      </c>
      <c r="F6136" s="326">
        <v>5</v>
      </c>
      <c r="G6136" s="315" t="s">
        <v>442</v>
      </c>
      <c r="H6136" s="315" t="s">
        <v>431</v>
      </c>
      <c r="I6136" s="315" t="s">
        <v>432</v>
      </c>
      <c r="J6136" s="315" t="s">
        <v>558</v>
      </c>
      <c r="K6136" s="315" t="s">
        <v>430</v>
      </c>
      <c r="L6136" s="315" t="s">
        <v>528</v>
      </c>
      <c r="M6136" s="315" t="s">
        <v>444</v>
      </c>
      <c r="N6136" s="317">
        <v>1</v>
      </c>
      <c r="O6136" s="318">
        <v>5324.9099999999999</v>
      </c>
      <c r="P6136" s="317">
        <v>56320</v>
      </c>
      <c r="Q6136" t="str">
        <f t="shared" si="98"/>
        <v>5-Large C&amp;I</v>
      </c>
    </row>
    <row r="6137" spans="1:17" ht="15">
      <c r="A6137" s="319">
        <v>4</v>
      </c>
      <c r="B6137" s="320" t="s">
        <v>249</v>
      </c>
      <c r="C6137" s="321">
        <v>2022</v>
      </c>
      <c r="D6137" s="321">
        <v>3</v>
      </c>
      <c r="E6137" s="320" t="s">
        <v>546</v>
      </c>
      <c r="F6137" s="327">
        <v>5</v>
      </c>
      <c r="G6137" s="320" t="s">
        <v>442</v>
      </c>
      <c r="H6137" s="320" t="s">
        <v>404</v>
      </c>
      <c r="I6137" s="320" t="s">
        <v>405</v>
      </c>
      <c r="J6137" s="320" t="s">
        <v>548</v>
      </c>
      <c r="K6137" s="320" t="s">
        <v>392</v>
      </c>
      <c r="L6137" s="320" t="s">
        <v>528</v>
      </c>
      <c r="M6137" s="320" t="s">
        <v>444</v>
      </c>
      <c r="N6137" s="322">
        <v>2</v>
      </c>
      <c r="O6137" s="323">
        <v>242.02000000000001</v>
      </c>
      <c r="P6137" s="322">
        <v>1884</v>
      </c>
      <c r="Q6137" t="str">
        <f t="shared" si="98"/>
        <v>3-Small C&amp;I</v>
      </c>
    </row>
    <row r="6138" spans="1:17" ht="15">
      <c r="A6138" s="314">
        <v>4</v>
      </c>
      <c r="B6138" s="315" t="s">
        <v>249</v>
      </c>
      <c r="C6138" s="316">
        <v>2022</v>
      </c>
      <c r="D6138" s="316">
        <v>3</v>
      </c>
      <c r="E6138" s="315" t="s">
        <v>546</v>
      </c>
      <c r="F6138" s="326">
        <v>6</v>
      </c>
      <c r="G6138" s="315" t="s">
        <v>445</v>
      </c>
      <c r="H6138" s="315" t="s">
        <v>446</v>
      </c>
      <c r="I6138" s="315" t="s">
        <v>447</v>
      </c>
      <c r="J6138" s="315" t="s">
        <v>559</v>
      </c>
      <c r="K6138" s="315" t="s">
        <v>448</v>
      </c>
      <c r="L6138" s="315" t="s">
        <v>529</v>
      </c>
      <c r="M6138" s="315" t="s">
        <v>449</v>
      </c>
      <c r="N6138" s="317">
        <v>1</v>
      </c>
      <c r="O6138" s="318">
        <v>6002.25</v>
      </c>
      <c r="P6138" s="317">
        <v>15418</v>
      </c>
      <c r="Q6138" t="str">
        <f t="shared" si="98"/>
        <v>Street</v>
      </c>
    </row>
    <row r="6139" spans="1:17" ht="15">
      <c r="A6139" s="319">
        <v>4</v>
      </c>
      <c r="B6139" s="320" t="s">
        <v>249</v>
      </c>
      <c r="C6139" s="321">
        <v>2022</v>
      </c>
      <c r="D6139" s="321">
        <v>3</v>
      </c>
      <c r="E6139" s="320" t="s">
        <v>546</v>
      </c>
      <c r="F6139" s="327">
        <v>6</v>
      </c>
      <c r="G6139" s="320" t="s">
        <v>445</v>
      </c>
      <c r="H6139" s="320" t="s">
        <v>450</v>
      </c>
      <c r="I6139" s="320" t="s">
        <v>451</v>
      </c>
      <c r="J6139" s="320" t="s">
        <v>563</v>
      </c>
      <c r="K6139" s="320" t="s">
        <v>452</v>
      </c>
      <c r="L6139" s="320" t="s">
        <v>529</v>
      </c>
      <c r="M6139" s="320" t="s">
        <v>449</v>
      </c>
      <c r="N6139" s="322">
        <v>2</v>
      </c>
      <c r="O6139" s="323">
        <v>1236.3599999999999</v>
      </c>
      <c r="P6139" s="322">
        <v>6483</v>
      </c>
      <c r="Q6139" t="str">
        <f t="shared" si="98"/>
        <v>Street</v>
      </c>
    </row>
    <row r="6140" spans="1:17" ht="15">
      <c r="A6140" s="314">
        <v>4</v>
      </c>
      <c r="B6140" s="315" t="s">
        <v>249</v>
      </c>
      <c r="C6140" s="316">
        <v>2022</v>
      </c>
      <c r="D6140" s="316">
        <v>3</v>
      </c>
      <c r="E6140" s="315" t="s">
        <v>546</v>
      </c>
      <c r="F6140" s="326">
        <v>10</v>
      </c>
      <c r="G6140" s="315" t="s">
        <v>453</v>
      </c>
      <c r="H6140" s="315" t="s">
        <v>384</v>
      </c>
      <c r="I6140" s="315" t="s">
        <v>385</v>
      </c>
      <c r="J6140" s="315" t="s">
        <v>547</v>
      </c>
      <c r="K6140" s="315" t="s">
        <v>386</v>
      </c>
      <c r="L6140" s="315" t="s">
        <v>530</v>
      </c>
      <c r="M6140" s="315" t="s">
        <v>454</v>
      </c>
      <c r="N6140" s="317">
        <v>32</v>
      </c>
      <c r="O6140" s="318">
        <v>9419.7000000000007</v>
      </c>
      <c r="P6140" s="317">
        <v>31555</v>
      </c>
      <c r="Q6140" t="str">
        <f t="shared" si="98"/>
        <v>1-Residential</v>
      </c>
    </row>
    <row r="6141" spans="1:17" ht="15">
      <c r="A6141" s="319">
        <v>4</v>
      </c>
      <c r="B6141" s="320" t="s">
        <v>249</v>
      </c>
      <c r="C6141" s="321">
        <v>2022</v>
      </c>
      <c r="D6141" s="321">
        <v>3</v>
      </c>
      <c r="E6141" s="320" t="s">
        <v>546</v>
      </c>
      <c r="F6141" s="327">
        <v>10</v>
      </c>
      <c r="G6141" s="320" t="s">
        <v>453</v>
      </c>
      <c r="H6141" s="320" t="s">
        <v>393</v>
      </c>
      <c r="I6141" s="320" t="s">
        <v>394</v>
      </c>
      <c r="J6141" s="320" t="s">
        <v>549</v>
      </c>
      <c r="K6141" s="320" t="s">
        <v>395</v>
      </c>
      <c r="L6141" s="320" t="s">
        <v>530</v>
      </c>
      <c r="M6141" s="320" t="s">
        <v>454</v>
      </c>
      <c r="N6141" s="322">
        <v>1</v>
      </c>
      <c r="O6141" s="323">
        <v>69.219999999999999</v>
      </c>
      <c r="P6141" s="322">
        <v>344</v>
      </c>
      <c r="Q6141" t="str">
        <f t="shared" si="98"/>
        <v>2-Low Income Residential</v>
      </c>
    </row>
    <row r="6142" spans="1:17" ht="15">
      <c r="A6142" s="314">
        <v>4</v>
      </c>
      <c r="B6142" s="315" t="s">
        <v>249</v>
      </c>
      <c r="C6142" s="316">
        <v>2022</v>
      </c>
      <c r="D6142" s="316">
        <v>3</v>
      </c>
      <c r="E6142" s="315" t="s">
        <v>546</v>
      </c>
      <c r="F6142" s="326">
        <v>10</v>
      </c>
      <c r="G6142" s="315" t="s">
        <v>453</v>
      </c>
      <c r="H6142" s="315" t="s">
        <v>399</v>
      </c>
      <c r="I6142" s="315" t="s">
        <v>400</v>
      </c>
      <c r="J6142" s="315" t="s">
        <v>547</v>
      </c>
      <c r="K6142" s="315" t="s">
        <v>386</v>
      </c>
      <c r="L6142" s="315" t="s">
        <v>531</v>
      </c>
      <c r="M6142" s="315" t="s">
        <v>455</v>
      </c>
      <c r="N6142" s="317">
        <v>133</v>
      </c>
      <c r="O6142" s="318">
        <v>17577.91</v>
      </c>
      <c r="P6142" s="317">
        <v>116870</v>
      </c>
      <c r="Q6142" t="str">
        <f t="shared" si="98"/>
        <v>1-Residential</v>
      </c>
    </row>
    <row r="6143" spans="1:17" ht="15">
      <c r="A6143" s="319">
        <v>4</v>
      </c>
      <c r="B6143" s="320" t="s">
        <v>249</v>
      </c>
      <c r="C6143" s="321">
        <v>2022</v>
      </c>
      <c r="D6143" s="321">
        <v>3</v>
      </c>
      <c r="E6143" s="320" t="s">
        <v>546</v>
      </c>
      <c r="F6143" s="327">
        <v>10</v>
      </c>
      <c r="G6143" s="320" t="s">
        <v>453</v>
      </c>
      <c r="H6143" s="320" t="s">
        <v>402</v>
      </c>
      <c r="I6143" s="320" t="s">
        <v>403</v>
      </c>
      <c r="J6143" s="320" t="s">
        <v>549</v>
      </c>
      <c r="K6143" s="320" t="s">
        <v>395</v>
      </c>
      <c r="L6143" s="320" t="s">
        <v>531</v>
      </c>
      <c r="M6143" s="320" t="s">
        <v>455</v>
      </c>
      <c r="N6143" s="322">
        <v>3</v>
      </c>
      <c r="O6143" s="323">
        <v>146.72</v>
      </c>
      <c r="P6143" s="322">
        <v>2696</v>
      </c>
      <c r="Q6143" t="str">
        <f t="shared" si="98"/>
        <v>2-Low Income Residential</v>
      </c>
    </row>
    <row r="6144" spans="1:17" ht="15">
      <c r="A6144" s="314">
        <v>4</v>
      </c>
      <c r="B6144" s="315" t="s">
        <v>249</v>
      </c>
      <c r="C6144" s="316">
        <v>2022</v>
      </c>
      <c r="D6144" s="316">
        <v>3</v>
      </c>
      <c r="E6144" s="315" t="s">
        <v>546</v>
      </c>
      <c r="F6144" s="326">
        <v>60</v>
      </c>
      <c r="G6144" s="315" t="s">
        <v>456</v>
      </c>
      <c r="H6144" s="315" t="s">
        <v>446</v>
      </c>
      <c r="I6144" s="315" t="s">
        <v>447</v>
      </c>
      <c r="J6144" s="315" t="s">
        <v>559</v>
      </c>
      <c r="K6144" s="315" t="s">
        <v>448</v>
      </c>
      <c r="L6144" s="315" t="s">
        <v>532</v>
      </c>
      <c r="M6144" s="315" t="s">
        <v>457</v>
      </c>
      <c r="N6144" s="317">
        <v>1</v>
      </c>
      <c r="O6144" s="318">
        <v>11.33</v>
      </c>
      <c r="P6144" s="317">
        <v>29</v>
      </c>
      <c r="Q6144" t="str">
        <f t="shared" si="98"/>
        <v>Street</v>
      </c>
    </row>
    <row r="6145" spans="1:17" ht="15">
      <c r="A6145" s="319">
        <v>4</v>
      </c>
      <c r="B6145" s="320" t="s">
        <v>249</v>
      </c>
      <c r="C6145" s="321">
        <v>2022</v>
      </c>
      <c r="D6145" s="321">
        <v>3</v>
      </c>
      <c r="E6145" s="320" t="s">
        <v>546</v>
      </c>
      <c r="F6145" s="327">
        <v>60</v>
      </c>
      <c r="G6145" s="320" t="s">
        <v>456</v>
      </c>
      <c r="H6145" s="320" t="s">
        <v>450</v>
      </c>
      <c r="I6145" s="320" t="s">
        <v>451</v>
      </c>
      <c r="J6145" s="320" t="s">
        <v>563</v>
      </c>
      <c r="K6145" s="320" t="s">
        <v>452</v>
      </c>
      <c r="L6145" s="320" t="s">
        <v>532</v>
      </c>
      <c r="M6145" s="320" t="s">
        <v>457</v>
      </c>
      <c r="N6145" s="322">
        <v>2</v>
      </c>
      <c r="O6145" s="323">
        <v>27.379999999999999</v>
      </c>
      <c r="P6145" s="322">
        <v>132</v>
      </c>
      <c r="Q6145" t="str">
        <f t="shared" si="98"/>
        <v>Street</v>
      </c>
    </row>
    <row r="6146" spans="1:17" ht="15">
      <c r="A6146" s="314">
        <v>5</v>
      </c>
      <c r="B6146" s="315" t="s">
        <v>241</v>
      </c>
      <c r="C6146" s="316">
        <v>2022</v>
      </c>
      <c r="D6146" s="316">
        <v>3</v>
      </c>
      <c r="E6146" s="315" t="s">
        <v>546</v>
      </c>
      <c r="F6146" s="326">
        <v>1</v>
      </c>
      <c r="G6146" s="315" t="s">
        <v>383</v>
      </c>
      <c r="H6146" s="315" t="s">
        <v>384</v>
      </c>
      <c r="I6146" s="315" t="s">
        <v>385</v>
      </c>
      <c r="J6146" s="315" t="s">
        <v>547</v>
      </c>
      <c r="K6146" s="315" t="s">
        <v>386</v>
      </c>
      <c r="L6146" s="315" t="s">
        <v>523</v>
      </c>
      <c r="M6146" s="315" t="s">
        <v>387</v>
      </c>
      <c r="N6146" s="317">
        <v>484818</v>
      </c>
      <c r="O6146" s="318">
        <v>76116470.900000006</v>
      </c>
      <c r="P6146" s="317">
        <v>256208432</v>
      </c>
      <c r="Q6146" t="str">
        <f t="shared" si="98"/>
        <v>1-Residential</v>
      </c>
    </row>
    <row r="6147" spans="1:17" ht="15">
      <c r="A6147" s="319">
        <v>5</v>
      </c>
      <c r="B6147" s="320" t="s">
        <v>241</v>
      </c>
      <c r="C6147" s="321">
        <v>2022</v>
      </c>
      <c r="D6147" s="321">
        <v>3</v>
      </c>
      <c r="E6147" s="320" t="s">
        <v>546</v>
      </c>
      <c r="F6147" s="327">
        <v>1</v>
      </c>
      <c r="G6147" s="320" t="s">
        <v>383</v>
      </c>
      <c r="H6147" s="320" t="s">
        <v>388</v>
      </c>
      <c r="I6147" s="320" t="s">
        <v>389</v>
      </c>
      <c r="J6147" s="320" t="s">
        <v>547</v>
      </c>
      <c r="K6147" s="320" t="s">
        <v>386</v>
      </c>
      <c r="L6147" s="320" t="s">
        <v>523</v>
      </c>
      <c r="M6147" s="320" t="s">
        <v>387</v>
      </c>
      <c r="N6147" s="322">
        <v>344</v>
      </c>
      <c r="O6147" s="323">
        <v>57463.470000000001</v>
      </c>
      <c r="P6147" s="322">
        <v>186870</v>
      </c>
      <c r="Q6147" t="str">
        <f t="shared" si="98"/>
        <v>1-Residential</v>
      </c>
    </row>
    <row r="6148" spans="1:17" ht="15">
      <c r="A6148" s="314">
        <v>5</v>
      </c>
      <c r="B6148" s="315" t="s">
        <v>241</v>
      </c>
      <c r="C6148" s="316">
        <v>2022</v>
      </c>
      <c r="D6148" s="316">
        <v>3</v>
      </c>
      <c r="E6148" s="315" t="s">
        <v>546</v>
      </c>
      <c r="F6148" s="326">
        <v>1</v>
      </c>
      <c r="G6148" s="315" t="s">
        <v>383</v>
      </c>
      <c r="H6148" s="315" t="s">
        <v>390</v>
      </c>
      <c r="I6148" s="315" t="s">
        <v>391</v>
      </c>
      <c r="J6148" s="315" t="s">
        <v>548</v>
      </c>
      <c r="K6148" s="315" t="s">
        <v>392</v>
      </c>
      <c r="L6148" s="315" t="s">
        <v>523</v>
      </c>
      <c r="M6148" s="315" t="s">
        <v>387</v>
      </c>
      <c r="N6148" s="317">
        <v>1330</v>
      </c>
      <c r="O6148" s="324">
        <v>-9325.0900000000001</v>
      </c>
      <c r="P6148" s="317">
        <v>727126</v>
      </c>
      <c r="Q6148" t="str">
        <f t="shared" si="98"/>
        <v>3-Small C&amp;I</v>
      </c>
    </row>
    <row r="6149" spans="1:17" ht="15">
      <c r="A6149" s="319">
        <v>5</v>
      </c>
      <c r="B6149" s="320" t="s">
        <v>241</v>
      </c>
      <c r="C6149" s="321">
        <v>2022</v>
      </c>
      <c r="D6149" s="321">
        <v>3</v>
      </c>
      <c r="E6149" s="320" t="s">
        <v>546</v>
      </c>
      <c r="F6149" s="327">
        <v>1</v>
      </c>
      <c r="G6149" s="320" t="s">
        <v>383</v>
      </c>
      <c r="H6149" s="320" t="s">
        <v>393</v>
      </c>
      <c r="I6149" s="320" t="s">
        <v>394</v>
      </c>
      <c r="J6149" s="320" t="s">
        <v>549</v>
      </c>
      <c r="K6149" s="320" t="s">
        <v>395</v>
      </c>
      <c r="L6149" s="320" t="s">
        <v>523</v>
      </c>
      <c r="M6149" s="320" t="s">
        <v>387</v>
      </c>
      <c r="N6149" s="322">
        <v>56338</v>
      </c>
      <c r="O6149" s="323">
        <v>6640702.5899999999</v>
      </c>
      <c r="P6149" s="322">
        <v>34525673</v>
      </c>
      <c r="Q6149" t="str">
        <f t="shared" si="98"/>
        <v>2-Low Income Residential</v>
      </c>
    </row>
    <row r="6150" spans="1:17" ht="15">
      <c r="A6150" s="314">
        <v>5</v>
      </c>
      <c r="B6150" s="315" t="s">
        <v>241</v>
      </c>
      <c r="C6150" s="316">
        <v>2022</v>
      </c>
      <c r="D6150" s="316">
        <v>3</v>
      </c>
      <c r="E6150" s="315" t="s">
        <v>546</v>
      </c>
      <c r="F6150" s="326">
        <v>1</v>
      </c>
      <c r="G6150" s="315" t="s">
        <v>383</v>
      </c>
      <c r="H6150" s="315" t="s">
        <v>458</v>
      </c>
      <c r="I6150" s="315" t="s">
        <v>459</v>
      </c>
      <c r="J6150" s="315" t="s">
        <v>549</v>
      </c>
      <c r="K6150" s="315" t="s">
        <v>395</v>
      </c>
      <c r="L6150" s="315" t="s">
        <v>523</v>
      </c>
      <c r="M6150" s="315" t="s">
        <v>387</v>
      </c>
      <c r="N6150" s="317">
        <v>156</v>
      </c>
      <c r="O6150" s="318">
        <v>23873.169999999998</v>
      </c>
      <c r="P6150" s="317">
        <v>120726</v>
      </c>
      <c r="Q6150" t="str">
        <f t="shared" si="98"/>
        <v>2-Low Income Residential</v>
      </c>
    </row>
    <row r="6151" spans="1:17" ht="15">
      <c r="A6151" s="319">
        <v>5</v>
      </c>
      <c r="B6151" s="320" t="s">
        <v>241</v>
      </c>
      <c r="C6151" s="321">
        <v>2022</v>
      </c>
      <c r="D6151" s="321">
        <v>3</v>
      </c>
      <c r="E6151" s="320" t="s">
        <v>546</v>
      </c>
      <c r="F6151" s="327">
        <v>1</v>
      </c>
      <c r="G6151" s="320" t="s">
        <v>383</v>
      </c>
      <c r="H6151" s="320" t="s">
        <v>396</v>
      </c>
      <c r="I6151" s="320" t="s">
        <v>397</v>
      </c>
      <c r="J6151" s="320" t="s">
        <v>550</v>
      </c>
      <c r="K6151" s="320" t="s">
        <v>415</v>
      </c>
      <c r="L6151" s="320" t="s">
        <v>523</v>
      </c>
      <c r="M6151" s="320" t="s">
        <v>387</v>
      </c>
      <c r="N6151" s="322">
        <v>1066</v>
      </c>
      <c r="O6151" s="323">
        <v>104952.46000000001</v>
      </c>
      <c r="P6151" s="322">
        <v>392984</v>
      </c>
      <c r="Q6151" t="str">
        <f t="shared" si="98"/>
        <v>3-Small C&amp;I</v>
      </c>
    </row>
    <row r="6152" spans="1:17" ht="15">
      <c r="A6152" s="314">
        <v>5</v>
      </c>
      <c r="B6152" s="315" t="s">
        <v>241</v>
      </c>
      <c r="C6152" s="316">
        <v>2022</v>
      </c>
      <c r="D6152" s="316">
        <v>3</v>
      </c>
      <c r="E6152" s="315" t="s">
        <v>546</v>
      </c>
      <c r="F6152" s="326">
        <v>1</v>
      </c>
      <c r="G6152" s="315" t="s">
        <v>383</v>
      </c>
      <c r="H6152" s="315" t="s">
        <v>416</v>
      </c>
      <c r="I6152" s="315" t="s">
        <v>417</v>
      </c>
      <c r="J6152" s="315" t="s">
        <v>548</v>
      </c>
      <c r="K6152" s="315" t="s">
        <v>392</v>
      </c>
      <c r="L6152" s="315" t="s">
        <v>523</v>
      </c>
      <c r="M6152" s="315" t="s">
        <v>387</v>
      </c>
      <c r="N6152" s="317">
        <v>15</v>
      </c>
      <c r="O6152" s="324">
        <v>-17346.650000000001</v>
      </c>
      <c r="P6152" s="317">
        <v>8392</v>
      </c>
      <c r="Q6152" t="str">
        <f t="shared" si="98"/>
        <v>3-Small C&amp;I</v>
      </c>
    </row>
    <row r="6153" spans="1:17" ht="15">
      <c r="A6153" s="319">
        <v>5</v>
      </c>
      <c r="B6153" s="320" t="s">
        <v>241</v>
      </c>
      <c r="C6153" s="321">
        <v>2022</v>
      </c>
      <c r="D6153" s="321">
        <v>3</v>
      </c>
      <c r="E6153" s="320" t="s">
        <v>546</v>
      </c>
      <c r="F6153" s="327">
        <v>1</v>
      </c>
      <c r="G6153" s="320" t="s">
        <v>383</v>
      </c>
      <c r="H6153" s="320" t="s">
        <v>460</v>
      </c>
      <c r="I6153" s="320" t="s">
        <v>461</v>
      </c>
      <c r="J6153" s="320" t="s">
        <v>551</v>
      </c>
      <c r="K6153" s="320" t="s">
        <v>398</v>
      </c>
      <c r="L6153" s="320" t="s">
        <v>523</v>
      </c>
      <c r="M6153" s="320" t="s">
        <v>387</v>
      </c>
      <c r="N6153" s="322">
        <v>3</v>
      </c>
      <c r="O6153" s="323">
        <v>142.11000000000001</v>
      </c>
      <c r="P6153" s="322">
        <v>382</v>
      </c>
      <c r="Q6153" t="str">
        <f t="shared" si="98"/>
        <v>3-Small C&amp;I</v>
      </c>
    </row>
    <row r="6154" spans="1:17" ht="15">
      <c r="A6154" s="314">
        <v>5</v>
      </c>
      <c r="B6154" s="315" t="s">
        <v>241</v>
      </c>
      <c r="C6154" s="316">
        <v>2022</v>
      </c>
      <c r="D6154" s="316">
        <v>3</v>
      </c>
      <c r="E6154" s="315" t="s">
        <v>546</v>
      </c>
      <c r="F6154" s="326">
        <v>1</v>
      </c>
      <c r="G6154" s="315" t="s">
        <v>383</v>
      </c>
      <c r="H6154" s="315" t="s">
        <v>464</v>
      </c>
      <c r="I6154" s="315" t="s">
        <v>465</v>
      </c>
      <c r="J6154" s="315" t="s">
        <v>552</v>
      </c>
      <c r="K6154" s="315" t="s">
        <v>423</v>
      </c>
      <c r="L6154" s="315" t="s">
        <v>523</v>
      </c>
      <c r="M6154" s="315" t="s">
        <v>387</v>
      </c>
      <c r="N6154" s="317">
        <v>194</v>
      </c>
      <c r="O6154" s="318">
        <v>8308.8199999999997</v>
      </c>
      <c r="P6154" s="317">
        <v>19087</v>
      </c>
      <c r="Q6154" t="str">
        <f t="shared" si="98"/>
        <v>Street</v>
      </c>
    </row>
    <row r="6155" spans="1:17" ht="15">
      <c r="A6155" s="319">
        <v>5</v>
      </c>
      <c r="B6155" s="320" t="s">
        <v>241</v>
      </c>
      <c r="C6155" s="321">
        <v>2022</v>
      </c>
      <c r="D6155" s="321">
        <v>3</v>
      </c>
      <c r="E6155" s="320" t="s">
        <v>546</v>
      </c>
      <c r="F6155" s="327">
        <v>1</v>
      </c>
      <c r="G6155" s="320" t="s">
        <v>383</v>
      </c>
      <c r="H6155" s="320" t="s">
        <v>466</v>
      </c>
      <c r="I6155" s="320" t="s">
        <v>467</v>
      </c>
      <c r="J6155" s="320" t="s">
        <v>552</v>
      </c>
      <c r="K6155" s="320" t="s">
        <v>423</v>
      </c>
      <c r="L6155" s="320" t="s">
        <v>523</v>
      </c>
      <c r="M6155" s="320" t="s">
        <v>387</v>
      </c>
      <c r="N6155" s="322">
        <v>586</v>
      </c>
      <c r="O6155" s="323">
        <v>19956.919999999998</v>
      </c>
      <c r="P6155" s="322">
        <v>44855</v>
      </c>
      <c r="Q6155" t="str">
        <f t="shared" si="98"/>
        <v>Street</v>
      </c>
    </row>
    <row r="6156" spans="1:17" ht="15">
      <c r="A6156" s="314">
        <v>5</v>
      </c>
      <c r="B6156" s="315" t="s">
        <v>241</v>
      </c>
      <c r="C6156" s="316">
        <v>2022</v>
      </c>
      <c r="D6156" s="316">
        <v>3</v>
      </c>
      <c r="E6156" s="315" t="s">
        <v>546</v>
      </c>
      <c r="F6156" s="326">
        <v>1</v>
      </c>
      <c r="G6156" s="315" t="s">
        <v>383</v>
      </c>
      <c r="H6156" s="315" t="s">
        <v>421</v>
      </c>
      <c r="I6156" s="315" t="s">
        <v>422</v>
      </c>
      <c r="J6156" s="315" t="s">
        <v>552</v>
      </c>
      <c r="K6156" s="315" t="s">
        <v>423</v>
      </c>
      <c r="L6156" s="315" t="s">
        <v>524</v>
      </c>
      <c r="M6156" s="315" t="s">
        <v>401</v>
      </c>
      <c r="N6156" s="317">
        <v>631</v>
      </c>
      <c r="O6156" s="318">
        <v>22262.119999999999</v>
      </c>
      <c r="P6156" s="317">
        <v>65589</v>
      </c>
      <c r="Q6156" t="str">
        <f t="shared" si="98"/>
        <v>Street</v>
      </c>
    </row>
    <row r="6157" spans="1:17" ht="15">
      <c r="A6157" s="319">
        <v>5</v>
      </c>
      <c r="B6157" s="320" t="s">
        <v>241</v>
      </c>
      <c r="C6157" s="321">
        <v>2022</v>
      </c>
      <c r="D6157" s="321">
        <v>3</v>
      </c>
      <c r="E6157" s="320" t="s">
        <v>546</v>
      </c>
      <c r="F6157" s="327">
        <v>1</v>
      </c>
      <c r="G6157" s="320" t="s">
        <v>383</v>
      </c>
      <c r="H6157" s="320" t="s">
        <v>399</v>
      </c>
      <c r="I6157" s="320" t="s">
        <v>400</v>
      </c>
      <c r="J6157" s="320" t="s">
        <v>547</v>
      </c>
      <c r="K6157" s="320" t="s">
        <v>386</v>
      </c>
      <c r="L6157" s="320" t="s">
        <v>524</v>
      </c>
      <c r="M6157" s="320" t="s">
        <v>401</v>
      </c>
      <c r="N6157" s="322">
        <v>486952</v>
      </c>
      <c r="O6157" s="323">
        <v>41061391</v>
      </c>
      <c r="P6157" s="322">
        <v>277463599</v>
      </c>
      <c r="Q6157" t="str">
        <f t="shared" si="98"/>
        <v>1-Residential</v>
      </c>
    </row>
    <row r="6158" spans="1:17" ht="15">
      <c r="A6158" s="314">
        <v>5</v>
      </c>
      <c r="B6158" s="315" t="s">
        <v>241</v>
      </c>
      <c r="C6158" s="316">
        <v>2022</v>
      </c>
      <c r="D6158" s="316">
        <v>3</v>
      </c>
      <c r="E6158" s="315" t="s">
        <v>546</v>
      </c>
      <c r="F6158" s="326">
        <v>1</v>
      </c>
      <c r="G6158" s="315" t="s">
        <v>383</v>
      </c>
      <c r="H6158" s="315" t="s">
        <v>402</v>
      </c>
      <c r="I6158" s="315" t="s">
        <v>403</v>
      </c>
      <c r="J6158" s="315" t="s">
        <v>549</v>
      </c>
      <c r="K6158" s="315" t="s">
        <v>395</v>
      </c>
      <c r="L6158" s="315" t="s">
        <v>524</v>
      </c>
      <c r="M6158" s="315" t="s">
        <v>401</v>
      </c>
      <c r="N6158" s="317">
        <v>64711</v>
      </c>
      <c r="O6158" s="318">
        <v>1812657.28</v>
      </c>
      <c r="P6158" s="317">
        <v>38591180</v>
      </c>
      <c r="Q6158" t="str">
        <f t="shared" si="99" ref="Q6158:Q6221">VLOOKUP(TRIM(J6158),S:T,2,FALSE)</f>
        <v>2-Low Income Residential</v>
      </c>
    </row>
    <row r="6159" spans="1:17" ht="15">
      <c r="A6159" s="319">
        <v>5</v>
      </c>
      <c r="B6159" s="320" t="s">
        <v>241</v>
      </c>
      <c r="C6159" s="321">
        <v>2022</v>
      </c>
      <c r="D6159" s="321">
        <v>3</v>
      </c>
      <c r="E6159" s="320" t="s">
        <v>546</v>
      </c>
      <c r="F6159" s="327">
        <v>1</v>
      </c>
      <c r="G6159" s="320" t="s">
        <v>383</v>
      </c>
      <c r="H6159" s="320" t="s">
        <v>404</v>
      </c>
      <c r="I6159" s="320" t="s">
        <v>405</v>
      </c>
      <c r="J6159" s="320" t="s">
        <v>548</v>
      </c>
      <c r="K6159" s="320" t="s">
        <v>392</v>
      </c>
      <c r="L6159" s="320" t="s">
        <v>524</v>
      </c>
      <c r="M6159" s="320" t="s">
        <v>401</v>
      </c>
      <c r="N6159" s="322">
        <v>976</v>
      </c>
      <c r="O6159" s="325">
        <v>-6110.2200000000003</v>
      </c>
      <c r="P6159" s="322">
        <v>584614</v>
      </c>
      <c r="Q6159" t="str">
        <f t="shared" si="99"/>
        <v>3-Small C&amp;I</v>
      </c>
    </row>
    <row r="6160" spans="1:17" ht="15">
      <c r="A6160" s="314">
        <v>5</v>
      </c>
      <c r="B6160" s="315" t="s">
        <v>241</v>
      </c>
      <c r="C6160" s="316">
        <v>2022</v>
      </c>
      <c r="D6160" s="316">
        <v>3</v>
      </c>
      <c r="E6160" s="315" t="s">
        <v>546</v>
      </c>
      <c r="F6160" s="326">
        <v>1</v>
      </c>
      <c r="G6160" s="315" t="s">
        <v>383</v>
      </c>
      <c r="H6160" s="315" t="s">
        <v>406</v>
      </c>
      <c r="I6160" s="315" t="s">
        <v>407</v>
      </c>
      <c r="J6160" s="315" t="s">
        <v>551</v>
      </c>
      <c r="K6160" s="315" t="s">
        <v>398</v>
      </c>
      <c r="L6160" s="315" t="s">
        <v>524</v>
      </c>
      <c r="M6160" s="315" t="s">
        <v>401</v>
      </c>
      <c r="N6160" s="317">
        <v>890</v>
      </c>
      <c r="O6160" s="318">
        <v>45637.699999999997</v>
      </c>
      <c r="P6160" s="317">
        <v>333628</v>
      </c>
      <c r="Q6160" t="str">
        <f t="shared" si="99"/>
        <v>3-Small C&amp;I</v>
      </c>
    </row>
    <row r="6161" spans="1:17" ht="15">
      <c r="A6161" s="319">
        <v>5</v>
      </c>
      <c r="B6161" s="320" t="s">
        <v>241</v>
      </c>
      <c r="C6161" s="321">
        <v>2022</v>
      </c>
      <c r="D6161" s="321">
        <v>3</v>
      </c>
      <c r="E6161" s="320" t="s">
        <v>546</v>
      </c>
      <c r="F6161" s="327">
        <v>3</v>
      </c>
      <c r="G6161" s="320" t="s">
        <v>408</v>
      </c>
      <c r="H6161" s="320" t="s">
        <v>384</v>
      </c>
      <c r="I6161" s="320" t="s">
        <v>385</v>
      </c>
      <c r="J6161" s="320" t="s">
        <v>547</v>
      </c>
      <c r="K6161" s="320" t="s">
        <v>386</v>
      </c>
      <c r="L6161" s="320" t="s">
        <v>525</v>
      </c>
      <c r="M6161" s="320" t="s">
        <v>409</v>
      </c>
      <c r="N6161" s="322">
        <v>1151</v>
      </c>
      <c r="O6161" s="323">
        <v>424676.64000000001</v>
      </c>
      <c r="P6161" s="322">
        <v>1460936</v>
      </c>
      <c r="Q6161" t="str">
        <f t="shared" si="99"/>
        <v>1-Residential</v>
      </c>
    </row>
    <row r="6162" spans="1:17" ht="15">
      <c r="A6162" s="314">
        <v>5</v>
      </c>
      <c r="B6162" s="315" t="s">
        <v>241</v>
      </c>
      <c r="C6162" s="316">
        <v>2022</v>
      </c>
      <c r="D6162" s="316">
        <v>3</v>
      </c>
      <c r="E6162" s="315" t="s">
        <v>546</v>
      </c>
      <c r="F6162" s="326">
        <v>3</v>
      </c>
      <c r="G6162" s="315" t="s">
        <v>408</v>
      </c>
      <c r="H6162" s="315" t="s">
        <v>388</v>
      </c>
      <c r="I6162" s="315" t="s">
        <v>389</v>
      </c>
      <c r="J6162" s="315" t="s">
        <v>547</v>
      </c>
      <c r="K6162" s="315" t="s">
        <v>386</v>
      </c>
      <c r="L6162" s="315" t="s">
        <v>525</v>
      </c>
      <c r="M6162" s="315" t="s">
        <v>409</v>
      </c>
      <c r="N6162" s="317">
        <v>2</v>
      </c>
      <c r="O6162" s="318">
        <v>90.319999999999993</v>
      </c>
      <c r="P6162" s="317">
        <v>208</v>
      </c>
      <c r="Q6162" t="str">
        <f t="shared" si="99"/>
        <v>1-Residential</v>
      </c>
    </row>
    <row r="6163" spans="1:17" ht="15">
      <c r="A6163" s="319">
        <v>5</v>
      </c>
      <c r="B6163" s="320" t="s">
        <v>241</v>
      </c>
      <c r="C6163" s="321">
        <v>2022</v>
      </c>
      <c r="D6163" s="321">
        <v>3</v>
      </c>
      <c r="E6163" s="320" t="s">
        <v>546</v>
      </c>
      <c r="F6163" s="327">
        <v>3</v>
      </c>
      <c r="G6163" s="320" t="s">
        <v>408</v>
      </c>
      <c r="H6163" s="320" t="s">
        <v>390</v>
      </c>
      <c r="I6163" s="320" t="s">
        <v>391</v>
      </c>
      <c r="J6163" s="320" t="s">
        <v>548</v>
      </c>
      <c r="K6163" s="320" t="s">
        <v>392</v>
      </c>
      <c r="L6163" s="320" t="s">
        <v>525</v>
      </c>
      <c r="M6163" s="320" t="s">
        <v>409</v>
      </c>
      <c r="N6163" s="322">
        <v>42009</v>
      </c>
      <c r="O6163" s="323">
        <v>5247225.54</v>
      </c>
      <c r="P6163" s="322">
        <v>55155153</v>
      </c>
      <c r="Q6163" t="str">
        <f t="shared" si="99"/>
        <v>3-Small C&amp;I</v>
      </c>
    </row>
    <row r="6164" spans="1:17" ht="15">
      <c r="A6164" s="314">
        <v>5</v>
      </c>
      <c r="B6164" s="315" t="s">
        <v>241</v>
      </c>
      <c r="C6164" s="316">
        <v>2022</v>
      </c>
      <c r="D6164" s="316">
        <v>3</v>
      </c>
      <c r="E6164" s="315" t="s">
        <v>546</v>
      </c>
      <c r="F6164" s="326">
        <v>3</v>
      </c>
      <c r="G6164" s="315" t="s">
        <v>408</v>
      </c>
      <c r="H6164" s="315" t="s">
        <v>393</v>
      </c>
      <c r="I6164" s="315" t="s">
        <v>394</v>
      </c>
      <c r="J6164" s="315" t="s">
        <v>549</v>
      </c>
      <c r="K6164" s="315" t="s">
        <v>395</v>
      </c>
      <c r="L6164" s="315" t="s">
        <v>525</v>
      </c>
      <c r="M6164" s="315" t="s">
        <v>409</v>
      </c>
      <c r="N6164" s="317">
        <v>1</v>
      </c>
      <c r="O6164" s="318">
        <v>55.630000000000003</v>
      </c>
      <c r="P6164" s="317">
        <v>276</v>
      </c>
      <c r="Q6164" t="str">
        <f t="shared" si="99"/>
        <v>2-Low Income Residential</v>
      </c>
    </row>
    <row r="6165" spans="1:17" ht="15">
      <c r="A6165" s="319">
        <v>5</v>
      </c>
      <c r="B6165" s="320" t="s">
        <v>241</v>
      </c>
      <c r="C6165" s="321">
        <v>2022</v>
      </c>
      <c r="D6165" s="321">
        <v>3</v>
      </c>
      <c r="E6165" s="320" t="s">
        <v>546</v>
      </c>
      <c r="F6165" s="327">
        <v>3</v>
      </c>
      <c r="G6165" s="320" t="s">
        <v>408</v>
      </c>
      <c r="H6165" s="320" t="s">
        <v>410</v>
      </c>
      <c r="I6165" s="320" t="s">
        <v>411</v>
      </c>
      <c r="J6165" s="320" t="s">
        <v>553</v>
      </c>
      <c r="K6165" s="320" t="s">
        <v>412</v>
      </c>
      <c r="L6165" s="320" t="s">
        <v>525</v>
      </c>
      <c r="M6165" s="320" t="s">
        <v>409</v>
      </c>
      <c r="N6165" s="322">
        <v>358</v>
      </c>
      <c r="O6165" s="323">
        <v>25518.610000000001</v>
      </c>
      <c r="P6165" s="322">
        <v>94774</v>
      </c>
      <c r="Q6165" t="str">
        <f t="shared" si="99"/>
        <v>3-Small C&amp;I</v>
      </c>
    </row>
    <row r="6166" spans="1:17" ht="15">
      <c r="A6166" s="314">
        <v>5</v>
      </c>
      <c r="B6166" s="315" t="s">
        <v>241</v>
      </c>
      <c r="C6166" s="316">
        <v>2022</v>
      </c>
      <c r="D6166" s="316">
        <v>3</v>
      </c>
      <c r="E6166" s="315" t="s">
        <v>546</v>
      </c>
      <c r="F6166" s="326">
        <v>3</v>
      </c>
      <c r="G6166" s="315" t="s">
        <v>408</v>
      </c>
      <c r="H6166" s="315" t="s">
        <v>413</v>
      </c>
      <c r="I6166" s="315" t="s">
        <v>414</v>
      </c>
      <c r="J6166" s="315" t="s">
        <v>550</v>
      </c>
      <c r="K6166" s="315" t="s">
        <v>415</v>
      </c>
      <c r="L6166" s="315" t="s">
        <v>525</v>
      </c>
      <c r="M6166" s="315" t="s">
        <v>409</v>
      </c>
      <c r="N6166" s="317">
        <v>326</v>
      </c>
      <c r="O6166" s="324">
        <v>-368979.41999999998</v>
      </c>
      <c r="P6166" s="317">
        <v>173733</v>
      </c>
      <c r="Q6166" t="str">
        <f t="shared" si="99"/>
        <v>3-Small C&amp;I</v>
      </c>
    </row>
    <row r="6167" spans="1:17" ht="15">
      <c r="A6167" s="319">
        <v>5</v>
      </c>
      <c r="B6167" s="320" t="s">
        <v>241</v>
      </c>
      <c r="C6167" s="321">
        <v>2022</v>
      </c>
      <c r="D6167" s="321">
        <v>3</v>
      </c>
      <c r="E6167" s="320" t="s">
        <v>546</v>
      </c>
      <c r="F6167" s="327">
        <v>3</v>
      </c>
      <c r="G6167" s="320" t="s">
        <v>408</v>
      </c>
      <c r="H6167" s="320" t="s">
        <v>396</v>
      </c>
      <c r="I6167" s="320" t="s">
        <v>397</v>
      </c>
      <c r="J6167" s="320" t="s">
        <v>550</v>
      </c>
      <c r="K6167" s="320" t="s">
        <v>415</v>
      </c>
      <c r="L6167" s="320" t="s">
        <v>525</v>
      </c>
      <c r="M6167" s="320" t="s">
        <v>409</v>
      </c>
      <c r="N6167" s="322">
        <v>20203</v>
      </c>
      <c r="O6167" s="323">
        <v>2029862.6699999999</v>
      </c>
      <c r="P6167" s="322">
        <v>8773114</v>
      </c>
      <c r="Q6167" t="str">
        <f t="shared" si="99"/>
        <v>3-Small C&amp;I</v>
      </c>
    </row>
    <row r="6168" spans="1:17" ht="15">
      <c r="A6168" s="314">
        <v>5</v>
      </c>
      <c r="B6168" s="315" t="s">
        <v>241</v>
      </c>
      <c r="C6168" s="316">
        <v>2022</v>
      </c>
      <c r="D6168" s="316">
        <v>3</v>
      </c>
      <c r="E6168" s="315" t="s">
        <v>546</v>
      </c>
      <c r="F6168" s="326">
        <v>3</v>
      </c>
      <c r="G6168" s="315" t="s">
        <v>408</v>
      </c>
      <c r="H6168" s="315" t="s">
        <v>416</v>
      </c>
      <c r="I6168" s="315" t="s">
        <v>417</v>
      </c>
      <c r="J6168" s="315" t="s">
        <v>548</v>
      </c>
      <c r="K6168" s="315" t="s">
        <v>392</v>
      </c>
      <c r="L6168" s="315" t="s">
        <v>525</v>
      </c>
      <c r="M6168" s="315" t="s">
        <v>409</v>
      </c>
      <c r="N6168" s="317">
        <v>187</v>
      </c>
      <c r="O6168" s="318">
        <v>8125.4300000000003</v>
      </c>
      <c r="P6168" s="317">
        <v>216350</v>
      </c>
      <c r="Q6168" t="str">
        <f t="shared" si="99"/>
        <v>3-Small C&amp;I</v>
      </c>
    </row>
    <row r="6169" spans="1:17" ht="15">
      <c r="A6169" s="319">
        <v>5</v>
      </c>
      <c r="B6169" s="320" t="s">
        <v>241</v>
      </c>
      <c r="C6169" s="321">
        <v>2022</v>
      </c>
      <c r="D6169" s="321">
        <v>3</v>
      </c>
      <c r="E6169" s="320" t="s">
        <v>546</v>
      </c>
      <c r="F6169" s="327">
        <v>3</v>
      </c>
      <c r="G6169" s="320" t="s">
        <v>408</v>
      </c>
      <c r="H6169" s="320" t="s">
        <v>468</v>
      </c>
      <c r="I6169" s="320" t="s">
        <v>469</v>
      </c>
      <c r="J6169" s="320" t="s">
        <v>554</v>
      </c>
      <c r="K6169" s="320" t="s">
        <v>420</v>
      </c>
      <c r="L6169" s="320" t="s">
        <v>525</v>
      </c>
      <c r="M6169" s="320" t="s">
        <v>409</v>
      </c>
      <c r="N6169" s="322">
        <v>121</v>
      </c>
      <c r="O6169" s="323">
        <v>497411.51000000001</v>
      </c>
      <c r="P6169" s="322">
        <v>1905670</v>
      </c>
      <c r="Q6169" t="str">
        <f t="shared" si="99"/>
        <v>4-Medium C&amp;I</v>
      </c>
    </row>
    <row r="6170" spans="1:17" ht="15">
      <c r="A6170" s="314">
        <v>5</v>
      </c>
      <c r="B6170" s="315" t="s">
        <v>241</v>
      </c>
      <c r="C6170" s="316">
        <v>2022</v>
      </c>
      <c r="D6170" s="316">
        <v>3</v>
      </c>
      <c r="E6170" s="315" t="s">
        <v>546</v>
      </c>
      <c r="F6170" s="326">
        <v>3</v>
      </c>
      <c r="G6170" s="315" t="s">
        <v>408</v>
      </c>
      <c r="H6170" s="315" t="s">
        <v>572</v>
      </c>
      <c r="I6170" s="315" t="s">
        <v>573</v>
      </c>
      <c r="J6170" s="315" t="s">
        <v>550</v>
      </c>
      <c r="K6170" s="315" t="s">
        <v>415</v>
      </c>
      <c r="L6170" s="315" t="s">
        <v>525</v>
      </c>
      <c r="M6170" s="315" t="s">
        <v>409</v>
      </c>
      <c r="N6170" s="317">
        <v>1</v>
      </c>
      <c r="O6170" s="318">
        <v>10.66</v>
      </c>
      <c r="P6170" s="317">
        <v>0</v>
      </c>
      <c r="Q6170" t="str">
        <f t="shared" si="99"/>
        <v>3-Small C&amp;I</v>
      </c>
    </row>
    <row r="6171" spans="1:17" ht="15">
      <c r="A6171" s="319">
        <v>5</v>
      </c>
      <c r="B6171" s="320" t="s">
        <v>241</v>
      </c>
      <c r="C6171" s="321">
        <v>2022</v>
      </c>
      <c r="D6171" s="321">
        <v>3</v>
      </c>
      <c r="E6171" s="320" t="s">
        <v>546</v>
      </c>
      <c r="F6171" s="327">
        <v>3</v>
      </c>
      <c r="G6171" s="320" t="s">
        <v>408</v>
      </c>
      <c r="H6171" s="320" t="s">
        <v>460</v>
      </c>
      <c r="I6171" s="320" t="s">
        <v>461</v>
      </c>
      <c r="J6171" s="320" t="s">
        <v>551</v>
      </c>
      <c r="K6171" s="320" t="s">
        <v>398</v>
      </c>
      <c r="L6171" s="320" t="s">
        <v>525</v>
      </c>
      <c r="M6171" s="320" t="s">
        <v>409</v>
      </c>
      <c r="N6171" s="322">
        <v>96</v>
      </c>
      <c r="O6171" s="323">
        <v>9111.8099999999995</v>
      </c>
      <c r="P6171" s="322">
        <v>31849</v>
      </c>
      <c r="Q6171" t="str">
        <f t="shared" si="99"/>
        <v>3-Small C&amp;I</v>
      </c>
    </row>
    <row r="6172" spans="1:17" ht="15">
      <c r="A6172" s="314">
        <v>5</v>
      </c>
      <c r="B6172" s="315" t="s">
        <v>241</v>
      </c>
      <c r="C6172" s="316">
        <v>2022</v>
      </c>
      <c r="D6172" s="316">
        <v>3</v>
      </c>
      <c r="E6172" s="315" t="s">
        <v>546</v>
      </c>
      <c r="F6172" s="326">
        <v>3</v>
      </c>
      <c r="G6172" s="315" t="s">
        <v>408</v>
      </c>
      <c r="H6172" s="315" t="s">
        <v>470</v>
      </c>
      <c r="I6172" s="315" t="s">
        <v>471</v>
      </c>
      <c r="J6172" s="315" t="s">
        <v>555</v>
      </c>
      <c r="K6172" s="315" t="s">
        <v>472</v>
      </c>
      <c r="L6172" s="315" t="s">
        <v>525</v>
      </c>
      <c r="M6172" s="315" t="s">
        <v>409</v>
      </c>
      <c r="N6172" s="317">
        <v>2</v>
      </c>
      <c r="O6172" s="318">
        <v>3179.5</v>
      </c>
      <c r="P6172" s="317">
        <v>12200</v>
      </c>
      <c r="Q6172" t="str">
        <f t="shared" si="99"/>
        <v>4-Medium C&amp;I</v>
      </c>
    </row>
    <row r="6173" spans="1:17" ht="15">
      <c r="A6173" s="319">
        <v>5</v>
      </c>
      <c r="B6173" s="320" t="s">
        <v>241</v>
      </c>
      <c r="C6173" s="321">
        <v>2022</v>
      </c>
      <c r="D6173" s="321">
        <v>3</v>
      </c>
      <c r="E6173" s="320" t="s">
        <v>546</v>
      </c>
      <c r="F6173" s="327">
        <v>3</v>
      </c>
      <c r="G6173" s="320" t="s">
        <v>408</v>
      </c>
      <c r="H6173" s="320" t="s">
        <v>418</v>
      </c>
      <c r="I6173" s="320" t="s">
        <v>419</v>
      </c>
      <c r="J6173" s="320" t="s">
        <v>554</v>
      </c>
      <c r="K6173" s="320" t="s">
        <v>420</v>
      </c>
      <c r="L6173" s="320" t="s">
        <v>525</v>
      </c>
      <c r="M6173" s="320" t="s">
        <v>409</v>
      </c>
      <c r="N6173" s="322">
        <v>1832</v>
      </c>
      <c r="O6173" s="323">
        <v>8220363.3700000001</v>
      </c>
      <c r="P6173" s="322">
        <v>28570463</v>
      </c>
      <c r="Q6173" t="str">
        <f t="shared" si="99"/>
        <v>4-Medium C&amp;I</v>
      </c>
    </row>
    <row r="6174" spans="1:17" ht="15">
      <c r="A6174" s="314">
        <v>5</v>
      </c>
      <c r="B6174" s="315" t="s">
        <v>241</v>
      </c>
      <c r="C6174" s="316">
        <v>2022</v>
      </c>
      <c r="D6174" s="316">
        <v>3</v>
      </c>
      <c r="E6174" s="315" t="s">
        <v>546</v>
      </c>
      <c r="F6174" s="326">
        <v>3</v>
      </c>
      <c r="G6174" s="315" t="s">
        <v>408</v>
      </c>
      <c r="H6174" s="315" t="s">
        <v>473</v>
      </c>
      <c r="I6174" s="315" t="s">
        <v>474</v>
      </c>
      <c r="J6174" s="315" t="s">
        <v>556</v>
      </c>
      <c r="K6174" s="315" t="s">
        <v>441</v>
      </c>
      <c r="L6174" s="315" t="s">
        <v>525</v>
      </c>
      <c r="M6174" s="315" t="s">
        <v>409</v>
      </c>
      <c r="N6174" s="317">
        <v>47</v>
      </c>
      <c r="O6174" s="318">
        <v>289762.22999999998</v>
      </c>
      <c r="P6174" s="317">
        <v>985649</v>
      </c>
      <c r="Q6174" t="str">
        <f t="shared" si="99"/>
        <v>4-Medium C&amp;I</v>
      </c>
    </row>
    <row r="6175" spans="1:17" ht="15">
      <c r="A6175" s="319">
        <v>5</v>
      </c>
      <c r="B6175" s="320" t="s">
        <v>241</v>
      </c>
      <c r="C6175" s="321">
        <v>2022</v>
      </c>
      <c r="D6175" s="321">
        <v>3</v>
      </c>
      <c r="E6175" s="320" t="s">
        <v>546</v>
      </c>
      <c r="F6175" s="327">
        <v>3</v>
      </c>
      <c r="G6175" s="320" t="s">
        <v>408</v>
      </c>
      <c r="H6175" s="320" t="s">
        <v>475</v>
      </c>
      <c r="I6175" s="320" t="s">
        <v>476</v>
      </c>
      <c r="J6175" s="320" t="s">
        <v>555</v>
      </c>
      <c r="K6175" s="320" t="s">
        <v>472</v>
      </c>
      <c r="L6175" s="320" t="s">
        <v>525</v>
      </c>
      <c r="M6175" s="320" t="s">
        <v>409</v>
      </c>
      <c r="N6175" s="322">
        <v>67</v>
      </c>
      <c r="O6175" s="323">
        <v>222281.45999999999</v>
      </c>
      <c r="P6175" s="322">
        <v>793759</v>
      </c>
      <c r="Q6175" t="str">
        <f t="shared" si="99"/>
        <v>4-Medium C&amp;I</v>
      </c>
    </row>
    <row r="6176" spans="1:17" ht="15">
      <c r="A6176" s="314">
        <v>5</v>
      </c>
      <c r="B6176" s="315" t="s">
        <v>241</v>
      </c>
      <c r="C6176" s="316">
        <v>2022</v>
      </c>
      <c r="D6176" s="316">
        <v>3</v>
      </c>
      <c r="E6176" s="315" t="s">
        <v>546</v>
      </c>
      <c r="F6176" s="326">
        <v>3</v>
      </c>
      <c r="G6176" s="315" t="s">
        <v>408</v>
      </c>
      <c r="H6176" s="315" t="s">
        <v>464</v>
      </c>
      <c r="I6176" s="315" t="s">
        <v>465</v>
      </c>
      <c r="J6176" s="315" t="s">
        <v>552</v>
      </c>
      <c r="K6176" s="315" t="s">
        <v>423</v>
      </c>
      <c r="L6176" s="315" t="s">
        <v>525</v>
      </c>
      <c r="M6176" s="315" t="s">
        <v>409</v>
      </c>
      <c r="N6176" s="317">
        <v>877</v>
      </c>
      <c r="O6176" s="318">
        <v>102823.67</v>
      </c>
      <c r="P6176" s="317">
        <v>268600</v>
      </c>
      <c r="Q6176" t="str">
        <f t="shared" si="99"/>
        <v>Street</v>
      </c>
    </row>
    <row r="6177" spans="1:17" ht="15">
      <c r="A6177" s="319">
        <v>5</v>
      </c>
      <c r="B6177" s="320" t="s">
        <v>241</v>
      </c>
      <c r="C6177" s="321">
        <v>2022</v>
      </c>
      <c r="D6177" s="321">
        <v>3</v>
      </c>
      <c r="E6177" s="320" t="s">
        <v>546</v>
      </c>
      <c r="F6177" s="327">
        <v>3</v>
      </c>
      <c r="G6177" s="320" t="s">
        <v>408</v>
      </c>
      <c r="H6177" s="320" t="s">
        <v>466</v>
      </c>
      <c r="I6177" s="320" t="s">
        <v>467</v>
      </c>
      <c r="J6177" s="320" t="s">
        <v>552</v>
      </c>
      <c r="K6177" s="320" t="s">
        <v>423</v>
      </c>
      <c r="L6177" s="320" t="s">
        <v>525</v>
      </c>
      <c r="M6177" s="320" t="s">
        <v>409</v>
      </c>
      <c r="N6177" s="322">
        <v>1548</v>
      </c>
      <c r="O6177" s="323">
        <v>153788.97</v>
      </c>
      <c r="P6177" s="322">
        <v>410389</v>
      </c>
      <c r="Q6177" t="str">
        <f t="shared" si="99"/>
        <v>Street</v>
      </c>
    </row>
    <row r="6178" spans="1:17" ht="15">
      <c r="A6178" s="314">
        <v>5</v>
      </c>
      <c r="B6178" s="315" t="s">
        <v>241</v>
      </c>
      <c r="C6178" s="316">
        <v>2022</v>
      </c>
      <c r="D6178" s="316">
        <v>3</v>
      </c>
      <c r="E6178" s="315" t="s">
        <v>546</v>
      </c>
      <c r="F6178" s="326">
        <v>3</v>
      </c>
      <c r="G6178" s="315" t="s">
        <v>408</v>
      </c>
      <c r="H6178" s="315" t="s">
        <v>421</v>
      </c>
      <c r="I6178" s="315" t="s">
        <v>422</v>
      </c>
      <c r="J6178" s="315" t="s">
        <v>552</v>
      </c>
      <c r="K6178" s="315" t="s">
        <v>423</v>
      </c>
      <c r="L6178" s="315" t="s">
        <v>526</v>
      </c>
      <c r="M6178" s="315" t="s">
        <v>427</v>
      </c>
      <c r="N6178" s="317">
        <v>3396</v>
      </c>
      <c r="O6178" s="318">
        <v>283765.58000000002</v>
      </c>
      <c r="P6178" s="317">
        <v>1123375</v>
      </c>
      <c r="Q6178" t="str">
        <f t="shared" si="99"/>
        <v>Street</v>
      </c>
    </row>
    <row r="6179" spans="1:17" ht="15">
      <c r="A6179" s="319">
        <v>5</v>
      </c>
      <c r="B6179" s="320" t="s">
        <v>241</v>
      </c>
      <c r="C6179" s="321">
        <v>2022</v>
      </c>
      <c r="D6179" s="321">
        <v>3</v>
      </c>
      <c r="E6179" s="320" t="s">
        <v>546</v>
      </c>
      <c r="F6179" s="327">
        <v>3</v>
      </c>
      <c r="G6179" s="320" t="s">
        <v>408</v>
      </c>
      <c r="H6179" s="320" t="s">
        <v>424</v>
      </c>
      <c r="I6179" s="320" t="s">
        <v>425</v>
      </c>
      <c r="J6179" s="320" t="s">
        <v>557</v>
      </c>
      <c r="K6179" s="320" t="s">
        <v>426</v>
      </c>
      <c r="L6179" s="320" t="s">
        <v>526</v>
      </c>
      <c r="M6179" s="320" t="s">
        <v>427</v>
      </c>
      <c r="N6179" s="322">
        <v>6</v>
      </c>
      <c r="O6179" s="323">
        <v>640.45000000000005</v>
      </c>
      <c r="P6179" s="322">
        <v>5330</v>
      </c>
      <c r="Q6179" t="str">
        <f t="shared" si="99"/>
        <v>3-Small C&amp;I</v>
      </c>
    </row>
    <row r="6180" spans="1:17" ht="15">
      <c r="A6180" s="314">
        <v>5</v>
      </c>
      <c r="B6180" s="315" t="s">
        <v>241</v>
      </c>
      <c r="C6180" s="316">
        <v>2022</v>
      </c>
      <c r="D6180" s="316">
        <v>3</v>
      </c>
      <c r="E6180" s="315" t="s">
        <v>546</v>
      </c>
      <c r="F6180" s="326">
        <v>3</v>
      </c>
      <c r="G6180" s="315" t="s">
        <v>408</v>
      </c>
      <c r="H6180" s="315" t="s">
        <v>477</v>
      </c>
      <c r="I6180" s="315" t="s">
        <v>478</v>
      </c>
      <c r="J6180" s="315" t="s">
        <v>558</v>
      </c>
      <c r="K6180" s="315" t="s">
        <v>430</v>
      </c>
      <c r="L6180" s="315" t="s">
        <v>525</v>
      </c>
      <c r="M6180" s="315" t="s">
        <v>409</v>
      </c>
      <c r="N6180" s="317">
        <v>3</v>
      </c>
      <c r="O6180" s="318">
        <v>26208.18</v>
      </c>
      <c r="P6180" s="317">
        <v>107740</v>
      </c>
      <c r="Q6180" t="str">
        <f t="shared" si="99"/>
        <v>5-Large C&amp;I</v>
      </c>
    </row>
    <row r="6181" spans="1:17" ht="15">
      <c r="A6181" s="319">
        <v>5</v>
      </c>
      <c r="B6181" s="320" t="s">
        <v>241</v>
      </c>
      <c r="C6181" s="321">
        <v>2022</v>
      </c>
      <c r="D6181" s="321">
        <v>3</v>
      </c>
      <c r="E6181" s="320" t="s">
        <v>546</v>
      </c>
      <c r="F6181" s="327">
        <v>3</v>
      </c>
      <c r="G6181" s="320" t="s">
        <v>408</v>
      </c>
      <c r="H6181" s="320" t="s">
        <v>428</v>
      </c>
      <c r="I6181" s="320" t="s">
        <v>429</v>
      </c>
      <c r="J6181" s="320" t="s">
        <v>558</v>
      </c>
      <c r="K6181" s="320" t="s">
        <v>430</v>
      </c>
      <c r="L6181" s="320" t="s">
        <v>525</v>
      </c>
      <c r="M6181" s="320" t="s">
        <v>409</v>
      </c>
      <c r="N6181" s="322">
        <v>169</v>
      </c>
      <c r="O6181" s="323">
        <v>4147654.9500000002</v>
      </c>
      <c r="P6181" s="322">
        <v>16742354</v>
      </c>
      <c r="Q6181" t="str">
        <f t="shared" si="99"/>
        <v>5-Large C&amp;I</v>
      </c>
    </row>
    <row r="6182" spans="1:17" ht="15">
      <c r="A6182" s="314">
        <v>5</v>
      </c>
      <c r="B6182" s="315" t="s">
        <v>241</v>
      </c>
      <c r="C6182" s="316">
        <v>2022</v>
      </c>
      <c r="D6182" s="316">
        <v>3</v>
      </c>
      <c r="E6182" s="315" t="s">
        <v>546</v>
      </c>
      <c r="F6182" s="326">
        <v>3</v>
      </c>
      <c r="G6182" s="315" t="s">
        <v>408</v>
      </c>
      <c r="H6182" s="315" t="s">
        <v>431</v>
      </c>
      <c r="I6182" s="315" t="s">
        <v>432</v>
      </c>
      <c r="J6182" s="315" t="s">
        <v>558</v>
      </c>
      <c r="K6182" s="315" t="s">
        <v>430</v>
      </c>
      <c r="L6182" s="315" t="s">
        <v>526</v>
      </c>
      <c r="M6182" s="315" t="s">
        <v>427</v>
      </c>
      <c r="N6182" s="317">
        <v>1921</v>
      </c>
      <c r="O6182" s="318">
        <v>21716354.079999998</v>
      </c>
      <c r="P6182" s="317">
        <v>310722300</v>
      </c>
      <c r="Q6182" t="str">
        <f t="shared" si="99"/>
        <v>5-Large C&amp;I</v>
      </c>
    </row>
    <row r="6183" spans="1:17" ht="15">
      <c r="A6183" s="319">
        <v>5</v>
      </c>
      <c r="B6183" s="320" t="s">
        <v>241</v>
      </c>
      <c r="C6183" s="321">
        <v>2022</v>
      </c>
      <c r="D6183" s="321">
        <v>3</v>
      </c>
      <c r="E6183" s="320" t="s">
        <v>546</v>
      </c>
      <c r="F6183" s="327">
        <v>3</v>
      </c>
      <c r="G6183" s="320" t="s">
        <v>408</v>
      </c>
      <c r="H6183" s="320" t="s">
        <v>399</v>
      </c>
      <c r="I6183" s="320" t="s">
        <v>400</v>
      </c>
      <c r="J6183" s="320" t="s">
        <v>547</v>
      </c>
      <c r="K6183" s="320" t="s">
        <v>386</v>
      </c>
      <c r="L6183" s="320" t="s">
        <v>526</v>
      </c>
      <c r="M6183" s="320" t="s">
        <v>427</v>
      </c>
      <c r="N6183" s="322">
        <v>1269</v>
      </c>
      <c r="O6183" s="323">
        <v>422633.90999999997</v>
      </c>
      <c r="P6183" s="322">
        <v>3019993</v>
      </c>
      <c r="Q6183" t="str">
        <f t="shared" si="99"/>
        <v>1-Residential</v>
      </c>
    </row>
    <row r="6184" spans="1:17" ht="15">
      <c r="A6184" s="314">
        <v>5</v>
      </c>
      <c r="B6184" s="315" t="s">
        <v>241</v>
      </c>
      <c r="C6184" s="316">
        <v>2022</v>
      </c>
      <c r="D6184" s="316">
        <v>3</v>
      </c>
      <c r="E6184" s="315" t="s">
        <v>546</v>
      </c>
      <c r="F6184" s="326">
        <v>3</v>
      </c>
      <c r="G6184" s="315" t="s">
        <v>408</v>
      </c>
      <c r="H6184" s="315" t="s">
        <v>404</v>
      </c>
      <c r="I6184" s="315" t="s">
        <v>405</v>
      </c>
      <c r="J6184" s="315" t="s">
        <v>548</v>
      </c>
      <c r="K6184" s="315" t="s">
        <v>392</v>
      </c>
      <c r="L6184" s="315" t="s">
        <v>526</v>
      </c>
      <c r="M6184" s="315" t="s">
        <v>427</v>
      </c>
      <c r="N6184" s="317">
        <v>60868</v>
      </c>
      <c r="O6184" s="318">
        <v>6086997.5099999998</v>
      </c>
      <c r="P6184" s="317">
        <v>96845920</v>
      </c>
      <c r="Q6184" t="str">
        <f t="shared" si="99"/>
        <v>3-Small C&amp;I</v>
      </c>
    </row>
    <row r="6185" spans="1:17" ht="15">
      <c r="A6185" s="319">
        <v>5</v>
      </c>
      <c r="B6185" s="320" t="s">
        <v>241</v>
      </c>
      <c r="C6185" s="321">
        <v>2022</v>
      </c>
      <c r="D6185" s="321">
        <v>3</v>
      </c>
      <c r="E6185" s="320" t="s">
        <v>546</v>
      </c>
      <c r="F6185" s="327">
        <v>3</v>
      </c>
      <c r="G6185" s="320" t="s">
        <v>408</v>
      </c>
      <c r="H6185" s="320" t="s">
        <v>433</v>
      </c>
      <c r="I6185" s="320" t="s">
        <v>434</v>
      </c>
      <c r="J6185" s="320" t="s">
        <v>553</v>
      </c>
      <c r="K6185" s="320" t="s">
        <v>412</v>
      </c>
      <c r="L6185" s="320" t="s">
        <v>526</v>
      </c>
      <c r="M6185" s="320" t="s">
        <v>427</v>
      </c>
      <c r="N6185" s="322">
        <v>1225</v>
      </c>
      <c r="O6185" s="323">
        <v>52452.809999999998</v>
      </c>
      <c r="P6185" s="322">
        <v>393659</v>
      </c>
      <c r="Q6185" t="str">
        <f t="shared" si="99"/>
        <v>3-Small C&amp;I</v>
      </c>
    </row>
    <row r="6186" spans="1:17" ht="15">
      <c r="A6186" s="314">
        <v>5</v>
      </c>
      <c r="B6186" s="315" t="s">
        <v>241</v>
      </c>
      <c r="C6186" s="316">
        <v>2022</v>
      </c>
      <c r="D6186" s="316">
        <v>3</v>
      </c>
      <c r="E6186" s="315" t="s">
        <v>546</v>
      </c>
      <c r="F6186" s="326">
        <v>3</v>
      </c>
      <c r="G6186" s="315" t="s">
        <v>408</v>
      </c>
      <c r="H6186" s="315" t="s">
        <v>435</v>
      </c>
      <c r="I6186" s="315" t="s">
        <v>436</v>
      </c>
      <c r="J6186" s="315" t="s">
        <v>550</v>
      </c>
      <c r="K6186" s="315" t="s">
        <v>415</v>
      </c>
      <c r="L6186" s="315" t="s">
        <v>526</v>
      </c>
      <c r="M6186" s="315" t="s">
        <v>427</v>
      </c>
      <c r="N6186" s="317">
        <v>470</v>
      </c>
      <c r="O6186" s="318">
        <v>149586.70999999999</v>
      </c>
      <c r="P6186" s="317">
        <v>1824835</v>
      </c>
      <c r="Q6186" t="str">
        <f t="shared" si="99"/>
        <v>3-Small C&amp;I</v>
      </c>
    </row>
    <row r="6187" spans="1:17" ht="15">
      <c r="A6187" s="319">
        <v>5</v>
      </c>
      <c r="B6187" s="320" t="s">
        <v>241</v>
      </c>
      <c r="C6187" s="321">
        <v>2022</v>
      </c>
      <c r="D6187" s="321">
        <v>3</v>
      </c>
      <c r="E6187" s="320" t="s">
        <v>546</v>
      </c>
      <c r="F6187" s="327">
        <v>3</v>
      </c>
      <c r="G6187" s="320" t="s">
        <v>408</v>
      </c>
      <c r="H6187" s="320" t="s">
        <v>406</v>
      </c>
      <c r="I6187" s="320" t="s">
        <v>407</v>
      </c>
      <c r="J6187" s="320" t="s">
        <v>551</v>
      </c>
      <c r="K6187" s="320" t="s">
        <v>398</v>
      </c>
      <c r="L6187" s="320" t="s">
        <v>526</v>
      </c>
      <c r="M6187" s="320" t="s">
        <v>427</v>
      </c>
      <c r="N6187" s="322">
        <v>20234</v>
      </c>
      <c r="O6187" s="323">
        <v>1285850.3600000001</v>
      </c>
      <c r="P6187" s="322">
        <v>12024538</v>
      </c>
      <c r="Q6187" t="str">
        <f t="shared" si="99"/>
        <v>3-Small C&amp;I</v>
      </c>
    </row>
    <row r="6188" spans="1:17" ht="15">
      <c r="A6188" s="314">
        <v>5</v>
      </c>
      <c r="B6188" s="315" t="s">
        <v>241</v>
      </c>
      <c r="C6188" s="316">
        <v>2022</v>
      </c>
      <c r="D6188" s="316">
        <v>3</v>
      </c>
      <c r="E6188" s="315" t="s">
        <v>546</v>
      </c>
      <c r="F6188" s="326">
        <v>3</v>
      </c>
      <c r="G6188" s="315" t="s">
        <v>408</v>
      </c>
      <c r="H6188" s="315" t="s">
        <v>437</v>
      </c>
      <c r="I6188" s="315" t="s">
        <v>438</v>
      </c>
      <c r="J6188" s="315" t="s">
        <v>554</v>
      </c>
      <c r="K6188" s="315" t="s">
        <v>420</v>
      </c>
      <c r="L6188" s="315" t="s">
        <v>526</v>
      </c>
      <c r="M6188" s="315" t="s">
        <v>427</v>
      </c>
      <c r="N6188" s="317">
        <v>7448</v>
      </c>
      <c r="O6188" s="318">
        <v>14235931.390000001</v>
      </c>
      <c r="P6188" s="317">
        <v>151862155</v>
      </c>
      <c r="Q6188" t="str">
        <f t="shared" si="99"/>
        <v>4-Medium C&amp;I</v>
      </c>
    </row>
    <row r="6189" spans="1:17" ht="15">
      <c r="A6189" s="319">
        <v>5</v>
      </c>
      <c r="B6189" s="320" t="s">
        <v>241</v>
      </c>
      <c r="C6189" s="321">
        <v>2022</v>
      </c>
      <c r="D6189" s="321">
        <v>3</v>
      </c>
      <c r="E6189" s="320" t="s">
        <v>546</v>
      </c>
      <c r="F6189" s="327">
        <v>3</v>
      </c>
      <c r="G6189" s="320" t="s">
        <v>408</v>
      </c>
      <c r="H6189" s="320" t="s">
        <v>439</v>
      </c>
      <c r="I6189" s="320" t="s">
        <v>440</v>
      </c>
      <c r="J6189" s="320" t="s">
        <v>554</v>
      </c>
      <c r="K6189" s="320" t="s">
        <v>420</v>
      </c>
      <c r="L6189" s="320" t="s">
        <v>526</v>
      </c>
      <c r="M6189" s="320" t="s">
        <v>427</v>
      </c>
      <c r="N6189" s="322">
        <v>339</v>
      </c>
      <c r="O6189" s="323">
        <v>738767.96999999997</v>
      </c>
      <c r="P6189" s="322">
        <v>8144736</v>
      </c>
      <c r="Q6189" t="str">
        <f t="shared" si="99"/>
        <v>4-Medium C&amp;I</v>
      </c>
    </row>
    <row r="6190" spans="1:17" ht="15">
      <c r="A6190" s="314">
        <v>5</v>
      </c>
      <c r="B6190" s="315" t="s">
        <v>241</v>
      </c>
      <c r="C6190" s="316">
        <v>2022</v>
      </c>
      <c r="D6190" s="316">
        <v>3</v>
      </c>
      <c r="E6190" s="315" t="s">
        <v>546</v>
      </c>
      <c r="F6190" s="326">
        <v>3</v>
      </c>
      <c r="G6190" s="315" t="s">
        <v>408</v>
      </c>
      <c r="H6190" s="315" t="s">
        <v>479</v>
      </c>
      <c r="I6190" s="315" t="s">
        <v>480</v>
      </c>
      <c r="J6190" s="315" t="s">
        <v>554</v>
      </c>
      <c r="K6190" s="315" t="s">
        <v>420</v>
      </c>
      <c r="L6190" s="315" t="s">
        <v>526</v>
      </c>
      <c r="M6190" s="315" t="s">
        <v>427</v>
      </c>
      <c r="N6190" s="317">
        <v>206</v>
      </c>
      <c r="O6190" s="318">
        <v>398295.62</v>
      </c>
      <c r="P6190" s="317">
        <v>4416446</v>
      </c>
      <c r="Q6190" t="str">
        <f t="shared" si="99"/>
        <v>4-Medium C&amp;I</v>
      </c>
    </row>
    <row r="6191" spans="1:17" ht="15">
      <c r="A6191" s="319">
        <v>5</v>
      </c>
      <c r="B6191" s="320" t="s">
        <v>241</v>
      </c>
      <c r="C6191" s="321">
        <v>2022</v>
      </c>
      <c r="D6191" s="321">
        <v>3</v>
      </c>
      <c r="E6191" s="320" t="s">
        <v>546</v>
      </c>
      <c r="F6191" s="327">
        <v>5</v>
      </c>
      <c r="G6191" s="320" t="s">
        <v>442</v>
      </c>
      <c r="H6191" s="320" t="s">
        <v>390</v>
      </c>
      <c r="I6191" s="320" t="s">
        <v>391</v>
      </c>
      <c r="J6191" s="320" t="s">
        <v>548</v>
      </c>
      <c r="K6191" s="320" t="s">
        <v>392</v>
      </c>
      <c r="L6191" s="320" t="s">
        <v>527</v>
      </c>
      <c r="M6191" s="320" t="s">
        <v>443</v>
      </c>
      <c r="N6191" s="322">
        <v>940</v>
      </c>
      <c r="O6191" s="323">
        <v>299249.14000000001</v>
      </c>
      <c r="P6191" s="322">
        <v>1916577</v>
      </c>
      <c r="Q6191" t="str">
        <f t="shared" si="99"/>
        <v>3-Small C&amp;I</v>
      </c>
    </row>
    <row r="6192" spans="1:17" ht="15">
      <c r="A6192" s="314">
        <v>5</v>
      </c>
      <c r="B6192" s="315" t="s">
        <v>241</v>
      </c>
      <c r="C6192" s="316">
        <v>2022</v>
      </c>
      <c r="D6192" s="316">
        <v>3</v>
      </c>
      <c r="E6192" s="315" t="s">
        <v>546</v>
      </c>
      <c r="F6192" s="326">
        <v>5</v>
      </c>
      <c r="G6192" s="315" t="s">
        <v>442</v>
      </c>
      <c r="H6192" s="315" t="s">
        <v>410</v>
      </c>
      <c r="I6192" s="315" t="s">
        <v>411</v>
      </c>
      <c r="J6192" s="315" t="s">
        <v>553</v>
      </c>
      <c r="K6192" s="315" t="s">
        <v>412</v>
      </c>
      <c r="L6192" s="315" t="s">
        <v>527</v>
      </c>
      <c r="M6192" s="315" t="s">
        <v>443</v>
      </c>
      <c r="N6192" s="317">
        <v>1</v>
      </c>
      <c r="O6192" s="318">
        <v>78.390000000000001</v>
      </c>
      <c r="P6192" s="317">
        <v>292</v>
      </c>
      <c r="Q6192" t="str">
        <f t="shared" si="99"/>
        <v>3-Small C&amp;I</v>
      </c>
    </row>
    <row r="6193" spans="1:17" ht="15">
      <c r="A6193" s="319">
        <v>5</v>
      </c>
      <c r="B6193" s="320" t="s">
        <v>241</v>
      </c>
      <c r="C6193" s="321">
        <v>2022</v>
      </c>
      <c r="D6193" s="321">
        <v>3</v>
      </c>
      <c r="E6193" s="320" t="s">
        <v>546</v>
      </c>
      <c r="F6193" s="327">
        <v>5</v>
      </c>
      <c r="G6193" s="320" t="s">
        <v>442</v>
      </c>
      <c r="H6193" s="320" t="s">
        <v>416</v>
      </c>
      <c r="I6193" s="320" t="s">
        <v>417</v>
      </c>
      <c r="J6193" s="320" t="s">
        <v>548</v>
      </c>
      <c r="K6193" s="320" t="s">
        <v>392</v>
      </c>
      <c r="L6193" s="320" t="s">
        <v>527</v>
      </c>
      <c r="M6193" s="320" t="s">
        <v>443</v>
      </c>
      <c r="N6193" s="322">
        <v>2</v>
      </c>
      <c r="O6193" s="323">
        <v>143.80000000000001</v>
      </c>
      <c r="P6193" s="322">
        <v>529</v>
      </c>
      <c r="Q6193" t="str">
        <f t="shared" si="99"/>
        <v>3-Small C&amp;I</v>
      </c>
    </row>
    <row r="6194" spans="1:17" ht="15">
      <c r="A6194" s="314">
        <v>5</v>
      </c>
      <c r="B6194" s="315" t="s">
        <v>241</v>
      </c>
      <c r="C6194" s="316">
        <v>2022</v>
      </c>
      <c r="D6194" s="316">
        <v>3</v>
      </c>
      <c r="E6194" s="315" t="s">
        <v>546</v>
      </c>
      <c r="F6194" s="326">
        <v>5</v>
      </c>
      <c r="G6194" s="315" t="s">
        <v>442</v>
      </c>
      <c r="H6194" s="315" t="s">
        <v>468</v>
      </c>
      <c r="I6194" s="315" t="s">
        <v>469</v>
      </c>
      <c r="J6194" s="315" t="s">
        <v>554</v>
      </c>
      <c r="K6194" s="315" t="s">
        <v>420</v>
      </c>
      <c r="L6194" s="315" t="s">
        <v>527</v>
      </c>
      <c r="M6194" s="315" t="s">
        <v>443</v>
      </c>
      <c r="N6194" s="317">
        <v>8</v>
      </c>
      <c r="O6194" s="318">
        <v>36850.970000000001</v>
      </c>
      <c r="P6194" s="317">
        <v>119560</v>
      </c>
      <c r="Q6194" t="str">
        <f t="shared" si="99"/>
        <v>4-Medium C&amp;I</v>
      </c>
    </row>
    <row r="6195" spans="1:17" ht="15">
      <c r="A6195" s="319">
        <v>5</v>
      </c>
      <c r="B6195" s="320" t="s">
        <v>241</v>
      </c>
      <c r="C6195" s="321">
        <v>2022</v>
      </c>
      <c r="D6195" s="321">
        <v>3</v>
      </c>
      <c r="E6195" s="320" t="s">
        <v>546</v>
      </c>
      <c r="F6195" s="327">
        <v>5</v>
      </c>
      <c r="G6195" s="320" t="s">
        <v>442</v>
      </c>
      <c r="H6195" s="320" t="s">
        <v>418</v>
      </c>
      <c r="I6195" s="320" t="s">
        <v>419</v>
      </c>
      <c r="J6195" s="320" t="s">
        <v>554</v>
      </c>
      <c r="K6195" s="320" t="s">
        <v>420</v>
      </c>
      <c r="L6195" s="320" t="s">
        <v>527</v>
      </c>
      <c r="M6195" s="320" t="s">
        <v>443</v>
      </c>
      <c r="N6195" s="322">
        <v>169</v>
      </c>
      <c r="O6195" s="323">
        <v>1059078</v>
      </c>
      <c r="P6195" s="322">
        <v>3585627</v>
      </c>
      <c r="Q6195" t="str">
        <f t="shared" si="99"/>
        <v>4-Medium C&amp;I</v>
      </c>
    </row>
    <row r="6196" spans="1:17" ht="15">
      <c r="A6196" s="314">
        <v>5</v>
      </c>
      <c r="B6196" s="315" t="s">
        <v>241</v>
      </c>
      <c r="C6196" s="316">
        <v>2022</v>
      </c>
      <c r="D6196" s="316">
        <v>3</v>
      </c>
      <c r="E6196" s="315" t="s">
        <v>546</v>
      </c>
      <c r="F6196" s="326">
        <v>5</v>
      </c>
      <c r="G6196" s="315" t="s">
        <v>442</v>
      </c>
      <c r="H6196" s="315" t="s">
        <v>464</v>
      </c>
      <c r="I6196" s="315" t="s">
        <v>465</v>
      </c>
      <c r="J6196" s="315" t="s">
        <v>552</v>
      </c>
      <c r="K6196" s="315" t="s">
        <v>423</v>
      </c>
      <c r="L6196" s="315" t="s">
        <v>527</v>
      </c>
      <c r="M6196" s="315" t="s">
        <v>443</v>
      </c>
      <c r="N6196" s="317">
        <v>28</v>
      </c>
      <c r="O6196" s="318">
        <v>3585.0500000000002</v>
      </c>
      <c r="P6196" s="317">
        <v>9780</v>
      </c>
      <c r="Q6196" t="str">
        <f t="shared" si="99"/>
        <v>Street</v>
      </c>
    </row>
    <row r="6197" spans="1:17" ht="15">
      <c r="A6197" s="319">
        <v>5</v>
      </c>
      <c r="B6197" s="320" t="s">
        <v>241</v>
      </c>
      <c r="C6197" s="321">
        <v>2022</v>
      </c>
      <c r="D6197" s="321">
        <v>3</v>
      </c>
      <c r="E6197" s="320" t="s">
        <v>546</v>
      </c>
      <c r="F6197" s="327">
        <v>5</v>
      </c>
      <c r="G6197" s="320" t="s">
        <v>442</v>
      </c>
      <c r="H6197" s="320" t="s">
        <v>466</v>
      </c>
      <c r="I6197" s="320" t="s">
        <v>467</v>
      </c>
      <c r="J6197" s="320" t="s">
        <v>552</v>
      </c>
      <c r="K6197" s="320" t="s">
        <v>423</v>
      </c>
      <c r="L6197" s="320" t="s">
        <v>527</v>
      </c>
      <c r="M6197" s="320" t="s">
        <v>443</v>
      </c>
      <c r="N6197" s="322">
        <v>36</v>
      </c>
      <c r="O6197" s="323">
        <v>5413.8500000000004</v>
      </c>
      <c r="P6197" s="322">
        <v>14844</v>
      </c>
      <c r="Q6197" t="str">
        <f t="shared" si="99"/>
        <v>Street</v>
      </c>
    </row>
    <row r="6198" spans="1:17" ht="15">
      <c r="A6198" s="314">
        <v>5</v>
      </c>
      <c r="B6198" s="315" t="s">
        <v>241</v>
      </c>
      <c r="C6198" s="316">
        <v>2022</v>
      </c>
      <c r="D6198" s="316">
        <v>3</v>
      </c>
      <c r="E6198" s="315" t="s">
        <v>546</v>
      </c>
      <c r="F6198" s="326">
        <v>5</v>
      </c>
      <c r="G6198" s="315" t="s">
        <v>442</v>
      </c>
      <c r="H6198" s="315" t="s">
        <v>421</v>
      </c>
      <c r="I6198" s="315" t="s">
        <v>422</v>
      </c>
      <c r="J6198" s="315" t="s">
        <v>552</v>
      </c>
      <c r="K6198" s="315" t="s">
        <v>423</v>
      </c>
      <c r="L6198" s="315" t="s">
        <v>528</v>
      </c>
      <c r="M6198" s="315" t="s">
        <v>444</v>
      </c>
      <c r="N6198" s="317">
        <v>111</v>
      </c>
      <c r="O6198" s="318">
        <v>15156.84</v>
      </c>
      <c r="P6198" s="317">
        <v>61977</v>
      </c>
      <c r="Q6198" t="str">
        <f t="shared" si="99"/>
        <v>Street</v>
      </c>
    </row>
    <row r="6199" spans="1:17" ht="15">
      <c r="A6199" s="319">
        <v>5</v>
      </c>
      <c r="B6199" s="320" t="s">
        <v>241</v>
      </c>
      <c r="C6199" s="321">
        <v>2022</v>
      </c>
      <c r="D6199" s="321">
        <v>3</v>
      </c>
      <c r="E6199" s="320" t="s">
        <v>546</v>
      </c>
      <c r="F6199" s="327">
        <v>5</v>
      </c>
      <c r="G6199" s="320" t="s">
        <v>442</v>
      </c>
      <c r="H6199" s="320" t="s">
        <v>477</v>
      </c>
      <c r="I6199" s="320" t="s">
        <v>478</v>
      </c>
      <c r="J6199" s="320" t="s">
        <v>558</v>
      </c>
      <c r="K6199" s="320" t="s">
        <v>430</v>
      </c>
      <c r="L6199" s="320" t="s">
        <v>527</v>
      </c>
      <c r="M6199" s="320" t="s">
        <v>443</v>
      </c>
      <c r="N6199" s="322">
        <v>4</v>
      </c>
      <c r="O6199" s="323">
        <v>373227.02000000002</v>
      </c>
      <c r="P6199" s="322">
        <v>1626450</v>
      </c>
      <c r="Q6199" t="str">
        <f t="shared" si="99"/>
        <v>5-Large C&amp;I</v>
      </c>
    </row>
    <row r="6200" spans="1:17" ht="15">
      <c r="A6200" s="314">
        <v>5</v>
      </c>
      <c r="B6200" s="315" t="s">
        <v>241</v>
      </c>
      <c r="C6200" s="316">
        <v>2022</v>
      </c>
      <c r="D6200" s="316">
        <v>3</v>
      </c>
      <c r="E6200" s="315" t="s">
        <v>546</v>
      </c>
      <c r="F6200" s="326">
        <v>5</v>
      </c>
      <c r="G6200" s="315" t="s">
        <v>442</v>
      </c>
      <c r="H6200" s="315" t="s">
        <v>428</v>
      </c>
      <c r="I6200" s="315" t="s">
        <v>429</v>
      </c>
      <c r="J6200" s="315" t="s">
        <v>558</v>
      </c>
      <c r="K6200" s="315" t="s">
        <v>430</v>
      </c>
      <c r="L6200" s="315" t="s">
        <v>527</v>
      </c>
      <c r="M6200" s="315" t="s">
        <v>443</v>
      </c>
      <c r="N6200" s="317">
        <v>64</v>
      </c>
      <c r="O6200" s="318">
        <v>1446112.73</v>
      </c>
      <c r="P6200" s="317">
        <v>5575624</v>
      </c>
      <c r="Q6200" t="str">
        <f t="shared" si="99"/>
        <v>5-Large C&amp;I</v>
      </c>
    </row>
    <row r="6201" spans="1:17" ht="15">
      <c r="A6201" s="319">
        <v>5</v>
      </c>
      <c r="B6201" s="320" t="s">
        <v>241</v>
      </c>
      <c r="C6201" s="321">
        <v>2022</v>
      </c>
      <c r="D6201" s="321">
        <v>3</v>
      </c>
      <c r="E6201" s="320" t="s">
        <v>546</v>
      </c>
      <c r="F6201" s="327">
        <v>5</v>
      </c>
      <c r="G6201" s="320" t="s">
        <v>442</v>
      </c>
      <c r="H6201" s="320" t="s">
        <v>431</v>
      </c>
      <c r="I6201" s="320" t="s">
        <v>432</v>
      </c>
      <c r="J6201" s="320" t="s">
        <v>558</v>
      </c>
      <c r="K6201" s="320" t="s">
        <v>430</v>
      </c>
      <c r="L6201" s="320" t="s">
        <v>528</v>
      </c>
      <c r="M6201" s="320" t="s">
        <v>444</v>
      </c>
      <c r="N6201" s="322">
        <v>606</v>
      </c>
      <c r="O6201" s="323">
        <v>11636397.550000001</v>
      </c>
      <c r="P6201" s="322">
        <v>171086844</v>
      </c>
      <c r="Q6201" t="str">
        <f t="shared" si="99"/>
        <v>5-Large C&amp;I</v>
      </c>
    </row>
    <row r="6202" spans="1:17" ht="15">
      <c r="A6202" s="314">
        <v>5</v>
      </c>
      <c r="B6202" s="315" t="s">
        <v>241</v>
      </c>
      <c r="C6202" s="316">
        <v>2022</v>
      </c>
      <c r="D6202" s="316">
        <v>3</v>
      </c>
      <c r="E6202" s="315" t="s">
        <v>546</v>
      </c>
      <c r="F6202" s="326">
        <v>5</v>
      </c>
      <c r="G6202" s="315" t="s">
        <v>442</v>
      </c>
      <c r="H6202" s="315" t="s">
        <v>404</v>
      </c>
      <c r="I6202" s="315" t="s">
        <v>405</v>
      </c>
      <c r="J6202" s="315" t="s">
        <v>548</v>
      </c>
      <c r="K6202" s="315" t="s">
        <v>392</v>
      </c>
      <c r="L6202" s="315" t="s">
        <v>528</v>
      </c>
      <c r="M6202" s="315" t="s">
        <v>444</v>
      </c>
      <c r="N6202" s="317">
        <v>1342</v>
      </c>
      <c r="O6202" s="318">
        <v>517060.72999999998</v>
      </c>
      <c r="P6202" s="317">
        <v>4535320</v>
      </c>
      <c r="Q6202" t="str">
        <f t="shared" si="99"/>
        <v>3-Small C&amp;I</v>
      </c>
    </row>
    <row r="6203" spans="1:17" ht="15">
      <c r="A6203" s="319">
        <v>5</v>
      </c>
      <c r="B6203" s="320" t="s">
        <v>241</v>
      </c>
      <c r="C6203" s="321">
        <v>2022</v>
      </c>
      <c r="D6203" s="321">
        <v>3</v>
      </c>
      <c r="E6203" s="320" t="s">
        <v>546</v>
      </c>
      <c r="F6203" s="327">
        <v>5</v>
      </c>
      <c r="G6203" s="320" t="s">
        <v>442</v>
      </c>
      <c r="H6203" s="320" t="s">
        <v>433</v>
      </c>
      <c r="I6203" s="320" t="s">
        <v>434</v>
      </c>
      <c r="J6203" s="320" t="s">
        <v>553</v>
      </c>
      <c r="K6203" s="320" t="s">
        <v>412</v>
      </c>
      <c r="L6203" s="320" t="s">
        <v>528</v>
      </c>
      <c r="M6203" s="320" t="s">
        <v>444</v>
      </c>
      <c r="N6203" s="322">
        <v>1</v>
      </c>
      <c r="O6203" s="323">
        <v>40.57</v>
      </c>
      <c r="P6203" s="322">
        <v>300</v>
      </c>
      <c r="Q6203" t="str">
        <f t="shared" si="99"/>
        <v>3-Small C&amp;I</v>
      </c>
    </row>
    <row r="6204" spans="1:17" ht="15">
      <c r="A6204" s="314">
        <v>5</v>
      </c>
      <c r="B6204" s="315" t="s">
        <v>241</v>
      </c>
      <c r="C6204" s="316">
        <v>2022</v>
      </c>
      <c r="D6204" s="316">
        <v>3</v>
      </c>
      <c r="E6204" s="315" t="s">
        <v>546</v>
      </c>
      <c r="F6204" s="326">
        <v>5</v>
      </c>
      <c r="G6204" s="315" t="s">
        <v>442</v>
      </c>
      <c r="H6204" s="315" t="s">
        <v>437</v>
      </c>
      <c r="I6204" s="315" t="s">
        <v>438</v>
      </c>
      <c r="J6204" s="315" t="s">
        <v>554</v>
      </c>
      <c r="K6204" s="315" t="s">
        <v>420</v>
      </c>
      <c r="L6204" s="315" t="s">
        <v>528</v>
      </c>
      <c r="M6204" s="315" t="s">
        <v>444</v>
      </c>
      <c r="N6204" s="317">
        <v>470</v>
      </c>
      <c r="O6204" s="318">
        <v>1270949.49</v>
      </c>
      <c r="P6204" s="317">
        <v>12582993</v>
      </c>
      <c r="Q6204" t="str">
        <f t="shared" si="99"/>
        <v>4-Medium C&amp;I</v>
      </c>
    </row>
    <row r="6205" spans="1:17" ht="15">
      <c r="A6205" s="319">
        <v>5</v>
      </c>
      <c r="B6205" s="320" t="s">
        <v>241</v>
      </c>
      <c r="C6205" s="321">
        <v>2022</v>
      </c>
      <c r="D6205" s="321">
        <v>3</v>
      </c>
      <c r="E6205" s="320" t="s">
        <v>546</v>
      </c>
      <c r="F6205" s="327">
        <v>6</v>
      </c>
      <c r="G6205" s="320" t="s">
        <v>445</v>
      </c>
      <c r="H6205" s="320" t="s">
        <v>390</v>
      </c>
      <c r="I6205" s="320" t="s">
        <v>391</v>
      </c>
      <c r="J6205" s="320" t="s">
        <v>548</v>
      </c>
      <c r="K6205" s="320" t="s">
        <v>392</v>
      </c>
      <c r="L6205" s="320" t="s">
        <v>534</v>
      </c>
      <c r="M6205" s="320" t="s">
        <v>296</v>
      </c>
      <c r="N6205" s="322">
        <v>6</v>
      </c>
      <c r="O6205" s="323">
        <v>935.32000000000005</v>
      </c>
      <c r="P6205" s="322">
        <v>3605</v>
      </c>
      <c r="Q6205" t="str">
        <f t="shared" si="99"/>
        <v>3-Small C&amp;I</v>
      </c>
    </row>
    <row r="6206" spans="1:17" ht="15">
      <c r="A6206" s="314">
        <v>5</v>
      </c>
      <c r="B6206" s="315" t="s">
        <v>241</v>
      </c>
      <c r="C6206" s="316">
        <v>2022</v>
      </c>
      <c r="D6206" s="316">
        <v>3</v>
      </c>
      <c r="E6206" s="315" t="s">
        <v>546</v>
      </c>
      <c r="F6206" s="326">
        <v>6</v>
      </c>
      <c r="G6206" s="315" t="s">
        <v>445</v>
      </c>
      <c r="H6206" s="315" t="s">
        <v>481</v>
      </c>
      <c r="I6206" s="315" t="s">
        <v>482</v>
      </c>
      <c r="J6206" s="315" t="s">
        <v>559</v>
      </c>
      <c r="K6206" s="315" t="s">
        <v>448</v>
      </c>
      <c r="L6206" s="315" t="s">
        <v>534</v>
      </c>
      <c r="M6206" s="315" t="s">
        <v>296</v>
      </c>
      <c r="N6206" s="317">
        <v>71</v>
      </c>
      <c r="O6206" s="318">
        <v>55682.529999999999</v>
      </c>
      <c r="P6206" s="317">
        <v>118496</v>
      </c>
      <c r="Q6206" t="str">
        <f t="shared" si="99"/>
        <v>Street</v>
      </c>
    </row>
    <row r="6207" spans="1:17" ht="15">
      <c r="A6207" s="319">
        <v>5</v>
      </c>
      <c r="B6207" s="320" t="s">
        <v>241</v>
      </c>
      <c r="C6207" s="321">
        <v>2022</v>
      </c>
      <c r="D6207" s="321">
        <v>3</v>
      </c>
      <c r="E6207" s="320" t="s">
        <v>546</v>
      </c>
      <c r="F6207" s="327">
        <v>6</v>
      </c>
      <c r="G6207" s="320" t="s">
        <v>445</v>
      </c>
      <c r="H6207" s="320" t="s">
        <v>483</v>
      </c>
      <c r="I6207" s="320" t="s">
        <v>484</v>
      </c>
      <c r="J6207" s="320" t="s">
        <v>559</v>
      </c>
      <c r="K6207" s="320" t="s">
        <v>448</v>
      </c>
      <c r="L6207" s="320" t="s">
        <v>534</v>
      </c>
      <c r="M6207" s="320" t="s">
        <v>296</v>
      </c>
      <c r="N6207" s="322">
        <v>109</v>
      </c>
      <c r="O6207" s="323">
        <v>60556.260000000002</v>
      </c>
      <c r="P6207" s="322">
        <v>95102</v>
      </c>
      <c r="Q6207" t="str">
        <f t="shared" si="99"/>
        <v>Street</v>
      </c>
    </row>
    <row r="6208" spans="1:17" ht="15">
      <c r="A6208" s="314">
        <v>5</v>
      </c>
      <c r="B6208" s="315" t="s">
        <v>241</v>
      </c>
      <c r="C6208" s="316">
        <v>2022</v>
      </c>
      <c r="D6208" s="316">
        <v>3</v>
      </c>
      <c r="E6208" s="315" t="s">
        <v>546</v>
      </c>
      <c r="F6208" s="326">
        <v>6</v>
      </c>
      <c r="G6208" s="315" t="s">
        <v>445</v>
      </c>
      <c r="H6208" s="315" t="s">
        <v>464</v>
      </c>
      <c r="I6208" s="315" t="s">
        <v>465</v>
      </c>
      <c r="J6208" s="315" t="s">
        <v>552</v>
      </c>
      <c r="K6208" s="315" t="s">
        <v>423</v>
      </c>
      <c r="L6208" s="315" t="s">
        <v>534</v>
      </c>
      <c r="M6208" s="315" t="s">
        <v>296</v>
      </c>
      <c r="N6208" s="317">
        <v>325</v>
      </c>
      <c r="O6208" s="318">
        <v>32741.349999999999</v>
      </c>
      <c r="P6208" s="317">
        <v>82383</v>
      </c>
      <c r="Q6208" t="str">
        <f t="shared" si="99"/>
        <v>Street</v>
      </c>
    </row>
    <row r="6209" spans="1:17" ht="15">
      <c r="A6209" s="319">
        <v>5</v>
      </c>
      <c r="B6209" s="320" t="s">
        <v>241</v>
      </c>
      <c r="C6209" s="321">
        <v>2022</v>
      </c>
      <c r="D6209" s="321">
        <v>3</v>
      </c>
      <c r="E6209" s="320" t="s">
        <v>546</v>
      </c>
      <c r="F6209" s="327">
        <v>6</v>
      </c>
      <c r="G6209" s="320" t="s">
        <v>445</v>
      </c>
      <c r="H6209" s="320" t="s">
        <v>466</v>
      </c>
      <c r="I6209" s="320" t="s">
        <v>467</v>
      </c>
      <c r="J6209" s="320" t="s">
        <v>552</v>
      </c>
      <c r="K6209" s="320" t="s">
        <v>423</v>
      </c>
      <c r="L6209" s="320" t="s">
        <v>534</v>
      </c>
      <c r="M6209" s="320" t="s">
        <v>296</v>
      </c>
      <c r="N6209" s="322">
        <v>595</v>
      </c>
      <c r="O6209" s="323">
        <v>49063.550000000003</v>
      </c>
      <c r="P6209" s="322">
        <v>128688</v>
      </c>
      <c r="Q6209" t="str">
        <f t="shared" si="99"/>
        <v>Street</v>
      </c>
    </row>
    <row r="6210" spans="1:17" ht="15">
      <c r="A6210" s="314">
        <v>5</v>
      </c>
      <c r="B6210" s="315" t="s">
        <v>241</v>
      </c>
      <c r="C6210" s="316">
        <v>2022</v>
      </c>
      <c r="D6210" s="316">
        <v>3</v>
      </c>
      <c r="E6210" s="315" t="s">
        <v>546</v>
      </c>
      <c r="F6210" s="326">
        <v>6</v>
      </c>
      <c r="G6210" s="315" t="s">
        <v>445</v>
      </c>
      <c r="H6210" s="315" t="s">
        <v>580</v>
      </c>
      <c r="I6210" s="315" t="s">
        <v>581</v>
      </c>
      <c r="J6210" s="315" t="s">
        <v>562</v>
      </c>
      <c r="K6210" s="315" t="s">
        <v>500</v>
      </c>
      <c r="L6210" s="315" t="s">
        <v>534</v>
      </c>
      <c r="M6210" s="315" t="s">
        <v>296</v>
      </c>
      <c r="N6210" s="317">
        <v>1</v>
      </c>
      <c r="O6210" s="318">
        <v>91.140000000000001</v>
      </c>
      <c r="P6210" s="317">
        <v>322</v>
      </c>
      <c r="Q6210" t="str">
        <f t="shared" si="99"/>
        <v>Street</v>
      </c>
    </row>
    <row r="6211" spans="1:17" ht="15">
      <c r="A6211" s="319">
        <v>5</v>
      </c>
      <c r="B6211" s="320" t="s">
        <v>241</v>
      </c>
      <c r="C6211" s="321">
        <v>2022</v>
      </c>
      <c r="D6211" s="321">
        <v>3</v>
      </c>
      <c r="E6211" s="320" t="s">
        <v>546</v>
      </c>
      <c r="F6211" s="327">
        <v>6</v>
      </c>
      <c r="G6211" s="320" t="s">
        <v>445</v>
      </c>
      <c r="H6211" s="320" t="s">
        <v>485</v>
      </c>
      <c r="I6211" s="320" t="s">
        <v>486</v>
      </c>
      <c r="J6211" s="320" t="s">
        <v>560</v>
      </c>
      <c r="K6211" s="320" t="s">
        <v>487</v>
      </c>
      <c r="L6211" s="320" t="s">
        <v>534</v>
      </c>
      <c r="M6211" s="320" t="s">
        <v>296</v>
      </c>
      <c r="N6211" s="322">
        <v>2</v>
      </c>
      <c r="O6211" s="323">
        <v>776.34000000000003</v>
      </c>
      <c r="P6211" s="322">
        <v>1350</v>
      </c>
      <c r="Q6211" t="str">
        <f t="shared" si="99"/>
        <v>Street</v>
      </c>
    </row>
    <row r="6212" spans="1:17" ht="15">
      <c r="A6212" s="314">
        <v>5</v>
      </c>
      <c r="B6212" s="315" t="s">
        <v>241</v>
      </c>
      <c r="C6212" s="316">
        <v>2022</v>
      </c>
      <c r="D6212" s="316">
        <v>3</v>
      </c>
      <c r="E6212" s="315" t="s">
        <v>546</v>
      </c>
      <c r="F6212" s="326">
        <v>6</v>
      </c>
      <c r="G6212" s="315" t="s">
        <v>445</v>
      </c>
      <c r="H6212" s="315" t="s">
        <v>488</v>
      </c>
      <c r="I6212" s="315" t="s">
        <v>489</v>
      </c>
      <c r="J6212" s="315" t="s">
        <v>560</v>
      </c>
      <c r="K6212" s="315" t="s">
        <v>487</v>
      </c>
      <c r="L6212" s="315" t="s">
        <v>534</v>
      </c>
      <c r="M6212" s="315" t="s">
        <v>296</v>
      </c>
      <c r="N6212" s="317">
        <v>2</v>
      </c>
      <c r="O6212" s="318">
        <v>19166.099999999999</v>
      </c>
      <c r="P6212" s="317">
        <v>43711</v>
      </c>
      <c r="Q6212" t="str">
        <f t="shared" si="99"/>
        <v>Street</v>
      </c>
    </row>
    <row r="6213" spans="1:17" ht="15">
      <c r="A6213" s="319">
        <v>5</v>
      </c>
      <c r="B6213" s="320" t="s">
        <v>241</v>
      </c>
      <c r="C6213" s="321">
        <v>2022</v>
      </c>
      <c r="D6213" s="321">
        <v>3</v>
      </c>
      <c r="E6213" s="320" t="s">
        <v>546</v>
      </c>
      <c r="F6213" s="327">
        <v>6</v>
      </c>
      <c r="G6213" s="320" t="s">
        <v>445</v>
      </c>
      <c r="H6213" s="320" t="s">
        <v>490</v>
      </c>
      <c r="I6213" s="320" t="s">
        <v>491</v>
      </c>
      <c r="J6213" s="320" t="s">
        <v>561</v>
      </c>
      <c r="K6213" s="320" t="s">
        <v>462</v>
      </c>
      <c r="L6213" s="320" t="s">
        <v>534</v>
      </c>
      <c r="M6213" s="320" t="s">
        <v>296</v>
      </c>
      <c r="N6213" s="322">
        <v>98</v>
      </c>
      <c r="O6213" s="323">
        <v>48874.839999999997</v>
      </c>
      <c r="P6213" s="322">
        <v>216245</v>
      </c>
      <c r="Q6213" t="str">
        <f t="shared" si="99"/>
        <v>Street</v>
      </c>
    </row>
    <row r="6214" spans="1:17" ht="15">
      <c r="A6214" s="314">
        <v>5</v>
      </c>
      <c r="B6214" s="315" t="s">
        <v>241</v>
      </c>
      <c r="C6214" s="316">
        <v>2022</v>
      </c>
      <c r="D6214" s="316">
        <v>3</v>
      </c>
      <c r="E6214" s="315" t="s">
        <v>546</v>
      </c>
      <c r="F6214" s="326">
        <v>6</v>
      </c>
      <c r="G6214" s="315" t="s">
        <v>445</v>
      </c>
      <c r="H6214" s="315" t="s">
        <v>492</v>
      </c>
      <c r="I6214" s="315" t="s">
        <v>493</v>
      </c>
      <c r="J6214" s="315" t="s">
        <v>561</v>
      </c>
      <c r="K6214" s="315" t="s">
        <v>462</v>
      </c>
      <c r="L6214" s="315" t="s">
        <v>534</v>
      </c>
      <c r="M6214" s="315" t="s">
        <v>296</v>
      </c>
      <c r="N6214" s="317">
        <v>13</v>
      </c>
      <c r="O6214" s="318">
        <v>5189.9799999999996</v>
      </c>
      <c r="P6214" s="317">
        <v>22228</v>
      </c>
      <c r="Q6214" t="str">
        <f t="shared" si="99"/>
        <v>Street</v>
      </c>
    </row>
    <row r="6215" spans="1:17" ht="15">
      <c r="A6215" s="319">
        <v>5</v>
      </c>
      <c r="B6215" s="320" t="s">
        <v>241</v>
      </c>
      <c r="C6215" s="321">
        <v>2022</v>
      </c>
      <c r="D6215" s="321">
        <v>3</v>
      </c>
      <c r="E6215" s="320" t="s">
        <v>546</v>
      </c>
      <c r="F6215" s="327">
        <v>6</v>
      </c>
      <c r="G6215" s="320" t="s">
        <v>445</v>
      </c>
      <c r="H6215" s="320" t="s">
        <v>494</v>
      </c>
      <c r="I6215" s="320" t="s">
        <v>495</v>
      </c>
      <c r="J6215" s="320" t="s">
        <v>557</v>
      </c>
      <c r="K6215" s="320" t="s">
        <v>426</v>
      </c>
      <c r="L6215" s="320" t="s">
        <v>534</v>
      </c>
      <c r="M6215" s="320" t="s">
        <v>296</v>
      </c>
      <c r="N6215" s="322">
        <v>2</v>
      </c>
      <c r="O6215" s="323">
        <v>76.420000000000002</v>
      </c>
      <c r="P6215" s="322">
        <v>256</v>
      </c>
      <c r="Q6215" t="str">
        <f t="shared" si="99"/>
        <v>3-Small C&amp;I</v>
      </c>
    </row>
    <row r="6216" spans="1:17" ht="15">
      <c r="A6216" s="314">
        <v>5</v>
      </c>
      <c r="B6216" s="315" t="s">
        <v>241</v>
      </c>
      <c r="C6216" s="316">
        <v>2022</v>
      </c>
      <c r="D6216" s="316">
        <v>3</v>
      </c>
      <c r="E6216" s="315" t="s">
        <v>546</v>
      </c>
      <c r="F6216" s="326">
        <v>6</v>
      </c>
      <c r="G6216" s="315" t="s">
        <v>445</v>
      </c>
      <c r="H6216" s="315" t="s">
        <v>496</v>
      </c>
      <c r="I6216" s="315" t="s">
        <v>497</v>
      </c>
      <c r="J6216" s="315" t="s">
        <v>557</v>
      </c>
      <c r="K6216" s="315" t="s">
        <v>426</v>
      </c>
      <c r="L6216" s="315" t="s">
        <v>534</v>
      </c>
      <c r="M6216" s="315" t="s">
        <v>296</v>
      </c>
      <c r="N6216" s="317">
        <v>4</v>
      </c>
      <c r="O6216" s="318">
        <v>180.02000000000001</v>
      </c>
      <c r="P6216" s="317">
        <v>609</v>
      </c>
      <c r="Q6216" t="str">
        <f t="shared" si="99"/>
        <v>3-Small C&amp;I</v>
      </c>
    </row>
    <row r="6217" spans="1:17" ht="15">
      <c r="A6217" s="319">
        <v>5</v>
      </c>
      <c r="B6217" s="320" t="s">
        <v>241</v>
      </c>
      <c r="C6217" s="321">
        <v>2022</v>
      </c>
      <c r="D6217" s="321">
        <v>3</v>
      </c>
      <c r="E6217" s="320" t="s">
        <v>546</v>
      </c>
      <c r="F6217" s="327">
        <v>6</v>
      </c>
      <c r="G6217" s="320" t="s">
        <v>445</v>
      </c>
      <c r="H6217" s="320" t="s">
        <v>446</v>
      </c>
      <c r="I6217" s="320" t="s">
        <v>447</v>
      </c>
      <c r="J6217" s="320" t="s">
        <v>559</v>
      </c>
      <c r="K6217" s="320" t="s">
        <v>448</v>
      </c>
      <c r="L6217" s="320" t="s">
        <v>529</v>
      </c>
      <c r="M6217" s="320" t="s">
        <v>449</v>
      </c>
      <c r="N6217" s="322">
        <v>521</v>
      </c>
      <c r="O6217" s="323">
        <v>490481.84000000003</v>
      </c>
      <c r="P6217" s="322">
        <v>930927</v>
      </c>
      <c r="Q6217" t="str">
        <f t="shared" si="99"/>
        <v>Street</v>
      </c>
    </row>
    <row r="6218" spans="1:17" ht="15">
      <c r="A6218" s="314">
        <v>5</v>
      </c>
      <c r="B6218" s="315" t="s">
        <v>241</v>
      </c>
      <c r="C6218" s="316">
        <v>2022</v>
      </c>
      <c r="D6218" s="316">
        <v>3</v>
      </c>
      <c r="E6218" s="315" t="s">
        <v>546</v>
      </c>
      <c r="F6218" s="326">
        <v>6</v>
      </c>
      <c r="G6218" s="315" t="s">
        <v>445</v>
      </c>
      <c r="H6218" s="315" t="s">
        <v>421</v>
      </c>
      <c r="I6218" s="315" t="s">
        <v>422</v>
      </c>
      <c r="J6218" s="315" t="s">
        <v>552</v>
      </c>
      <c r="K6218" s="315" t="s">
        <v>423</v>
      </c>
      <c r="L6218" s="315" t="s">
        <v>529</v>
      </c>
      <c r="M6218" s="315" t="s">
        <v>449</v>
      </c>
      <c r="N6218" s="317">
        <v>922</v>
      </c>
      <c r="O6218" s="318">
        <v>64439.440000000002</v>
      </c>
      <c r="P6218" s="317">
        <v>247931</v>
      </c>
      <c r="Q6218" t="str">
        <f t="shared" si="99"/>
        <v>Street</v>
      </c>
    </row>
    <row r="6219" spans="1:17" ht="15">
      <c r="A6219" s="319">
        <v>5</v>
      </c>
      <c r="B6219" s="320" t="s">
        <v>241</v>
      </c>
      <c r="C6219" s="321">
        <v>2022</v>
      </c>
      <c r="D6219" s="321">
        <v>3</v>
      </c>
      <c r="E6219" s="320" t="s">
        <v>546</v>
      </c>
      <c r="F6219" s="327">
        <v>6</v>
      </c>
      <c r="G6219" s="320" t="s">
        <v>445</v>
      </c>
      <c r="H6219" s="320" t="s">
        <v>498</v>
      </c>
      <c r="I6219" s="320" t="s">
        <v>499</v>
      </c>
      <c r="J6219" s="320" t="s">
        <v>562</v>
      </c>
      <c r="K6219" s="320" t="s">
        <v>500</v>
      </c>
      <c r="L6219" s="320" t="s">
        <v>529</v>
      </c>
      <c r="M6219" s="320" t="s">
        <v>449</v>
      </c>
      <c r="N6219" s="322">
        <v>5</v>
      </c>
      <c r="O6219" s="323">
        <v>7956.7700000000004</v>
      </c>
      <c r="P6219" s="322">
        <v>35261</v>
      </c>
      <c r="Q6219" t="str">
        <f t="shared" si="99"/>
        <v>Street</v>
      </c>
    </row>
    <row r="6220" spans="1:17" ht="15">
      <c r="A6220" s="314">
        <v>5</v>
      </c>
      <c r="B6220" s="315" t="s">
        <v>241</v>
      </c>
      <c r="C6220" s="316">
        <v>2022</v>
      </c>
      <c r="D6220" s="316">
        <v>3</v>
      </c>
      <c r="E6220" s="315" t="s">
        <v>546</v>
      </c>
      <c r="F6220" s="326">
        <v>6</v>
      </c>
      <c r="G6220" s="315" t="s">
        <v>445</v>
      </c>
      <c r="H6220" s="315" t="s">
        <v>501</v>
      </c>
      <c r="I6220" s="315" t="s">
        <v>502</v>
      </c>
      <c r="J6220" s="315" t="s">
        <v>560</v>
      </c>
      <c r="K6220" s="315" t="s">
        <v>487</v>
      </c>
      <c r="L6220" s="315" t="s">
        <v>529</v>
      </c>
      <c r="M6220" s="315" t="s">
        <v>449</v>
      </c>
      <c r="N6220" s="317">
        <v>6</v>
      </c>
      <c r="O6220" s="318">
        <v>1572.95</v>
      </c>
      <c r="P6220" s="317">
        <v>3782</v>
      </c>
      <c r="Q6220" t="str">
        <f t="shared" si="99"/>
        <v>Street</v>
      </c>
    </row>
    <row r="6221" spans="1:17" ht="15">
      <c r="A6221" s="319">
        <v>5</v>
      </c>
      <c r="B6221" s="320" t="s">
        <v>241</v>
      </c>
      <c r="C6221" s="321">
        <v>2022</v>
      </c>
      <c r="D6221" s="321">
        <v>3</v>
      </c>
      <c r="E6221" s="320" t="s">
        <v>546</v>
      </c>
      <c r="F6221" s="327">
        <v>6</v>
      </c>
      <c r="G6221" s="320" t="s">
        <v>445</v>
      </c>
      <c r="H6221" s="320" t="s">
        <v>503</v>
      </c>
      <c r="I6221" s="320" t="s">
        <v>504</v>
      </c>
      <c r="J6221" s="320" t="s">
        <v>561</v>
      </c>
      <c r="K6221" s="320" t="s">
        <v>462</v>
      </c>
      <c r="L6221" s="320" t="s">
        <v>529</v>
      </c>
      <c r="M6221" s="320" t="s">
        <v>449</v>
      </c>
      <c r="N6221" s="322">
        <v>408</v>
      </c>
      <c r="O6221" s="323">
        <v>459530.04999999999</v>
      </c>
      <c r="P6221" s="322">
        <v>4062560</v>
      </c>
      <c r="Q6221" t="str">
        <f t="shared" si="99"/>
        <v>Street</v>
      </c>
    </row>
    <row r="6222" spans="1:17" ht="15">
      <c r="A6222" s="314">
        <v>5</v>
      </c>
      <c r="B6222" s="315" t="s">
        <v>241</v>
      </c>
      <c r="C6222" s="316">
        <v>2022</v>
      </c>
      <c r="D6222" s="316">
        <v>3</v>
      </c>
      <c r="E6222" s="315" t="s">
        <v>546</v>
      </c>
      <c r="F6222" s="326">
        <v>6</v>
      </c>
      <c r="G6222" s="315" t="s">
        <v>445</v>
      </c>
      <c r="H6222" s="315" t="s">
        <v>424</v>
      </c>
      <c r="I6222" s="315" t="s">
        <v>425</v>
      </c>
      <c r="J6222" s="315" t="s">
        <v>557</v>
      </c>
      <c r="K6222" s="315" t="s">
        <v>426</v>
      </c>
      <c r="L6222" s="315" t="s">
        <v>529</v>
      </c>
      <c r="M6222" s="315" t="s">
        <v>449</v>
      </c>
      <c r="N6222" s="317">
        <v>12</v>
      </c>
      <c r="O6222" s="318">
        <v>244.40000000000001</v>
      </c>
      <c r="P6222" s="317">
        <v>1399</v>
      </c>
      <c r="Q6222" t="str">
        <f t="shared" si="100" ref="Q6222:Q6285">VLOOKUP(TRIM(J6222),S:T,2,FALSE)</f>
        <v>3-Small C&amp;I</v>
      </c>
    </row>
    <row r="6223" spans="1:17" ht="15">
      <c r="A6223" s="319">
        <v>5</v>
      </c>
      <c r="B6223" s="320" t="s">
        <v>241</v>
      </c>
      <c r="C6223" s="321">
        <v>2022</v>
      </c>
      <c r="D6223" s="321">
        <v>3</v>
      </c>
      <c r="E6223" s="320" t="s">
        <v>546</v>
      </c>
      <c r="F6223" s="327">
        <v>6</v>
      </c>
      <c r="G6223" s="320" t="s">
        <v>445</v>
      </c>
      <c r="H6223" s="320" t="s">
        <v>505</v>
      </c>
      <c r="I6223" s="320" t="s">
        <v>506</v>
      </c>
      <c r="J6223" s="320" t="s">
        <v>563</v>
      </c>
      <c r="K6223" s="320" t="s">
        <v>452</v>
      </c>
      <c r="L6223" s="320" t="s">
        <v>534</v>
      </c>
      <c r="M6223" s="320" t="s">
        <v>296</v>
      </c>
      <c r="N6223" s="322">
        <v>1</v>
      </c>
      <c r="O6223" s="323">
        <v>1596.78</v>
      </c>
      <c r="P6223" s="322">
        <v>5779</v>
      </c>
      <c r="Q6223" t="str">
        <f t="shared" si="100"/>
        <v>Street</v>
      </c>
    </row>
    <row r="6224" spans="1:17" ht="15">
      <c r="A6224" s="314">
        <v>5</v>
      </c>
      <c r="B6224" s="315" t="s">
        <v>241</v>
      </c>
      <c r="C6224" s="316">
        <v>2022</v>
      </c>
      <c r="D6224" s="316">
        <v>3</v>
      </c>
      <c r="E6224" s="315" t="s">
        <v>546</v>
      </c>
      <c r="F6224" s="326">
        <v>6</v>
      </c>
      <c r="G6224" s="315" t="s">
        <v>445</v>
      </c>
      <c r="H6224" s="315" t="s">
        <v>450</v>
      </c>
      <c r="I6224" s="315" t="s">
        <v>451</v>
      </c>
      <c r="J6224" s="315" t="s">
        <v>563</v>
      </c>
      <c r="K6224" s="315" t="s">
        <v>452</v>
      </c>
      <c r="L6224" s="315" t="s">
        <v>529</v>
      </c>
      <c r="M6224" s="315" t="s">
        <v>449</v>
      </c>
      <c r="N6224" s="317">
        <v>10</v>
      </c>
      <c r="O6224" s="318">
        <v>676.62</v>
      </c>
      <c r="P6224" s="317">
        <v>3907</v>
      </c>
      <c r="Q6224" t="str">
        <f t="shared" si="100"/>
        <v>Street</v>
      </c>
    </row>
    <row r="6225" spans="1:17" ht="15">
      <c r="A6225" s="319">
        <v>5</v>
      </c>
      <c r="B6225" s="320" t="s">
        <v>241</v>
      </c>
      <c r="C6225" s="321">
        <v>2022</v>
      </c>
      <c r="D6225" s="321">
        <v>3</v>
      </c>
      <c r="E6225" s="320" t="s">
        <v>546</v>
      </c>
      <c r="F6225" s="327">
        <v>6</v>
      </c>
      <c r="G6225" s="320" t="s">
        <v>445</v>
      </c>
      <c r="H6225" s="320" t="s">
        <v>509</v>
      </c>
      <c r="I6225" s="320" t="s">
        <v>510</v>
      </c>
      <c r="J6225" s="320" t="s">
        <v>564</v>
      </c>
      <c r="K6225" s="320" t="s">
        <v>462</v>
      </c>
      <c r="L6225" s="320" t="s">
        <v>534</v>
      </c>
      <c r="M6225" s="320" t="s">
        <v>296</v>
      </c>
      <c r="N6225" s="322">
        <v>3</v>
      </c>
      <c r="O6225" s="323">
        <v>2170.6900000000001</v>
      </c>
      <c r="P6225" s="322">
        <v>588</v>
      </c>
      <c r="Q6225" t="str">
        <f t="shared" si="100"/>
        <v>Street</v>
      </c>
    </row>
    <row r="6226" spans="1:17" ht="15">
      <c r="A6226" s="314">
        <v>5</v>
      </c>
      <c r="B6226" s="315" t="s">
        <v>241</v>
      </c>
      <c r="C6226" s="316">
        <v>2022</v>
      </c>
      <c r="D6226" s="316">
        <v>3</v>
      </c>
      <c r="E6226" s="315" t="s">
        <v>546</v>
      </c>
      <c r="F6226" s="326">
        <v>6</v>
      </c>
      <c r="G6226" s="315" t="s">
        <v>445</v>
      </c>
      <c r="H6226" s="315" t="s">
        <v>511</v>
      </c>
      <c r="I6226" s="315" t="s">
        <v>512</v>
      </c>
      <c r="J6226" s="315" t="s">
        <v>564</v>
      </c>
      <c r="K6226" s="315" t="s">
        <v>462</v>
      </c>
      <c r="L6226" s="315" t="s">
        <v>529</v>
      </c>
      <c r="M6226" s="315" t="s">
        <v>449</v>
      </c>
      <c r="N6226" s="317">
        <v>2</v>
      </c>
      <c r="O6226" s="318">
        <v>878.08000000000004</v>
      </c>
      <c r="P6226" s="317">
        <v>212</v>
      </c>
      <c r="Q6226" t="str">
        <f t="shared" si="100"/>
        <v>Street</v>
      </c>
    </row>
    <row r="6227" spans="1:17" ht="15">
      <c r="A6227" s="319">
        <v>5</v>
      </c>
      <c r="B6227" s="320" t="s">
        <v>241</v>
      </c>
      <c r="C6227" s="321">
        <v>2022</v>
      </c>
      <c r="D6227" s="321">
        <v>3</v>
      </c>
      <c r="E6227" s="320" t="s">
        <v>546</v>
      </c>
      <c r="F6227" s="327">
        <v>6</v>
      </c>
      <c r="G6227" s="320" t="s">
        <v>445</v>
      </c>
      <c r="H6227" s="320" t="s">
        <v>404</v>
      </c>
      <c r="I6227" s="320" t="s">
        <v>405</v>
      </c>
      <c r="J6227" s="320" t="s">
        <v>548</v>
      </c>
      <c r="K6227" s="320" t="s">
        <v>392</v>
      </c>
      <c r="L6227" s="320" t="s">
        <v>529</v>
      </c>
      <c r="M6227" s="320" t="s">
        <v>449</v>
      </c>
      <c r="N6227" s="322">
        <v>30</v>
      </c>
      <c r="O6227" s="323">
        <v>941.30999999999995</v>
      </c>
      <c r="P6227" s="322">
        <v>5816</v>
      </c>
      <c r="Q6227" t="str">
        <f t="shared" si="100"/>
        <v>3-Small C&amp;I</v>
      </c>
    </row>
    <row r="6228" spans="1:17" ht="15">
      <c r="A6228" s="314">
        <v>5</v>
      </c>
      <c r="B6228" s="315" t="s">
        <v>241</v>
      </c>
      <c r="C6228" s="316">
        <v>2022</v>
      </c>
      <c r="D6228" s="316">
        <v>3</v>
      </c>
      <c r="E6228" s="315" t="s">
        <v>546</v>
      </c>
      <c r="F6228" s="326">
        <v>10</v>
      </c>
      <c r="G6228" s="315" t="s">
        <v>453</v>
      </c>
      <c r="H6228" s="315" t="s">
        <v>384</v>
      </c>
      <c r="I6228" s="315" t="s">
        <v>385</v>
      </c>
      <c r="J6228" s="315" t="s">
        <v>547</v>
      </c>
      <c r="K6228" s="315" t="s">
        <v>386</v>
      </c>
      <c r="L6228" s="315" t="s">
        <v>530</v>
      </c>
      <c r="M6228" s="315" t="s">
        <v>454</v>
      </c>
      <c r="N6228" s="317">
        <v>35678</v>
      </c>
      <c r="O6228" s="318">
        <v>10234616.220000001</v>
      </c>
      <c r="P6228" s="317">
        <v>35093407</v>
      </c>
      <c r="Q6228" t="str">
        <f t="shared" si="100"/>
        <v>1-Residential</v>
      </c>
    </row>
    <row r="6229" spans="1:17" ht="15">
      <c r="A6229" s="319">
        <v>5</v>
      </c>
      <c r="B6229" s="320" t="s">
        <v>241</v>
      </c>
      <c r="C6229" s="321">
        <v>2022</v>
      </c>
      <c r="D6229" s="321">
        <v>3</v>
      </c>
      <c r="E6229" s="320" t="s">
        <v>546</v>
      </c>
      <c r="F6229" s="327">
        <v>10</v>
      </c>
      <c r="G6229" s="320" t="s">
        <v>453</v>
      </c>
      <c r="H6229" s="320" t="s">
        <v>388</v>
      </c>
      <c r="I6229" s="320" t="s">
        <v>389</v>
      </c>
      <c r="J6229" s="320" t="s">
        <v>547</v>
      </c>
      <c r="K6229" s="320" t="s">
        <v>386</v>
      </c>
      <c r="L6229" s="320" t="s">
        <v>530</v>
      </c>
      <c r="M6229" s="320" t="s">
        <v>454</v>
      </c>
      <c r="N6229" s="322">
        <v>24</v>
      </c>
      <c r="O6229" s="323">
        <v>6538.9700000000003</v>
      </c>
      <c r="P6229" s="322">
        <v>21690</v>
      </c>
      <c r="Q6229" t="str">
        <f t="shared" si="100"/>
        <v>1-Residential</v>
      </c>
    </row>
    <row r="6230" spans="1:17" ht="15">
      <c r="A6230" s="314">
        <v>5</v>
      </c>
      <c r="B6230" s="315" t="s">
        <v>241</v>
      </c>
      <c r="C6230" s="316">
        <v>2022</v>
      </c>
      <c r="D6230" s="316">
        <v>3</v>
      </c>
      <c r="E6230" s="315" t="s">
        <v>546</v>
      </c>
      <c r="F6230" s="326">
        <v>10</v>
      </c>
      <c r="G6230" s="315" t="s">
        <v>453</v>
      </c>
      <c r="H6230" s="315" t="s">
        <v>390</v>
      </c>
      <c r="I6230" s="315" t="s">
        <v>391</v>
      </c>
      <c r="J6230" s="315" t="s">
        <v>548</v>
      </c>
      <c r="K6230" s="315" t="s">
        <v>392</v>
      </c>
      <c r="L6230" s="315" t="s">
        <v>530</v>
      </c>
      <c r="M6230" s="315" t="s">
        <v>454</v>
      </c>
      <c r="N6230" s="317">
        <v>12</v>
      </c>
      <c r="O6230" s="318">
        <v>2244.5799999999999</v>
      </c>
      <c r="P6230" s="317">
        <v>8778</v>
      </c>
      <c r="Q6230" t="str">
        <f t="shared" si="100"/>
        <v>3-Small C&amp;I</v>
      </c>
    </row>
    <row r="6231" spans="1:17" ht="15">
      <c r="A6231" s="319">
        <v>5</v>
      </c>
      <c r="B6231" s="320" t="s">
        <v>241</v>
      </c>
      <c r="C6231" s="321">
        <v>2022</v>
      </c>
      <c r="D6231" s="321">
        <v>3</v>
      </c>
      <c r="E6231" s="320" t="s">
        <v>546</v>
      </c>
      <c r="F6231" s="327">
        <v>10</v>
      </c>
      <c r="G6231" s="320" t="s">
        <v>453</v>
      </c>
      <c r="H6231" s="320" t="s">
        <v>393</v>
      </c>
      <c r="I6231" s="320" t="s">
        <v>394</v>
      </c>
      <c r="J6231" s="320" t="s">
        <v>549</v>
      </c>
      <c r="K6231" s="320" t="s">
        <v>395</v>
      </c>
      <c r="L6231" s="320" t="s">
        <v>530</v>
      </c>
      <c r="M6231" s="320" t="s">
        <v>454</v>
      </c>
      <c r="N6231" s="322">
        <v>5226</v>
      </c>
      <c r="O6231" s="323">
        <v>1129586.45</v>
      </c>
      <c r="P6231" s="322">
        <v>5972453</v>
      </c>
      <c r="Q6231" t="str">
        <f t="shared" si="100"/>
        <v>2-Low Income Residential</v>
      </c>
    </row>
    <row r="6232" spans="1:17" ht="15">
      <c r="A6232" s="314">
        <v>5</v>
      </c>
      <c r="B6232" s="315" t="s">
        <v>241</v>
      </c>
      <c r="C6232" s="316">
        <v>2022</v>
      </c>
      <c r="D6232" s="316">
        <v>3</v>
      </c>
      <c r="E6232" s="315" t="s">
        <v>546</v>
      </c>
      <c r="F6232" s="326">
        <v>10</v>
      </c>
      <c r="G6232" s="315" t="s">
        <v>453</v>
      </c>
      <c r="H6232" s="315" t="s">
        <v>458</v>
      </c>
      <c r="I6232" s="315" t="s">
        <v>459</v>
      </c>
      <c r="J6232" s="315" t="s">
        <v>549</v>
      </c>
      <c r="K6232" s="315" t="s">
        <v>395</v>
      </c>
      <c r="L6232" s="315" t="s">
        <v>530</v>
      </c>
      <c r="M6232" s="315" t="s">
        <v>454</v>
      </c>
      <c r="N6232" s="317">
        <v>14</v>
      </c>
      <c r="O6232" s="318">
        <v>2933.9400000000001</v>
      </c>
      <c r="P6232" s="317">
        <v>14500</v>
      </c>
      <c r="Q6232" t="str">
        <f t="shared" si="100"/>
        <v>2-Low Income Residential</v>
      </c>
    </row>
    <row r="6233" spans="1:17" ht="15">
      <c r="A6233" s="319">
        <v>5</v>
      </c>
      <c r="B6233" s="320" t="s">
        <v>241</v>
      </c>
      <c r="C6233" s="321">
        <v>2022</v>
      </c>
      <c r="D6233" s="321">
        <v>3</v>
      </c>
      <c r="E6233" s="320" t="s">
        <v>546</v>
      </c>
      <c r="F6233" s="327">
        <v>10</v>
      </c>
      <c r="G6233" s="320" t="s">
        <v>453</v>
      </c>
      <c r="H6233" s="320" t="s">
        <v>464</v>
      </c>
      <c r="I6233" s="320" t="s">
        <v>465</v>
      </c>
      <c r="J6233" s="320" t="s">
        <v>552</v>
      </c>
      <c r="K6233" s="320" t="s">
        <v>423</v>
      </c>
      <c r="L6233" s="320" t="s">
        <v>530</v>
      </c>
      <c r="M6233" s="320" t="s">
        <v>454</v>
      </c>
      <c r="N6233" s="322">
        <v>2</v>
      </c>
      <c r="O6233" s="323">
        <v>74.840000000000003</v>
      </c>
      <c r="P6233" s="322">
        <v>144</v>
      </c>
      <c r="Q6233" t="str">
        <f t="shared" si="100"/>
        <v>Street</v>
      </c>
    </row>
    <row r="6234" spans="1:17" ht="15">
      <c r="A6234" s="314">
        <v>5</v>
      </c>
      <c r="B6234" s="315" t="s">
        <v>241</v>
      </c>
      <c r="C6234" s="316">
        <v>2022</v>
      </c>
      <c r="D6234" s="316">
        <v>3</v>
      </c>
      <c r="E6234" s="315" t="s">
        <v>546</v>
      </c>
      <c r="F6234" s="326">
        <v>10</v>
      </c>
      <c r="G6234" s="315" t="s">
        <v>453</v>
      </c>
      <c r="H6234" s="315" t="s">
        <v>466</v>
      </c>
      <c r="I6234" s="315" t="s">
        <v>467</v>
      </c>
      <c r="J6234" s="315" t="s">
        <v>552</v>
      </c>
      <c r="K6234" s="315" t="s">
        <v>423</v>
      </c>
      <c r="L6234" s="315" t="s">
        <v>530</v>
      </c>
      <c r="M6234" s="315" t="s">
        <v>454</v>
      </c>
      <c r="N6234" s="317">
        <v>25</v>
      </c>
      <c r="O6234" s="318">
        <v>528.98000000000002</v>
      </c>
      <c r="P6234" s="317">
        <v>1222</v>
      </c>
      <c r="Q6234" t="str">
        <f t="shared" si="100"/>
        <v>Street</v>
      </c>
    </row>
    <row r="6235" spans="1:17" ht="15">
      <c r="A6235" s="319">
        <v>5</v>
      </c>
      <c r="B6235" s="320" t="s">
        <v>241</v>
      </c>
      <c r="C6235" s="321">
        <v>2022</v>
      </c>
      <c r="D6235" s="321">
        <v>3</v>
      </c>
      <c r="E6235" s="320" t="s">
        <v>546</v>
      </c>
      <c r="F6235" s="327">
        <v>10</v>
      </c>
      <c r="G6235" s="320" t="s">
        <v>453</v>
      </c>
      <c r="H6235" s="320" t="s">
        <v>421</v>
      </c>
      <c r="I6235" s="320" t="s">
        <v>422</v>
      </c>
      <c r="J6235" s="320" t="s">
        <v>552</v>
      </c>
      <c r="K6235" s="320" t="s">
        <v>423</v>
      </c>
      <c r="L6235" s="320" t="s">
        <v>531</v>
      </c>
      <c r="M6235" s="320" t="s">
        <v>455</v>
      </c>
      <c r="N6235" s="322">
        <v>3</v>
      </c>
      <c r="O6235" s="323">
        <v>86.340000000000003</v>
      </c>
      <c r="P6235" s="322">
        <v>370</v>
      </c>
      <c r="Q6235" t="str">
        <f t="shared" si="100"/>
        <v>Street</v>
      </c>
    </row>
    <row r="6236" spans="1:17" ht="15">
      <c r="A6236" s="314">
        <v>5</v>
      </c>
      <c r="B6236" s="315" t="s">
        <v>241</v>
      </c>
      <c r="C6236" s="316">
        <v>2022</v>
      </c>
      <c r="D6236" s="316">
        <v>3</v>
      </c>
      <c r="E6236" s="315" t="s">
        <v>546</v>
      </c>
      <c r="F6236" s="326">
        <v>10</v>
      </c>
      <c r="G6236" s="315" t="s">
        <v>453</v>
      </c>
      <c r="H6236" s="315" t="s">
        <v>399</v>
      </c>
      <c r="I6236" s="315" t="s">
        <v>400</v>
      </c>
      <c r="J6236" s="315" t="s">
        <v>547</v>
      </c>
      <c r="K6236" s="315" t="s">
        <v>386</v>
      </c>
      <c r="L6236" s="315" t="s">
        <v>531</v>
      </c>
      <c r="M6236" s="315" t="s">
        <v>455</v>
      </c>
      <c r="N6236" s="317">
        <v>33872</v>
      </c>
      <c r="O6236" s="318">
        <v>5494357.8600000003</v>
      </c>
      <c r="P6236" s="317">
        <v>38465870</v>
      </c>
      <c r="Q6236" t="str">
        <f t="shared" si="100"/>
        <v>1-Residential</v>
      </c>
    </row>
    <row r="6237" spans="1:17" ht="15">
      <c r="A6237" s="319">
        <v>5</v>
      </c>
      <c r="B6237" s="320" t="s">
        <v>241</v>
      </c>
      <c r="C6237" s="321">
        <v>2022</v>
      </c>
      <c r="D6237" s="321">
        <v>3</v>
      </c>
      <c r="E6237" s="320" t="s">
        <v>546</v>
      </c>
      <c r="F6237" s="327">
        <v>10</v>
      </c>
      <c r="G6237" s="320" t="s">
        <v>453</v>
      </c>
      <c r="H6237" s="320" t="s">
        <v>402</v>
      </c>
      <c r="I6237" s="320" t="s">
        <v>403</v>
      </c>
      <c r="J6237" s="320" t="s">
        <v>549</v>
      </c>
      <c r="K6237" s="320" t="s">
        <v>395</v>
      </c>
      <c r="L6237" s="320" t="s">
        <v>531</v>
      </c>
      <c r="M6237" s="320" t="s">
        <v>455</v>
      </c>
      <c r="N6237" s="322">
        <v>4889</v>
      </c>
      <c r="O6237" s="323">
        <v>246289.75</v>
      </c>
      <c r="P6237" s="322">
        <v>5593979</v>
      </c>
      <c r="Q6237" t="str">
        <f t="shared" si="100"/>
        <v>2-Low Income Residential</v>
      </c>
    </row>
    <row r="6238" spans="1:17" ht="15">
      <c r="A6238" s="314">
        <v>5</v>
      </c>
      <c r="B6238" s="315" t="s">
        <v>241</v>
      </c>
      <c r="C6238" s="316">
        <v>2022</v>
      </c>
      <c r="D6238" s="316">
        <v>3</v>
      </c>
      <c r="E6238" s="315" t="s">
        <v>546</v>
      </c>
      <c r="F6238" s="326">
        <v>10</v>
      </c>
      <c r="G6238" s="315" t="s">
        <v>453</v>
      </c>
      <c r="H6238" s="315" t="s">
        <v>404</v>
      </c>
      <c r="I6238" s="315" t="s">
        <v>405</v>
      </c>
      <c r="J6238" s="315" t="s">
        <v>548</v>
      </c>
      <c r="K6238" s="315" t="s">
        <v>392</v>
      </c>
      <c r="L6238" s="315" t="s">
        <v>531</v>
      </c>
      <c r="M6238" s="315" t="s">
        <v>455</v>
      </c>
      <c r="N6238" s="317">
        <v>15</v>
      </c>
      <c r="O6238" s="318">
        <v>2564.5999999999999</v>
      </c>
      <c r="P6238" s="317">
        <v>21702</v>
      </c>
      <c r="Q6238" t="str">
        <f t="shared" si="100"/>
        <v>3-Small C&amp;I</v>
      </c>
    </row>
    <row r="6239" spans="1:17" ht="15">
      <c r="A6239" s="319">
        <v>5</v>
      </c>
      <c r="B6239" s="320" t="s">
        <v>241</v>
      </c>
      <c r="C6239" s="321">
        <v>2022</v>
      </c>
      <c r="D6239" s="321">
        <v>3</v>
      </c>
      <c r="E6239" s="320" t="s">
        <v>546</v>
      </c>
      <c r="F6239" s="327">
        <v>60</v>
      </c>
      <c r="G6239" s="320" t="s">
        <v>456</v>
      </c>
      <c r="H6239" s="320" t="s">
        <v>481</v>
      </c>
      <c r="I6239" s="320" t="s">
        <v>482</v>
      </c>
      <c r="J6239" s="320" t="s">
        <v>559</v>
      </c>
      <c r="K6239" s="320" t="s">
        <v>448</v>
      </c>
      <c r="L6239" s="320" t="s">
        <v>535</v>
      </c>
      <c r="M6239" s="320" t="s">
        <v>513</v>
      </c>
      <c r="N6239" s="322">
        <v>6</v>
      </c>
      <c r="O6239" s="323">
        <v>1212.53</v>
      </c>
      <c r="P6239" s="322">
        <v>2285</v>
      </c>
      <c r="Q6239" t="str">
        <f t="shared" si="100"/>
        <v>Street</v>
      </c>
    </row>
    <row r="6240" spans="1:17" ht="15">
      <c r="A6240" s="314">
        <v>5</v>
      </c>
      <c r="B6240" s="315" t="s">
        <v>241</v>
      </c>
      <c r="C6240" s="316">
        <v>2022</v>
      </c>
      <c r="D6240" s="316">
        <v>3</v>
      </c>
      <c r="E6240" s="315" t="s">
        <v>546</v>
      </c>
      <c r="F6240" s="326">
        <v>60</v>
      </c>
      <c r="G6240" s="315" t="s">
        <v>456</v>
      </c>
      <c r="H6240" s="315" t="s">
        <v>483</v>
      </c>
      <c r="I6240" s="315" t="s">
        <v>484</v>
      </c>
      <c r="J6240" s="315" t="s">
        <v>559</v>
      </c>
      <c r="K6240" s="315" t="s">
        <v>448</v>
      </c>
      <c r="L6240" s="315" t="s">
        <v>535</v>
      </c>
      <c r="M6240" s="315" t="s">
        <v>513</v>
      </c>
      <c r="N6240" s="317">
        <v>35</v>
      </c>
      <c r="O6240" s="318">
        <v>1209.9100000000001</v>
      </c>
      <c r="P6240" s="317">
        <v>1841</v>
      </c>
      <c r="Q6240" t="str">
        <f t="shared" si="100"/>
        <v>Street</v>
      </c>
    </row>
    <row r="6241" spans="1:17" ht="15">
      <c r="A6241" s="319">
        <v>5</v>
      </c>
      <c r="B6241" s="320" t="s">
        <v>241</v>
      </c>
      <c r="C6241" s="321">
        <v>2022</v>
      </c>
      <c r="D6241" s="321">
        <v>3</v>
      </c>
      <c r="E6241" s="320" t="s">
        <v>546</v>
      </c>
      <c r="F6241" s="327">
        <v>60</v>
      </c>
      <c r="G6241" s="320" t="s">
        <v>456</v>
      </c>
      <c r="H6241" s="320" t="s">
        <v>446</v>
      </c>
      <c r="I6241" s="320" t="s">
        <v>447</v>
      </c>
      <c r="J6241" s="320" t="s">
        <v>559</v>
      </c>
      <c r="K6241" s="320" t="s">
        <v>448</v>
      </c>
      <c r="L6241" s="320" t="s">
        <v>532</v>
      </c>
      <c r="M6241" s="320" t="s">
        <v>457</v>
      </c>
      <c r="N6241" s="322">
        <v>47</v>
      </c>
      <c r="O6241" s="323">
        <v>7474.0500000000002</v>
      </c>
      <c r="P6241" s="322">
        <v>11854</v>
      </c>
      <c r="Q6241" t="str">
        <f t="shared" si="100"/>
        <v>Street</v>
      </c>
    </row>
    <row r="6242" spans="1:17" ht="15">
      <c r="A6242" s="314">
        <v>5</v>
      </c>
      <c r="B6242" s="315" t="s">
        <v>241</v>
      </c>
      <c r="C6242" s="316">
        <v>2022</v>
      </c>
      <c r="D6242" s="316">
        <v>3</v>
      </c>
      <c r="E6242" s="315" t="s">
        <v>546</v>
      </c>
      <c r="F6242" s="326">
        <v>60</v>
      </c>
      <c r="G6242" s="315" t="s">
        <v>456</v>
      </c>
      <c r="H6242" s="315" t="s">
        <v>424</v>
      </c>
      <c r="I6242" s="315" t="s">
        <v>425</v>
      </c>
      <c r="J6242" s="315" t="s">
        <v>557</v>
      </c>
      <c r="K6242" s="315" t="s">
        <v>426</v>
      </c>
      <c r="L6242" s="315" t="s">
        <v>532</v>
      </c>
      <c r="M6242" s="315" t="s">
        <v>457</v>
      </c>
      <c r="N6242" s="317">
        <v>1</v>
      </c>
      <c r="O6242" s="318">
        <v>8.1099999999999994</v>
      </c>
      <c r="P6242" s="317">
        <v>9</v>
      </c>
      <c r="Q6242" t="str">
        <f t="shared" si="100"/>
        <v>3-Small C&amp;I</v>
      </c>
    </row>
    <row r="6243" spans="1:17" ht="15">
      <c r="A6243" s="319">
        <v>5</v>
      </c>
      <c r="B6243" s="320" t="s">
        <v>241</v>
      </c>
      <c r="C6243" s="321">
        <v>2022</v>
      </c>
      <c r="D6243" s="321">
        <v>3</v>
      </c>
      <c r="E6243" s="320" t="s">
        <v>546</v>
      </c>
      <c r="F6243" s="327">
        <v>60</v>
      </c>
      <c r="G6243" s="320" t="s">
        <v>456</v>
      </c>
      <c r="H6243" s="320" t="s">
        <v>450</v>
      </c>
      <c r="I6243" s="320" t="s">
        <v>451</v>
      </c>
      <c r="J6243" s="320" t="s">
        <v>563</v>
      </c>
      <c r="K6243" s="320" t="s">
        <v>452</v>
      </c>
      <c r="L6243" s="320" t="s">
        <v>532</v>
      </c>
      <c r="M6243" s="320" t="s">
        <v>457</v>
      </c>
      <c r="N6243" s="322">
        <v>4</v>
      </c>
      <c r="O6243" s="323">
        <v>65.459999999999994</v>
      </c>
      <c r="P6243" s="322">
        <v>379</v>
      </c>
      <c r="Q6243" t="str">
        <f t="shared" si="100"/>
        <v>Street</v>
      </c>
    </row>
    <row r="6244" spans="1:17" ht="15">
      <c r="A6244" s="314">
        <v>5</v>
      </c>
      <c r="B6244" s="315" t="s">
        <v>241</v>
      </c>
      <c r="C6244" s="316">
        <v>2022</v>
      </c>
      <c r="D6244" s="316">
        <v>3</v>
      </c>
      <c r="E6244" s="315" t="s">
        <v>546</v>
      </c>
      <c r="F6244" s="326">
        <v>71</v>
      </c>
      <c r="G6244" s="315" t="s">
        <v>456</v>
      </c>
      <c r="H6244" s="315" t="s">
        <v>384</v>
      </c>
      <c r="I6244" s="315" t="s">
        <v>385</v>
      </c>
      <c r="J6244" s="315" t="s">
        <v>547</v>
      </c>
      <c r="K6244" s="315" t="s">
        <v>386</v>
      </c>
      <c r="L6244" s="315" t="s">
        <v>536</v>
      </c>
      <c r="M6244" s="315" t="s">
        <v>514</v>
      </c>
      <c r="N6244" s="317">
        <v>1</v>
      </c>
      <c r="O6244" s="318">
        <v>7</v>
      </c>
      <c r="P6244" s="317">
        <v>0</v>
      </c>
      <c r="Q6244" t="str">
        <f t="shared" si="100"/>
        <v>1-Residential</v>
      </c>
    </row>
    <row r="6245" spans="1:17" ht="15">
      <c r="A6245" s="319">
        <v>5</v>
      </c>
      <c r="B6245" s="320" t="s">
        <v>241</v>
      </c>
      <c r="C6245" s="321">
        <v>2022</v>
      </c>
      <c r="D6245" s="321">
        <v>3</v>
      </c>
      <c r="E6245" s="320" t="s">
        <v>546</v>
      </c>
      <c r="F6245" s="327">
        <v>72</v>
      </c>
      <c r="G6245" s="320" t="s">
        <v>456</v>
      </c>
      <c r="H6245" s="320" t="s">
        <v>384</v>
      </c>
      <c r="I6245" s="320" t="s">
        <v>385</v>
      </c>
      <c r="J6245" s="320" t="s">
        <v>547</v>
      </c>
      <c r="K6245" s="320" t="s">
        <v>386</v>
      </c>
      <c r="L6245" s="320" t="s">
        <v>537</v>
      </c>
      <c r="M6245" s="320" t="s">
        <v>515</v>
      </c>
      <c r="N6245" s="322">
        <v>1</v>
      </c>
      <c r="O6245" s="323">
        <v>134.46000000000001</v>
      </c>
      <c r="P6245" s="322">
        <v>444</v>
      </c>
      <c r="Q6245" t="str">
        <f t="shared" si="100"/>
        <v>1-Residential</v>
      </c>
    </row>
    <row r="6246" spans="1:17" ht="15">
      <c r="A6246" s="314">
        <v>5</v>
      </c>
      <c r="B6246" s="315" t="s">
        <v>241</v>
      </c>
      <c r="C6246" s="316">
        <v>2022</v>
      </c>
      <c r="D6246" s="316">
        <v>3</v>
      </c>
      <c r="E6246" s="315" t="s">
        <v>546</v>
      </c>
      <c r="F6246" s="326">
        <v>72</v>
      </c>
      <c r="G6246" s="315" t="s">
        <v>456</v>
      </c>
      <c r="H6246" s="315" t="s">
        <v>390</v>
      </c>
      <c r="I6246" s="315" t="s">
        <v>391</v>
      </c>
      <c r="J6246" s="315" t="s">
        <v>548</v>
      </c>
      <c r="K6246" s="315" t="s">
        <v>392</v>
      </c>
      <c r="L6246" s="315" t="s">
        <v>537</v>
      </c>
      <c r="M6246" s="315" t="s">
        <v>515</v>
      </c>
      <c r="N6246" s="317">
        <v>1</v>
      </c>
      <c r="O6246" s="318">
        <v>3031.6100000000001</v>
      </c>
      <c r="P6246" s="317">
        <v>12406</v>
      </c>
      <c r="Q6246" t="str">
        <f t="shared" si="100"/>
        <v>3-Small C&amp;I</v>
      </c>
    </row>
    <row r="6247" spans="1:17" ht="15">
      <c r="A6247" s="319">
        <v>5</v>
      </c>
      <c r="B6247" s="320" t="s">
        <v>241</v>
      </c>
      <c r="C6247" s="321">
        <v>2022</v>
      </c>
      <c r="D6247" s="321">
        <v>3</v>
      </c>
      <c r="E6247" s="320" t="s">
        <v>546</v>
      </c>
      <c r="F6247" s="327">
        <v>75</v>
      </c>
      <c r="G6247" s="320" t="s">
        <v>456</v>
      </c>
      <c r="H6247" s="320" t="s">
        <v>468</v>
      </c>
      <c r="I6247" s="320" t="s">
        <v>469</v>
      </c>
      <c r="J6247" s="320" t="s">
        <v>554</v>
      </c>
      <c r="K6247" s="320" t="s">
        <v>420</v>
      </c>
      <c r="L6247" s="320" t="s">
        <v>538</v>
      </c>
      <c r="M6247" s="320" t="s">
        <v>516</v>
      </c>
      <c r="N6247" s="322">
        <v>1</v>
      </c>
      <c r="O6247" s="323">
        <v>1677.3599999999999</v>
      </c>
      <c r="P6247" s="322">
        <v>6300</v>
      </c>
      <c r="Q6247" t="str">
        <f t="shared" si="100"/>
        <v>4-Medium C&amp;I</v>
      </c>
    </row>
    <row r="6248" spans="1:17" ht="15">
      <c r="A6248" s="314">
        <v>5</v>
      </c>
      <c r="B6248" s="315" t="s">
        <v>241</v>
      </c>
      <c r="C6248" s="316">
        <v>2022</v>
      </c>
      <c r="D6248" s="316">
        <v>3</v>
      </c>
      <c r="E6248" s="315" t="s">
        <v>546</v>
      </c>
      <c r="F6248" s="326">
        <v>75</v>
      </c>
      <c r="G6248" s="315" t="s">
        <v>456</v>
      </c>
      <c r="H6248" s="315" t="s">
        <v>428</v>
      </c>
      <c r="I6248" s="315" t="s">
        <v>429</v>
      </c>
      <c r="J6248" s="315" t="s">
        <v>558</v>
      </c>
      <c r="K6248" s="315" t="s">
        <v>430</v>
      </c>
      <c r="L6248" s="315" t="s">
        <v>538</v>
      </c>
      <c r="M6248" s="315" t="s">
        <v>516</v>
      </c>
      <c r="N6248" s="317">
        <v>1</v>
      </c>
      <c r="O6248" s="318">
        <v>30856.459999999999</v>
      </c>
      <c r="P6248" s="317">
        <v>138600</v>
      </c>
      <c r="Q6248" t="str">
        <f t="shared" si="100"/>
        <v>5-Large C&amp;I</v>
      </c>
    </row>
    <row r="6249" spans="1:17" ht="15">
      <c r="A6249" s="319">
        <v>5</v>
      </c>
      <c r="B6249" s="320" t="s">
        <v>241</v>
      </c>
      <c r="C6249" s="321">
        <v>2022</v>
      </c>
      <c r="D6249" s="321">
        <v>3</v>
      </c>
      <c r="E6249" s="320" t="s">
        <v>546</v>
      </c>
      <c r="F6249" s="327">
        <v>75</v>
      </c>
      <c r="G6249" s="320" t="s">
        <v>456</v>
      </c>
      <c r="H6249" s="320" t="s">
        <v>404</v>
      </c>
      <c r="I6249" s="320" t="s">
        <v>405</v>
      </c>
      <c r="J6249" s="320" t="s">
        <v>548</v>
      </c>
      <c r="K6249" s="320" t="s">
        <v>392</v>
      </c>
      <c r="L6249" s="320" t="s">
        <v>539</v>
      </c>
      <c r="M6249" s="320" t="s">
        <v>463</v>
      </c>
      <c r="N6249" s="322">
        <v>6</v>
      </c>
      <c r="O6249" s="323">
        <v>1759.9000000000001</v>
      </c>
      <c r="P6249" s="322">
        <v>15430</v>
      </c>
      <c r="Q6249" t="str">
        <f t="shared" si="100"/>
        <v>3-Small C&amp;I</v>
      </c>
    </row>
    <row r="6250" spans="1:17" ht="15">
      <c r="A6250" s="314">
        <v>5</v>
      </c>
      <c r="B6250" s="315" t="s">
        <v>241</v>
      </c>
      <c r="C6250" s="316">
        <v>2022</v>
      </c>
      <c r="D6250" s="316">
        <v>3</v>
      </c>
      <c r="E6250" s="315" t="s">
        <v>546</v>
      </c>
      <c r="F6250" s="326">
        <v>75</v>
      </c>
      <c r="G6250" s="315" t="s">
        <v>456</v>
      </c>
      <c r="H6250" s="315" t="s">
        <v>437</v>
      </c>
      <c r="I6250" s="315" t="s">
        <v>438</v>
      </c>
      <c r="J6250" s="315" t="s">
        <v>554</v>
      </c>
      <c r="K6250" s="315" t="s">
        <v>420</v>
      </c>
      <c r="L6250" s="315" t="s">
        <v>539</v>
      </c>
      <c r="M6250" s="315" t="s">
        <v>463</v>
      </c>
      <c r="N6250" s="317">
        <v>1</v>
      </c>
      <c r="O6250" s="318">
        <v>3024.4200000000001</v>
      </c>
      <c r="P6250" s="317">
        <v>35280</v>
      </c>
      <c r="Q6250" t="str">
        <f t="shared" si="100"/>
        <v>4-Medium C&amp;I</v>
      </c>
    </row>
    <row r="6251" spans="1:17" ht="15">
      <c r="A6251" s="319">
        <v>5</v>
      </c>
      <c r="B6251" s="320" t="s">
        <v>241</v>
      </c>
      <c r="C6251" s="321">
        <v>2022</v>
      </c>
      <c r="D6251" s="321">
        <v>3</v>
      </c>
      <c r="E6251" s="320" t="s">
        <v>546</v>
      </c>
      <c r="F6251" s="327">
        <v>77</v>
      </c>
      <c r="G6251" s="320" t="s">
        <v>456</v>
      </c>
      <c r="H6251" s="320" t="s">
        <v>390</v>
      </c>
      <c r="I6251" s="320" t="s">
        <v>391</v>
      </c>
      <c r="J6251" s="320" t="s">
        <v>548</v>
      </c>
      <c r="K6251" s="320" t="s">
        <v>392</v>
      </c>
      <c r="L6251" s="320" t="s">
        <v>540</v>
      </c>
      <c r="M6251" s="320" t="s">
        <v>517</v>
      </c>
      <c r="N6251" s="322">
        <v>2</v>
      </c>
      <c r="O6251" s="323">
        <v>1896.8800000000001</v>
      </c>
      <c r="P6251" s="322">
        <v>7706</v>
      </c>
      <c r="Q6251" t="str">
        <f t="shared" si="100"/>
        <v>3-Small C&amp;I</v>
      </c>
    </row>
    <row r="6252" spans="1:17" ht="15">
      <c r="A6252" s="314">
        <v>5</v>
      </c>
      <c r="B6252" s="315" t="s">
        <v>241</v>
      </c>
      <c r="C6252" s="316">
        <v>2022</v>
      </c>
      <c r="D6252" s="316">
        <v>3</v>
      </c>
      <c r="E6252" s="315" t="s">
        <v>546</v>
      </c>
      <c r="F6252" s="326">
        <v>77</v>
      </c>
      <c r="G6252" s="315" t="s">
        <v>456</v>
      </c>
      <c r="H6252" s="315" t="s">
        <v>418</v>
      </c>
      <c r="I6252" s="315" t="s">
        <v>419</v>
      </c>
      <c r="J6252" s="315" t="s">
        <v>554</v>
      </c>
      <c r="K6252" s="315" t="s">
        <v>420</v>
      </c>
      <c r="L6252" s="315" t="s">
        <v>540</v>
      </c>
      <c r="M6252" s="315" t="s">
        <v>517</v>
      </c>
      <c r="N6252" s="317">
        <v>1</v>
      </c>
      <c r="O6252" s="318">
        <v>4588.1099999999997</v>
      </c>
      <c r="P6252" s="317">
        <v>16800</v>
      </c>
      <c r="Q6252" t="str">
        <f t="shared" si="100"/>
        <v>4-Medium C&amp;I</v>
      </c>
    </row>
    <row r="6253" spans="1:17" ht="15">
      <c r="A6253" s="319">
        <v>5</v>
      </c>
      <c r="B6253" s="320" t="s">
        <v>241</v>
      </c>
      <c r="C6253" s="321">
        <v>2022</v>
      </c>
      <c r="D6253" s="321">
        <v>3</v>
      </c>
      <c r="E6253" s="320" t="s">
        <v>546</v>
      </c>
      <c r="F6253" s="327">
        <v>77</v>
      </c>
      <c r="G6253" s="320" t="s">
        <v>456</v>
      </c>
      <c r="H6253" s="320" t="s">
        <v>404</v>
      </c>
      <c r="I6253" s="320" t="s">
        <v>405</v>
      </c>
      <c r="J6253" s="320" t="s">
        <v>548</v>
      </c>
      <c r="K6253" s="320" t="s">
        <v>392</v>
      </c>
      <c r="L6253" s="320" t="s">
        <v>541</v>
      </c>
      <c r="M6253" s="320" t="s">
        <v>463</v>
      </c>
      <c r="N6253" s="322">
        <v>1</v>
      </c>
      <c r="O6253" s="323">
        <v>347.19</v>
      </c>
      <c r="P6253" s="322">
        <v>2999</v>
      </c>
      <c r="Q6253" t="str">
        <f t="shared" si="100"/>
        <v>3-Small C&amp;I</v>
      </c>
    </row>
    <row r="6254" spans="1:17" ht="15">
      <c r="A6254" s="314">
        <v>5</v>
      </c>
      <c r="B6254" s="315" t="s">
        <v>241</v>
      </c>
      <c r="C6254" s="316">
        <v>2022</v>
      </c>
      <c r="D6254" s="316">
        <v>3</v>
      </c>
      <c r="E6254" s="315" t="s">
        <v>546</v>
      </c>
      <c r="F6254" s="326">
        <v>79</v>
      </c>
      <c r="G6254" s="315" t="s">
        <v>456</v>
      </c>
      <c r="H6254" s="315" t="s">
        <v>390</v>
      </c>
      <c r="I6254" s="315" t="s">
        <v>391</v>
      </c>
      <c r="J6254" s="315" t="s">
        <v>548</v>
      </c>
      <c r="K6254" s="315" t="s">
        <v>392</v>
      </c>
      <c r="L6254" s="315" t="s">
        <v>542</v>
      </c>
      <c r="M6254" s="315" t="s">
        <v>518</v>
      </c>
      <c r="N6254" s="317">
        <v>1</v>
      </c>
      <c r="O6254" s="318">
        <v>9.6400000000000006</v>
      </c>
      <c r="P6254" s="317">
        <v>0</v>
      </c>
      <c r="Q6254" t="str">
        <f t="shared" si="100"/>
        <v>3-Small C&amp;I</v>
      </c>
    </row>
    <row r="6255" spans="1:17" ht="15">
      <c r="A6255" s="319">
        <v>5</v>
      </c>
      <c r="B6255" s="320" t="s">
        <v>241</v>
      </c>
      <c r="C6255" s="321">
        <v>2022</v>
      </c>
      <c r="D6255" s="321">
        <v>3</v>
      </c>
      <c r="E6255" s="320" t="s">
        <v>546</v>
      </c>
      <c r="F6255" s="327">
        <v>79</v>
      </c>
      <c r="G6255" s="320" t="s">
        <v>456</v>
      </c>
      <c r="H6255" s="320" t="s">
        <v>418</v>
      </c>
      <c r="I6255" s="320" t="s">
        <v>419</v>
      </c>
      <c r="J6255" s="320" t="s">
        <v>554</v>
      </c>
      <c r="K6255" s="320" t="s">
        <v>420</v>
      </c>
      <c r="L6255" s="320" t="s">
        <v>542</v>
      </c>
      <c r="M6255" s="320" t="s">
        <v>518</v>
      </c>
      <c r="N6255" s="322">
        <v>1</v>
      </c>
      <c r="O6255" s="323">
        <v>14811.059999999999</v>
      </c>
      <c r="P6255" s="322">
        <v>50800</v>
      </c>
      <c r="Q6255" t="str">
        <f t="shared" si="100"/>
        <v>4-Medium C&amp;I</v>
      </c>
    </row>
    <row r="6256" spans="1:17" ht="15">
      <c r="A6256" s="314">
        <v>5</v>
      </c>
      <c r="B6256" s="315" t="s">
        <v>241</v>
      </c>
      <c r="C6256" s="316">
        <v>2022</v>
      </c>
      <c r="D6256" s="316">
        <v>3</v>
      </c>
      <c r="E6256" s="315" t="s">
        <v>546</v>
      </c>
      <c r="F6256" s="326">
        <v>79</v>
      </c>
      <c r="G6256" s="315" t="s">
        <v>456</v>
      </c>
      <c r="H6256" s="315" t="s">
        <v>519</v>
      </c>
      <c r="I6256" s="315" t="s">
        <v>520</v>
      </c>
      <c r="J6256" s="315" t="s">
        <v>279</v>
      </c>
      <c r="K6256" s="315" t="s">
        <v>521</v>
      </c>
      <c r="L6256" s="315" t="s">
        <v>542</v>
      </c>
      <c r="M6256" s="315" t="s">
        <v>518</v>
      </c>
      <c r="N6256" s="317">
        <v>17</v>
      </c>
      <c r="O6256" s="318">
        <v>6248.3800000000001</v>
      </c>
      <c r="P6256" s="317">
        <v>2390388</v>
      </c>
      <c r="Q6256" t="str">
        <f t="shared" si="100"/>
        <v>OTHER</v>
      </c>
    </row>
    <row r="6257" spans="1:17" ht="15">
      <c r="A6257" s="319">
        <v>5</v>
      </c>
      <c r="B6257" s="320" t="s">
        <v>241</v>
      </c>
      <c r="C6257" s="321">
        <v>2022</v>
      </c>
      <c r="D6257" s="321">
        <v>3</v>
      </c>
      <c r="E6257" s="320" t="s">
        <v>546</v>
      </c>
      <c r="F6257" s="327">
        <v>79</v>
      </c>
      <c r="G6257" s="320" t="s">
        <v>456</v>
      </c>
      <c r="H6257" s="320" t="s">
        <v>404</v>
      </c>
      <c r="I6257" s="320" t="s">
        <v>405</v>
      </c>
      <c r="J6257" s="320" t="s">
        <v>548</v>
      </c>
      <c r="K6257" s="320" t="s">
        <v>392</v>
      </c>
      <c r="L6257" s="320" t="s">
        <v>543</v>
      </c>
      <c r="M6257" s="320" t="s">
        <v>522</v>
      </c>
      <c r="N6257" s="322">
        <v>82</v>
      </c>
      <c r="O6257" s="323">
        <v>24579.709999999999</v>
      </c>
      <c r="P6257" s="322">
        <v>213743</v>
      </c>
      <c r="Q6257" t="str">
        <f t="shared" si="100"/>
        <v>3-Small C&amp;I</v>
      </c>
    </row>
    <row r="6258" spans="1:17" ht="15">
      <c r="A6258" s="314">
        <v>5</v>
      </c>
      <c r="B6258" s="315" t="s">
        <v>241</v>
      </c>
      <c r="C6258" s="316">
        <v>2022</v>
      </c>
      <c r="D6258" s="316">
        <v>3</v>
      </c>
      <c r="E6258" s="315" t="s">
        <v>546</v>
      </c>
      <c r="F6258" s="326">
        <v>79</v>
      </c>
      <c r="G6258" s="315" t="s">
        <v>456</v>
      </c>
      <c r="H6258" s="315" t="s">
        <v>433</v>
      </c>
      <c r="I6258" s="315" t="s">
        <v>434</v>
      </c>
      <c r="J6258" s="315" t="s">
        <v>553</v>
      </c>
      <c r="K6258" s="315" t="s">
        <v>412</v>
      </c>
      <c r="L6258" s="315" t="s">
        <v>543</v>
      </c>
      <c r="M6258" s="315" t="s">
        <v>522</v>
      </c>
      <c r="N6258" s="317">
        <v>7</v>
      </c>
      <c r="O6258" s="318">
        <v>365.02999999999997</v>
      </c>
      <c r="P6258" s="317">
        <v>2844</v>
      </c>
      <c r="Q6258" t="str">
        <f t="shared" si="100"/>
        <v>3-Small C&amp;I</v>
      </c>
    </row>
    <row r="6259" spans="1:17" ht="15">
      <c r="A6259" s="319">
        <v>5</v>
      </c>
      <c r="B6259" s="320" t="s">
        <v>241</v>
      </c>
      <c r="C6259" s="321">
        <v>2022</v>
      </c>
      <c r="D6259" s="321">
        <v>3</v>
      </c>
      <c r="E6259" s="320" t="s">
        <v>546</v>
      </c>
      <c r="F6259" s="327">
        <v>79</v>
      </c>
      <c r="G6259" s="320" t="s">
        <v>456</v>
      </c>
      <c r="H6259" s="320" t="s">
        <v>437</v>
      </c>
      <c r="I6259" s="320" t="s">
        <v>438</v>
      </c>
      <c r="J6259" s="320" t="s">
        <v>554</v>
      </c>
      <c r="K6259" s="320" t="s">
        <v>420</v>
      </c>
      <c r="L6259" s="320" t="s">
        <v>543</v>
      </c>
      <c r="M6259" s="320" t="s">
        <v>522</v>
      </c>
      <c r="N6259" s="322">
        <v>3</v>
      </c>
      <c r="O6259" s="323">
        <v>6315.0600000000004</v>
      </c>
      <c r="P6259" s="322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9">
        <v>4</v>
      </c>
      <c r="B8919" s="320" t="s">
        <v>249</v>
      </c>
      <c r="C8919" s="321">
        <v>2023</v>
      </c>
      <c r="D8919" s="321">
        <v>10</v>
      </c>
      <c r="E8919" s="320" t="s">
        <v>577</v>
      </c>
      <c r="F8919" s="327">
        <v>1</v>
      </c>
      <c r="G8919" s="320" t="s">
        <v>383</v>
      </c>
      <c r="H8919" s="320" t="s">
        <v>384</v>
      </c>
      <c r="I8919" s="320" t="s">
        <v>385</v>
      </c>
      <c r="J8919" s="320" t="s">
        <v>547</v>
      </c>
      <c r="K8919" s="320" t="s">
        <v>386</v>
      </c>
      <c r="L8919" s="320" t="s">
        <v>523</v>
      </c>
      <c r="M8919" s="320" t="s">
        <v>387</v>
      </c>
      <c r="N8919" s="322">
        <v>1705</v>
      </c>
      <c r="O8919" s="323">
        <v>409837.71999999997</v>
      </c>
      <c r="P8919" s="322">
        <v>1336829</v>
      </c>
      <c r="Q8919" t="str">
        <f t="shared" si="142"/>
        <v>1-Residential</v>
      </c>
    </row>
    <row r="8920" spans="1:17" ht="15">
      <c r="A8920" s="314">
        <v>4</v>
      </c>
      <c r="B8920" s="315" t="s">
        <v>249</v>
      </c>
      <c r="C8920" s="316">
        <v>2023</v>
      </c>
      <c r="D8920" s="316">
        <v>10</v>
      </c>
      <c r="E8920" s="315" t="s">
        <v>577</v>
      </c>
      <c r="F8920" s="326">
        <v>1</v>
      </c>
      <c r="G8920" s="315" t="s">
        <v>383</v>
      </c>
      <c r="H8920" s="315" t="s">
        <v>388</v>
      </c>
      <c r="I8920" s="315" t="s">
        <v>389</v>
      </c>
      <c r="J8920" s="315" t="s">
        <v>547</v>
      </c>
      <c r="K8920" s="315" t="s">
        <v>386</v>
      </c>
      <c r="L8920" s="315" t="s">
        <v>523</v>
      </c>
      <c r="M8920" s="315" t="s">
        <v>387</v>
      </c>
      <c r="N8920" s="317">
        <v>1</v>
      </c>
      <c r="O8920" s="318">
        <v>1429.71</v>
      </c>
      <c r="P8920" s="317">
        <v>4738</v>
      </c>
      <c r="Q8920" t="str">
        <f t="shared" si="142"/>
        <v>1-Residential</v>
      </c>
    </row>
    <row r="8921" spans="1:17" ht="15">
      <c r="A8921" s="319">
        <v>4</v>
      </c>
      <c r="B8921" s="320" t="s">
        <v>249</v>
      </c>
      <c r="C8921" s="321">
        <v>2023</v>
      </c>
      <c r="D8921" s="321">
        <v>10</v>
      </c>
      <c r="E8921" s="320" t="s">
        <v>577</v>
      </c>
      <c r="F8921" s="327">
        <v>1</v>
      </c>
      <c r="G8921" s="320" t="s">
        <v>383</v>
      </c>
      <c r="H8921" s="320" t="s">
        <v>390</v>
      </c>
      <c r="I8921" s="320" t="s">
        <v>391</v>
      </c>
      <c r="J8921" s="320" t="s">
        <v>548</v>
      </c>
      <c r="K8921" s="320" t="s">
        <v>392</v>
      </c>
      <c r="L8921" s="320" t="s">
        <v>523</v>
      </c>
      <c r="M8921" s="320" t="s">
        <v>387</v>
      </c>
      <c r="N8921" s="322">
        <v>16</v>
      </c>
      <c r="O8921" s="323">
        <v>2582.0700000000002</v>
      </c>
      <c r="P8921" s="322">
        <v>9302</v>
      </c>
      <c r="Q8921" t="str">
        <f t="shared" si="142"/>
        <v>3-Small C&amp;I</v>
      </c>
    </row>
    <row r="8922" spans="1:17" ht="15">
      <c r="A8922" s="314">
        <v>4</v>
      </c>
      <c r="B8922" s="315" t="s">
        <v>249</v>
      </c>
      <c r="C8922" s="316">
        <v>2023</v>
      </c>
      <c r="D8922" s="316">
        <v>10</v>
      </c>
      <c r="E8922" s="315" t="s">
        <v>577</v>
      </c>
      <c r="F8922" s="326">
        <v>1</v>
      </c>
      <c r="G8922" s="315" t="s">
        <v>383</v>
      </c>
      <c r="H8922" s="315" t="s">
        <v>393</v>
      </c>
      <c r="I8922" s="315" t="s">
        <v>394</v>
      </c>
      <c r="J8922" s="315" t="s">
        <v>549</v>
      </c>
      <c r="K8922" s="315" t="s">
        <v>395</v>
      </c>
      <c r="L8922" s="315" t="s">
        <v>523</v>
      </c>
      <c r="M8922" s="315" t="s">
        <v>387</v>
      </c>
      <c r="N8922" s="317">
        <v>35</v>
      </c>
      <c r="O8922" s="318">
        <v>3947.77</v>
      </c>
      <c r="P8922" s="317">
        <v>19971</v>
      </c>
      <c r="Q8922" t="str">
        <f t="shared" si="142"/>
        <v>2-Low Income Residential</v>
      </c>
    </row>
    <row r="8923" spans="1:17" ht="15">
      <c r="A8923" s="319">
        <v>4</v>
      </c>
      <c r="B8923" s="320" t="s">
        <v>249</v>
      </c>
      <c r="C8923" s="321">
        <v>2023</v>
      </c>
      <c r="D8923" s="321">
        <v>10</v>
      </c>
      <c r="E8923" s="320" t="s">
        <v>577</v>
      </c>
      <c r="F8923" s="327">
        <v>1</v>
      </c>
      <c r="G8923" s="320" t="s">
        <v>383</v>
      </c>
      <c r="H8923" s="320" t="s">
        <v>396</v>
      </c>
      <c r="I8923" s="320" t="s">
        <v>397</v>
      </c>
      <c r="J8923" s="320" t="s">
        <v>551</v>
      </c>
      <c r="K8923" s="320" t="s">
        <v>398</v>
      </c>
      <c r="L8923" s="320" t="s">
        <v>523</v>
      </c>
      <c r="M8923" s="320" t="s">
        <v>387</v>
      </c>
      <c r="N8923" s="322">
        <v>3</v>
      </c>
      <c r="O8923" s="323">
        <v>361.31</v>
      </c>
      <c r="P8923" s="322">
        <v>1274</v>
      </c>
      <c r="Q8923" t="str">
        <f t="shared" si="142"/>
        <v>3-Small C&amp;I</v>
      </c>
    </row>
    <row r="8924" spans="1:17" ht="15">
      <c r="A8924" s="314">
        <v>4</v>
      </c>
      <c r="B8924" s="315" t="s">
        <v>249</v>
      </c>
      <c r="C8924" s="316">
        <v>2023</v>
      </c>
      <c r="D8924" s="316">
        <v>10</v>
      </c>
      <c r="E8924" s="315" t="s">
        <v>577</v>
      </c>
      <c r="F8924" s="326">
        <v>1</v>
      </c>
      <c r="G8924" s="315" t="s">
        <v>383</v>
      </c>
      <c r="H8924" s="315" t="s">
        <v>399</v>
      </c>
      <c r="I8924" s="315" t="s">
        <v>400</v>
      </c>
      <c r="J8924" s="315" t="s">
        <v>547</v>
      </c>
      <c r="K8924" s="315" t="s">
        <v>386</v>
      </c>
      <c r="L8924" s="315" t="s">
        <v>524</v>
      </c>
      <c r="M8924" s="315" t="s">
        <v>401</v>
      </c>
      <c r="N8924" s="317">
        <v>10425</v>
      </c>
      <c r="O8924" s="318">
        <v>1402049.97</v>
      </c>
      <c r="P8924" s="317">
        <v>8367651</v>
      </c>
      <c r="Q8924" t="str">
        <f t="shared" si="142"/>
        <v>1-Residential</v>
      </c>
    </row>
    <row r="8925" spans="1:17" ht="15">
      <c r="A8925" s="319">
        <v>4</v>
      </c>
      <c r="B8925" s="320" t="s">
        <v>249</v>
      </c>
      <c r="C8925" s="321">
        <v>2023</v>
      </c>
      <c r="D8925" s="321">
        <v>10</v>
      </c>
      <c r="E8925" s="320" t="s">
        <v>577</v>
      </c>
      <c r="F8925" s="327">
        <v>1</v>
      </c>
      <c r="G8925" s="320" t="s">
        <v>383</v>
      </c>
      <c r="H8925" s="320" t="s">
        <v>402</v>
      </c>
      <c r="I8925" s="320" t="s">
        <v>403</v>
      </c>
      <c r="J8925" s="320" t="s">
        <v>549</v>
      </c>
      <c r="K8925" s="320" t="s">
        <v>395</v>
      </c>
      <c r="L8925" s="320" t="s">
        <v>524</v>
      </c>
      <c r="M8925" s="320" t="s">
        <v>401</v>
      </c>
      <c r="N8925" s="322">
        <v>121</v>
      </c>
      <c r="O8925" s="323">
        <v>4448.5600000000004</v>
      </c>
      <c r="P8925" s="322">
        <v>69048</v>
      </c>
      <c r="Q8925" t="str">
        <f t="shared" si="142"/>
        <v>2-Low Income Residential</v>
      </c>
    </row>
    <row r="8926" spans="1:17" ht="15">
      <c r="A8926" s="314">
        <v>4</v>
      </c>
      <c r="B8926" s="315" t="s">
        <v>249</v>
      </c>
      <c r="C8926" s="316">
        <v>2023</v>
      </c>
      <c r="D8926" s="316">
        <v>10</v>
      </c>
      <c r="E8926" s="315" t="s">
        <v>577</v>
      </c>
      <c r="F8926" s="326">
        <v>1</v>
      </c>
      <c r="G8926" s="315" t="s">
        <v>383</v>
      </c>
      <c r="H8926" s="315" t="s">
        <v>404</v>
      </c>
      <c r="I8926" s="315" t="s">
        <v>405</v>
      </c>
      <c r="J8926" s="315" t="s">
        <v>548</v>
      </c>
      <c r="K8926" s="315" t="s">
        <v>392</v>
      </c>
      <c r="L8926" s="315" t="s">
        <v>524</v>
      </c>
      <c r="M8926" s="315" t="s">
        <v>401</v>
      </c>
      <c r="N8926" s="317">
        <v>32</v>
      </c>
      <c r="O8926" s="318">
        <v>3156.3600000000001</v>
      </c>
      <c r="P8926" s="317">
        <v>24134</v>
      </c>
      <c r="Q8926" t="str">
        <f t="shared" si="142"/>
        <v>3-Small C&amp;I</v>
      </c>
    </row>
    <row r="8927" spans="1:17" ht="15">
      <c r="A8927" s="319">
        <v>4</v>
      </c>
      <c r="B8927" s="320" t="s">
        <v>249</v>
      </c>
      <c r="C8927" s="321">
        <v>2023</v>
      </c>
      <c r="D8927" s="321">
        <v>10</v>
      </c>
      <c r="E8927" s="320" t="s">
        <v>577</v>
      </c>
      <c r="F8927" s="327">
        <v>1</v>
      </c>
      <c r="G8927" s="320" t="s">
        <v>383</v>
      </c>
      <c r="H8927" s="320" t="s">
        <v>406</v>
      </c>
      <c r="I8927" s="320" t="s">
        <v>407</v>
      </c>
      <c r="J8927" s="320" t="s">
        <v>551</v>
      </c>
      <c r="K8927" s="320" t="s">
        <v>398</v>
      </c>
      <c r="L8927" s="320" t="s">
        <v>524</v>
      </c>
      <c r="M8927" s="320" t="s">
        <v>401</v>
      </c>
      <c r="N8927" s="322">
        <v>4</v>
      </c>
      <c r="O8927" s="323">
        <v>723.88999999999999</v>
      </c>
      <c r="P8927" s="322">
        <v>5378</v>
      </c>
      <c r="Q8927" t="str">
        <f t="shared" si="142"/>
        <v>3-Small C&amp;I</v>
      </c>
    </row>
    <row r="8928" spans="1:17" ht="15">
      <c r="A8928" s="314">
        <v>4</v>
      </c>
      <c r="B8928" s="315" t="s">
        <v>249</v>
      </c>
      <c r="C8928" s="316">
        <v>2023</v>
      </c>
      <c r="D8928" s="316">
        <v>10</v>
      </c>
      <c r="E8928" s="315" t="s">
        <v>577</v>
      </c>
      <c r="F8928" s="326">
        <v>3</v>
      </c>
      <c r="G8928" s="315" t="s">
        <v>408</v>
      </c>
      <c r="H8928" s="315" t="s">
        <v>384</v>
      </c>
      <c r="I8928" s="315" t="s">
        <v>385</v>
      </c>
      <c r="J8928" s="315" t="s">
        <v>547</v>
      </c>
      <c r="K8928" s="315" t="s">
        <v>386</v>
      </c>
      <c r="L8928" s="315" t="s">
        <v>525</v>
      </c>
      <c r="M8928" s="315" t="s">
        <v>409</v>
      </c>
      <c r="N8928" s="317">
        <v>8</v>
      </c>
      <c r="O8928" s="318">
        <v>1281.8900000000001</v>
      </c>
      <c r="P8928" s="317">
        <v>4057</v>
      </c>
      <c r="Q8928" t="str">
        <f t="shared" si="142"/>
        <v>1-Residential</v>
      </c>
    </row>
    <row r="8929" spans="1:17" ht="15">
      <c r="A8929" s="319">
        <v>4</v>
      </c>
      <c r="B8929" s="320" t="s">
        <v>249</v>
      </c>
      <c r="C8929" s="321">
        <v>2023</v>
      </c>
      <c r="D8929" s="321">
        <v>10</v>
      </c>
      <c r="E8929" s="320" t="s">
        <v>577</v>
      </c>
      <c r="F8929" s="327">
        <v>3</v>
      </c>
      <c r="G8929" s="320" t="s">
        <v>408</v>
      </c>
      <c r="H8929" s="320" t="s">
        <v>390</v>
      </c>
      <c r="I8929" s="320" t="s">
        <v>391</v>
      </c>
      <c r="J8929" s="320" t="s">
        <v>548</v>
      </c>
      <c r="K8929" s="320" t="s">
        <v>392</v>
      </c>
      <c r="L8929" s="320" t="s">
        <v>525</v>
      </c>
      <c r="M8929" s="320" t="s">
        <v>409</v>
      </c>
      <c r="N8929" s="322">
        <v>174</v>
      </c>
      <c r="O8929" s="323">
        <v>30757.009999999998</v>
      </c>
      <c r="P8929" s="322">
        <v>117656</v>
      </c>
      <c r="Q8929" t="str">
        <f t="shared" si="142"/>
        <v>3-Small C&amp;I</v>
      </c>
    </row>
    <row r="8930" spans="1:17" ht="15">
      <c r="A8930" s="314">
        <v>4</v>
      </c>
      <c r="B8930" s="315" t="s">
        <v>249</v>
      </c>
      <c r="C8930" s="316">
        <v>2023</v>
      </c>
      <c r="D8930" s="316">
        <v>10</v>
      </c>
      <c r="E8930" s="315" t="s">
        <v>577</v>
      </c>
      <c r="F8930" s="326">
        <v>3</v>
      </c>
      <c r="G8930" s="315" t="s">
        <v>408</v>
      </c>
      <c r="H8930" s="315" t="s">
        <v>413</v>
      </c>
      <c r="I8930" s="315" t="s">
        <v>414</v>
      </c>
      <c r="J8930" s="315" t="s">
        <v>550</v>
      </c>
      <c r="K8930" s="315" t="s">
        <v>415</v>
      </c>
      <c r="L8930" s="315" t="s">
        <v>525</v>
      </c>
      <c r="M8930" s="315" t="s">
        <v>409</v>
      </c>
      <c r="N8930" s="317">
        <v>1</v>
      </c>
      <c r="O8930" s="318">
        <v>40.5</v>
      </c>
      <c r="P8930" s="317">
        <v>119</v>
      </c>
      <c r="Q8930" t="str">
        <f t="shared" si="142"/>
        <v>3-Small C&amp;I</v>
      </c>
    </row>
    <row r="8931" spans="1:17" ht="15">
      <c r="A8931" s="319">
        <v>4</v>
      </c>
      <c r="B8931" s="320" t="s">
        <v>249</v>
      </c>
      <c r="C8931" s="321">
        <v>2023</v>
      </c>
      <c r="D8931" s="321">
        <v>10</v>
      </c>
      <c r="E8931" s="320" t="s">
        <v>577</v>
      </c>
      <c r="F8931" s="327">
        <v>3</v>
      </c>
      <c r="G8931" s="320" t="s">
        <v>408</v>
      </c>
      <c r="H8931" s="320" t="s">
        <v>396</v>
      </c>
      <c r="I8931" s="320" t="s">
        <v>397</v>
      </c>
      <c r="J8931" s="320" t="s">
        <v>551</v>
      </c>
      <c r="K8931" s="320" t="s">
        <v>398</v>
      </c>
      <c r="L8931" s="320" t="s">
        <v>525</v>
      </c>
      <c r="M8931" s="320" t="s">
        <v>409</v>
      </c>
      <c r="N8931" s="322">
        <v>23</v>
      </c>
      <c r="O8931" s="323">
        <v>2626.6399999999999</v>
      </c>
      <c r="P8931" s="322">
        <v>9211</v>
      </c>
      <c r="Q8931" t="str">
        <f t="shared" si="142"/>
        <v>3-Small C&amp;I</v>
      </c>
    </row>
    <row r="8932" spans="1:17" ht="15">
      <c r="A8932" s="314">
        <v>4</v>
      </c>
      <c r="B8932" s="315" t="s">
        <v>249</v>
      </c>
      <c r="C8932" s="316">
        <v>2023</v>
      </c>
      <c r="D8932" s="316">
        <v>10</v>
      </c>
      <c r="E8932" s="315" t="s">
        <v>577</v>
      </c>
      <c r="F8932" s="326">
        <v>3</v>
      </c>
      <c r="G8932" s="315" t="s">
        <v>408</v>
      </c>
      <c r="H8932" s="315" t="s">
        <v>418</v>
      </c>
      <c r="I8932" s="315" t="s">
        <v>419</v>
      </c>
      <c r="J8932" s="315" t="s">
        <v>554</v>
      </c>
      <c r="K8932" s="315" t="s">
        <v>420</v>
      </c>
      <c r="L8932" s="315" t="s">
        <v>525</v>
      </c>
      <c r="M8932" s="315" t="s">
        <v>409</v>
      </c>
      <c r="N8932" s="317">
        <v>5</v>
      </c>
      <c r="O8932" s="318">
        <v>8860.6000000000004</v>
      </c>
      <c r="P8932" s="317">
        <v>38815</v>
      </c>
      <c r="Q8932" t="str">
        <f t="shared" si="142"/>
        <v>4-Medium C&amp;I</v>
      </c>
    </row>
    <row r="8933" spans="1:17" ht="15">
      <c r="A8933" s="319">
        <v>4</v>
      </c>
      <c r="B8933" s="320" t="s">
        <v>249</v>
      </c>
      <c r="C8933" s="321">
        <v>2023</v>
      </c>
      <c r="D8933" s="321">
        <v>10</v>
      </c>
      <c r="E8933" s="320" t="s">
        <v>577</v>
      </c>
      <c r="F8933" s="327">
        <v>3</v>
      </c>
      <c r="G8933" s="320" t="s">
        <v>408</v>
      </c>
      <c r="H8933" s="320" t="s">
        <v>421</v>
      </c>
      <c r="I8933" s="320" t="s">
        <v>422</v>
      </c>
      <c r="J8933" s="320" t="s">
        <v>552</v>
      </c>
      <c r="K8933" s="320" t="s">
        <v>423</v>
      </c>
      <c r="L8933" s="320" t="s">
        <v>524</v>
      </c>
      <c r="M8933" s="320" t="s">
        <v>401</v>
      </c>
      <c r="N8933" s="322">
        <v>1</v>
      </c>
      <c r="O8933" s="323">
        <v>11.18</v>
      </c>
      <c r="P8933" s="322">
        <v>23</v>
      </c>
      <c r="Q8933" t="str">
        <f t="shared" si="142"/>
        <v>Street</v>
      </c>
    </row>
    <row r="8934" spans="1:17" ht="15">
      <c r="A8934" s="314">
        <v>4</v>
      </c>
      <c r="B8934" s="315" t="s">
        <v>249</v>
      </c>
      <c r="C8934" s="316">
        <v>2023</v>
      </c>
      <c r="D8934" s="316">
        <v>10</v>
      </c>
      <c r="E8934" s="315" t="s">
        <v>577</v>
      </c>
      <c r="F8934" s="326">
        <v>3</v>
      </c>
      <c r="G8934" s="315" t="s">
        <v>408</v>
      </c>
      <c r="H8934" s="315" t="s">
        <v>424</v>
      </c>
      <c r="I8934" s="315" t="s">
        <v>425</v>
      </c>
      <c r="J8934" s="315" t="s">
        <v>557</v>
      </c>
      <c r="K8934" s="315" t="s">
        <v>426</v>
      </c>
      <c r="L8934" s="315" t="s">
        <v>526</v>
      </c>
      <c r="M8934" s="315" t="s">
        <v>427</v>
      </c>
      <c r="N8934" s="317">
        <v>8</v>
      </c>
      <c r="O8934" s="318">
        <v>210.03</v>
      </c>
      <c r="P8934" s="317">
        <v>1205</v>
      </c>
      <c r="Q8934" t="str">
        <f t="shared" si="142"/>
        <v>3-Small C&amp;I</v>
      </c>
    </row>
    <row r="8935" spans="1:17" ht="15">
      <c r="A8935" s="319">
        <v>4</v>
      </c>
      <c r="B8935" s="320" t="s">
        <v>249</v>
      </c>
      <c r="C8935" s="321">
        <v>2023</v>
      </c>
      <c r="D8935" s="321">
        <v>10</v>
      </c>
      <c r="E8935" s="320" t="s">
        <v>577</v>
      </c>
      <c r="F8935" s="327">
        <v>3</v>
      </c>
      <c r="G8935" s="320" t="s">
        <v>408</v>
      </c>
      <c r="H8935" s="320" t="s">
        <v>431</v>
      </c>
      <c r="I8935" s="320" t="s">
        <v>432</v>
      </c>
      <c r="J8935" s="320" t="s">
        <v>558</v>
      </c>
      <c r="K8935" s="320" t="s">
        <v>430</v>
      </c>
      <c r="L8935" s="320" t="s">
        <v>526</v>
      </c>
      <c r="M8935" s="320" t="s">
        <v>427</v>
      </c>
      <c r="N8935" s="322">
        <v>9</v>
      </c>
      <c r="O8935" s="323">
        <v>139499.42000000001</v>
      </c>
      <c r="P8935" s="322">
        <v>1774617</v>
      </c>
      <c r="Q8935" t="str">
        <f t="shared" si="142"/>
        <v>5-Large C&amp;I</v>
      </c>
    </row>
    <row r="8936" spans="1:17" ht="15">
      <c r="A8936" s="314">
        <v>4</v>
      </c>
      <c r="B8936" s="315" t="s">
        <v>249</v>
      </c>
      <c r="C8936" s="316">
        <v>2023</v>
      </c>
      <c r="D8936" s="316">
        <v>10</v>
      </c>
      <c r="E8936" s="315" t="s">
        <v>577</v>
      </c>
      <c r="F8936" s="326">
        <v>3</v>
      </c>
      <c r="G8936" s="315" t="s">
        <v>408</v>
      </c>
      <c r="H8936" s="315" t="s">
        <v>399</v>
      </c>
      <c r="I8936" s="315" t="s">
        <v>400</v>
      </c>
      <c r="J8936" s="315" t="s">
        <v>547</v>
      </c>
      <c r="K8936" s="315" t="s">
        <v>386</v>
      </c>
      <c r="L8936" s="315" t="s">
        <v>526</v>
      </c>
      <c r="M8936" s="315" t="s">
        <v>427</v>
      </c>
      <c r="N8936" s="317">
        <v>32</v>
      </c>
      <c r="O8936" s="318">
        <v>4112.3199999999997</v>
      </c>
      <c r="P8936" s="317">
        <v>24479</v>
      </c>
      <c r="Q8936" t="str">
        <f t="shared" si="142"/>
        <v>1-Residential</v>
      </c>
    </row>
    <row r="8937" spans="1:17" ht="15">
      <c r="A8937" s="319">
        <v>4</v>
      </c>
      <c r="B8937" s="320" t="s">
        <v>249</v>
      </c>
      <c r="C8937" s="321">
        <v>2023</v>
      </c>
      <c r="D8937" s="321">
        <v>10</v>
      </c>
      <c r="E8937" s="320" t="s">
        <v>577</v>
      </c>
      <c r="F8937" s="327">
        <v>3</v>
      </c>
      <c r="G8937" s="320" t="s">
        <v>408</v>
      </c>
      <c r="H8937" s="320" t="s">
        <v>404</v>
      </c>
      <c r="I8937" s="320" t="s">
        <v>405</v>
      </c>
      <c r="J8937" s="320" t="s">
        <v>548</v>
      </c>
      <c r="K8937" s="320" t="s">
        <v>392</v>
      </c>
      <c r="L8937" s="320" t="s">
        <v>526</v>
      </c>
      <c r="M8937" s="320" t="s">
        <v>427</v>
      </c>
      <c r="N8937" s="322">
        <v>1278</v>
      </c>
      <c r="O8937" s="323">
        <v>263191.65000000002</v>
      </c>
      <c r="P8937" s="322">
        <v>2015403</v>
      </c>
      <c r="Q8937" t="str">
        <f t="shared" si="142"/>
        <v>3-Small C&amp;I</v>
      </c>
    </row>
    <row r="8938" spans="1:17" ht="15">
      <c r="A8938" s="314">
        <v>4</v>
      </c>
      <c r="B8938" s="315" t="s">
        <v>249</v>
      </c>
      <c r="C8938" s="316">
        <v>2023</v>
      </c>
      <c r="D8938" s="316">
        <v>10</v>
      </c>
      <c r="E8938" s="315" t="s">
        <v>577</v>
      </c>
      <c r="F8938" s="326">
        <v>3</v>
      </c>
      <c r="G8938" s="315" t="s">
        <v>408</v>
      </c>
      <c r="H8938" s="315" t="s">
        <v>433</v>
      </c>
      <c r="I8938" s="315" t="s">
        <v>434</v>
      </c>
      <c r="J8938" s="315" t="s">
        <v>553</v>
      </c>
      <c r="K8938" s="315" t="s">
        <v>412</v>
      </c>
      <c r="L8938" s="315" t="s">
        <v>526</v>
      </c>
      <c r="M8938" s="315" t="s">
        <v>427</v>
      </c>
      <c r="N8938" s="317">
        <v>7</v>
      </c>
      <c r="O8938" s="318">
        <v>263.10000000000002</v>
      </c>
      <c r="P8938" s="317">
        <v>1664</v>
      </c>
      <c r="Q8938" t="str">
        <f t="shared" si="142"/>
        <v>3-Small C&amp;I</v>
      </c>
    </row>
    <row r="8939" spans="1:17" ht="15">
      <c r="A8939" s="319">
        <v>4</v>
      </c>
      <c r="B8939" s="320" t="s">
        <v>249</v>
      </c>
      <c r="C8939" s="321">
        <v>2023</v>
      </c>
      <c r="D8939" s="321">
        <v>10</v>
      </c>
      <c r="E8939" s="320" t="s">
        <v>577</v>
      </c>
      <c r="F8939" s="327">
        <v>3</v>
      </c>
      <c r="G8939" s="320" t="s">
        <v>408</v>
      </c>
      <c r="H8939" s="320" t="s">
        <v>435</v>
      </c>
      <c r="I8939" s="320" t="s">
        <v>436</v>
      </c>
      <c r="J8939" s="320" t="s">
        <v>550</v>
      </c>
      <c r="K8939" s="320" t="s">
        <v>415</v>
      </c>
      <c r="L8939" s="320" t="s">
        <v>526</v>
      </c>
      <c r="M8939" s="320" t="s">
        <v>427</v>
      </c>
      <c r="N8939" s="322">
        <v>12</v>
      </c>
      <c r="O8939" s="323">
        <v>597.79999999999995</v>
      </c>
      <c r="P8939" s="322">
        <v>3982</v>
      </c>
      <c r="Q8939" t="str">
        <f t="shared" si="142"/>
        <v>3-Small C&amp;I</v>
      </c>
    </row>
    <row r="8940" spans="1:17" ht="15">
      <c r="A8940" s="314">
        <v>4</v>
      </c>
      <c r="B8940" s="315" t="s">
        <v>249</v>
      </c>
      <c r="C8940" s="316">
        <v>2023</v>
      </c>
      <c r="D8940" s="316">
        <v>10</v>
      </c>
      <c r="E8940" s="315" t="s">
        <v>577</v>
      </c>
      <c r="F8940" s="326">
        <v>3</v>
      </c>
      <c r="G8940" s="315" t="s">
        <v>408</v>
      </c>
      <c r="H8940" s="315" t="s">
        <v>406</v>
      </c>
      <c r="I8940" s="315" t="s">
        <v>407</v>
      </c>
      <c r="J8940" s="315" t="s">
        <v>551</v>
      </c>
      <c r="K8940" s="315" t="s">
        <v>398</v>
      </c>
      <c r="L8940" s="315" t="s">
        <v>526</v>
      </c>
      <c r="M8940" s="315" t="s">
        <v>427</v>
      </c>
      <c r="N8940" s="317">
        <v>62</v>
      </c>
      <c r="O8940" s="318">
        <v>3784.77</v>
      </c>
      <c r="P8940" s="317">
        <v>25065</v>
      </c>
      <c r="Q8940" t="str">
        <f t="shared" si="142"/>
        <v>3-Small C&amp;I</v>
      </c>
    </row>
    <row r="8941" spans="1:17" ht="15">
      <c r="A8941" s="319">
        <v>4</v>
      </c>
      <c r="B8941" s="320" t="s">
        <v>249</v>
      </c>
      <c r="C8941" s="321">
        <v>2023</v>
      </c>
      <c r="D8941" s="321">
        <v>10</v>
      </c>
      <c r="E8941" s="320" t="s">
        <v>577</v>
      </c>
      <c r="F8941" s="327">
        <v>3</v>
      </c>
      <c r="G8941" s="320" t="s">
        <v>408</v>
      </c>
      <c r="H8941" s="320" t="s">
        <v>437</v>
      </c>
      <c r="I8941" s="320" t="s">
        <v>438</v>
      </c>
      <c r="J8941" s="320" t="s">
        <v>554</v>
      </c>
      <c r="K8941" s="320" t="s">
        <v>420</v>
      </c>
      <c r="L8941" s="320" t="s">
        <v>526</v>
      </c>
      <c r="M8941" s="320" t="s">
        <v>427</v>
      </c>
      <c r="N8941" s="322">
        <v>72</v>
      </c>
      <c r="O8941" s="323">
        <v>191024.67999999999</v>
      </c>
      <c r="P8941" s="322">
        <v>1731035</v>
      </c>
      <c r="Q8941" t="str">
        <f t="shared" si="142"/>
        <v>4-Medium C&amp;I</v>
      </c>
    </row>
    <row r="8942" spans="1:17" ht="15">
      <c r="A8942" s="314">
        <v>4</v>
      </c>
      <c r="B8942" s="315" t="s">
        <v>249</v>
      </c>
      <c r="C8942" s="316">
        <v>2023</v>
      </c>
      <c r="D8942" s="316">
        <v>10</v>
      </c>
      <c r="E8942" s="315" t="s">
        <v>577</v>
      </c>
      <c r="F8942" s="326">
        <v>3</v>
      </c>
      <c r="G8942" s="315" t="s">
        <v>408</v>
      </c>
      <c r="H8942" s="315" t="s">
        <v>439</v>
      </c>
      <c r="I8942" s="315" t="s">
        <v>440</v>
      </c>
      <c r="J8942" s="315" t="s">
        <v>556</v>
      </c>
      <c r="K8942" s="315" t="s">
        <v>441</v>
      </c>
      <c r="L8942" s="315" t="s">
        <v>526</v>
      </c>
      <c r="M8942" s="315" t="s">
        <v>427</v>
      </c>
      <c r="N8942" s="317">
        <v>1</v>
      </c>
      <c r="O8942" s="318">
        <v>1638.7</v>
      </c>
      <c r="P8942" s="317">
        <v>419</v>
      </c>
      <c r="Q8942" t="str">
        <f t="shared" si="142"/>
        <v>4-Medium C&amp;I</v>
      </c>
    </row>
    <row r="8943" spans="1:17" ht="15">
      <c r="A8943" s="319">
        <v>4</v>
      </c>
      <c r="B8943" s="320" t="s">
        <v>249</v>
      </c>
      <c r="C8943" s="321">
        <v>2023</v>
      </c>
      <c r="D8943" s="321">
        <v>10</v>
      </c>
      <c r="E8943" s="320" t="s">
        <v>577</v>
      </c>
      <c r="F8943" s="327">
        <v>5</v>
      </c>
      <c r="G8943" s="320" t="s">
        <v>442</v>
      </c>
      <c r="H8943" s="320" t="s">
        <v>418</v>
      </c>
      <c r="I8943" s="320" t="s">
        <v>419</v>
      </c>
      <c r="J8943" s="320" t="s">
        <v>554</v>
      </c>
      <c r="K8943" s="320" t="s">
        <v>420</v>
      </c>
      <c r="L8943" s="320" t="s">
        <v>527</v>
      </c>
      <c r="M8943" s="320" t="s">
        <v>443</v>
      </c>
      <c r="N8943" s="322">
        <v>1</v>
      </c>
      <c r="O8943" s="323">
        <v>520.84000000000003</v>
      </c>
      <c r="P8943" s="322">
        <v>2080</v>
      </c>
      <c r="Q8943" t="str">
        <f t="shared" si="142"/>
        <v>4-Medium C&amp;I</v>
      </c>
    </row>
    <row r="8944" spans="1:17" ht="15">
      <c r="A8944" s="314">
        <v>4</v>
      </c>
      <c r="B8944" s="315" t="s">
        <v>249</v>
      </c>
      <c r="C8944" s="316">
        <v>2023</v>
      </c>
      <c r="D8944" s="316">
        <v>10</v>
      </c>
      <c r="E8944" s="315" t="s">
        <v>577</v>
      </c>
      <c r="F8944" s="326">
        <v>5</v>
      </c>
      <c r="G8944" s="315" t="s">
        <v>442</v>
      </c>
      <c r="H8944" s="315" t="s">
        <v>431</v>
      </c>
      <c r="I8944" s="315" t="s">
        <v>432</v>
      </c>
      <c r="J8944" s="315" t="s">
        <v>558</v>
      </c>
      <c r="K8944" s="315" t="s">
        <v>430</v>
      </c>
      <c r="L8944" s="315" t="s">
        <v>528</v>
      </c>
      <c r="M8944" s="315" t="s">
        <v>444</v>
      </c>
      <c r="N8944" s="317">
        <v>1</v>
      </c>
      <c r="O8944" s="318">
        <v>6046.8199999999997</v>
      </c>
      <c r="P8944" s="317">
        <v>60642</v>
      </c>
      <c r="Q8944" t="str">
        <f t="shared" si="142"/>
        <v>5-Large C&amp;I</v>
      </c>
    </row>
    <row r="8945" spans="1:17" ht="15">
      <c r="A8945" s="319">
        <v>4</v>
      </c>
      <c r="B8945" s="320" t="s">
        <v>249</v>
      </c>
      <c r="C8945" s="321">
        <v>2023</v>
      </c>
      <c r="D8945" s="321">
        <v>10</v>
      </c>
      <c r="E8945" s="320" t="s">
        <v>577</v>
      </c>
      <c r="F8945" s="327">
        <v>5</v>
      </c>
      <c r="G8945" s="320" t="s">
        <v>442</v>
      </c>
      <c r="H8945" s="320" t="s">
        <v>404</v>
      </c>
      <c r="I8945" s="320" t="s">
        <v>405</v>
      </c>
      <c r="J8945" s="320" t="s">
        <v>548</v>
      </c>
      <c r="K8945" s="320" t="s">
        <v>392</v>
      </c>
      <c r="L8945" s="320" t="s">
        <v>528</v>
      </c>
      <c r="M8945" s="320" t="s">
        <v>444</v>
      </c>
      <c r="N8945" s="322">
        <v>1</v>
      </c>
      <c r="O8945" s="323">
        <v>23.25</v>
      </c>
      <c r="P8945" s="322">
        <v>105</v>
      </c>
      <c r="Q8945" t="str">
        <f t="shared" si="142"/>
        <v>3-Small C&amp;I</v>
      </c>
    </row>
    <row r="8946" spans="1:17" ht="15">
      <c r="A8946" s="314">
        <v>4</v>
      </c>
      <c r="B8946" s="315" t="s">
        <v>249</v>
      </c>
      <c r="C8946" s="316">
        <v>2023</v>
      </c>
      <c r="D8946" s="316">
        <v>10</v>
      </c>
      <c r="E8946" s="315" t="s">
        <v>577</v>
      </c>
      <c r="F8946" s="326">
        <v>6</v>
      </c>
      <c r="G8946" s="315" t="s">
        <v>445</v>
      </c>
      <c r="H8946" s="315" t="s">
        <v>446</v>
      </c>
      <c r="I8946" s="315" t="s">
        <v>447</v>
      </c>
      <c r="J8946" s="315" t="s">
        <v>559</v>
      </c>
      <c r="K8946" s="315" t="s">
        <v>448</v>
      </c>
      <c r="L8946" s="315" t="s">
        <v>529</v>
      </c>
      <c r="M8946" s="315" t="s">
        <v>449</v>
      </c>
      <c r="N8946" s="317">
        <v>1</v>
      </c>
      <c r="O8946" s="318">
        <v>7573.1800000000003</v>
      </c>
      <c r="P8946" s="317">
        <v>17440</v>
      </c>
      <c r="Q8946" t="str">
        <f t="shared" si="142"/>
        <v>Street</v>
      </c>
    </row>
    <row r="8947" spans="1:17" ht="15">
      <c r="A8947" s="319">
        <v>4</v>
      </c>
      <c r="B8947" s="320" t="s">
        <v>249</v>
      </c>
      <c r="C8947" s="321">
        <v>2023</v>
      </c>
      <c r="D8947" s="321">
        <v>10</v>
      </c>
      <c r="E8947" s="320" t="s">
        <v>577</v>
      </c>
      <c r="F8947" s="327">
        <v>6</v>
      </c>
      <c r="G8947" s="320" t="s">
        <v>445</v>
      </c>
      <c r="H8947" s="320" t="s">
        <v>450</v>
      </c>
      <c r="I8947" s="320" t="s">
        <v>451</v>
      </c>
      <c r="J8947" s="320" t="s">
        <v>563</v>
      </c>
      <c r="K8947" s="320" t="s">
        <v>452</v>
      </c>
      <c r="L8947" s="320" t="s">
        <v>529</v>
      </c>
      <c r="M8947" s="320" t="s">
        <v>449</v>
      </c>
      <c r="N8947" s="322">
        <v>2</v>
      </c>
      <c r="O8947" s="323">
        <v>1597.4300000000001</v>
      </c>
      <c r="P8947" s="322">
        <v>7334</v>
      </c>
      <c r="Q8947" t="str">
        <f t="shared" si="142"/>
        <v>Street</v>
      </c>
    </row>
    <row r="8948" spans="1:17" ht="15">
      <c r="A8948" s="314">
        <v>4</v>
      </c>
      <c r="B8948" s="315" t="s">
        <v>249</v>
      </c>
      <c r="C8948" s="316">
        <v>2023</v>
      </c>
      <c r="D8948" s="316">
        <v>10</v>
      </c>
      <c r="E8948" s="315" t="s">
        <v>577</v>
      </c>
      <c r="F8948" s="326">
        <v>10</v>
      </c>
      <c r="G8948" s="315" t="s">
        <v>453</v>
      </c>
      <c r="H8948" s="315" t="s">
        <v>384</v>
      </c>
      <c r="I8948" s="315" t="s">
        <v>385</v>
      </c>
      <c r="J8948" s="315" t="s">
        <v>547</v>
      </c>
      <c r="K8948" s="315" t="s">
        <v>386</v>
      </c>
      <c r="L8948" s="315" t="s">
        <v>530</v>
      </c>
      <c r="M8948" s="315" t="s">
        <v>454</v>
      </c>
      <c r="N8948" s="317">
        <v>22</v>
      </c>
      <c r="O8948" s="318">
        <v>5136.25</v>
      </c>
      <c r="P8948" s="317">
        <v>16433</v>
      </c>
      <c r="Q8948" t="str">
        <f t="shared" si="142"/>
        <v>1-Residential</v>
      </c>
    </row>
    <row r="8949" spans="1:17" ht="15">
      <c r="A8949" s="319">
        <v>4</v>
      </c>
      <c r="B8949" s="320" t="s">
        <v>249</v>
      </c>
      <c r="C8949" s="321">
        <v>2023</v>
      </c>
      <c r="D8949" s="321">
        <v>10</v>
      </c>
      <c r="E8949" s="320" t="s">
        <v>577</v>
      </c>
      <c r="F8949" s="327">
        <v>10</v>
      </c>
      <c r="G8949" s="320" t="s">
        <v>453</v>
      </c>
      <c r="H8949" s="320" t="s">
        <v>399</v>
      </c>
      <c r="I8949" s="320" t="s">
        <v>400</v>
      </c>
      <c r="J8949" s="320" t="s">
        <v>547</v>
      </c>
      <c r="K8949" s="320" t="s">
        <v>386</v>
      </c>
      <c r="L8949" s="320" t="s">
        <v>531</v>
      </c>
      <c r="M8949" s="320" t="s">
        <v>455</v>
      </c>
      <c r="N8949" s="322">
        <v>143</v>
      </c>
      <c r="O8949" s="323">
        <v>16875.119999999999</v>
      </c>
      <c r="P8949" s="322">
        <v>99001</v>
      </c>
      <c r="Q8949" t="str">
        <f t="shared" si="142"/>
        <v>1-Residential</v>
      </c>
    </row>
    <row r="8950" spans="1:17" ht="15">
      <c r="A8950" s="314">
        <v>4</v>
      </c>
      <c r="B8950" s="315" t="s">
        <v>249</v>
      </c>
      <c r="C8950" s="316">
        <v>2023</v>
      </c>
      <c r="D8950" s="316">
        <v>10</v>
      </c>
      <c r="E8950" s="315" t="s">
        <v>577</v>
      </c>
      <c r="F8950" s="326">
        <v>10</v>
      </c>
      <c r="G8950" s="315" t="s">
        <v>453</v>
      </c>
      <c r="H8950" s="315" t="s">
        <v>402</v>
      </c>
      <c r="I8950" s="315" t="s">
        <v>403</v>
      </c>
      <c r="J8950" s="315" t="s">
        <v>549</v>
      </c>
      <c r="K8950" s="315" t="s">
        <v>395</v>
      </c>
      <c r="L8950" s="315" t="s">
        <v>531</v>
      </c>
      <c r="M8950" s="315" t="s">
        <v>455</v>
      </c>
      <c r="N8950" s="317">
        <v>5</v>
      </c>
      <c r="O8950" s="318">
        <v>175.66999999999999</v>
      </c>
      <c r="P8950" s="317">
        <v>2583</v>
      </c>
      <c r="Q8950" t="str">
        <f t="shared" si="142"/>
        <v>2-Low Income Residential</v>
      </c>
    </row>
    <row r="8951" spans="1:17" ht="15">
      <c r="A8951" s="319">
        <v>4</v>
      </c>
      <c r="B8951" s="320" t="s">
        <v>249</v>
      </c>
      <c r="C8951" s="321">
        <v>2023</v>
      </c>
      <c r="D8951" s="321">
        <v>10</v>
      </c>
      <c r="E8951" s="320" t="s">
        <v>577</v>
      </c>
      <c r="F8951" s="327">
        <v>60</v>
      </c>
      <c r="G8951" s="320" t="s">
        <v>456</v>
      </c>
      <c r="H8951" s="320" t="s">
        <v>446</v>
      </c>
      <c r="I8951" s="320" t="s">
        <v>447</v>
      </c>
      <c r="J8951" s="320" t="s">
        <v>559</v>
      </c>
      <c r="K8951" s="320" t="s">
        <v>448</v>
      </c>
      <c r="L8951" s="320" t="s">
        <v>532</v>
      </c>
      <c r="M8951" s="320" t="s">
        <v>457</v>
      </c>
      <c r="N8951" s="322">
        <v>1</v>
      </c>
      <c r="O8951" s="323">
        <v>14.220000000000001</v>
      </c>
      <c r="P8951" s="322">
        <v>33</v>
      </c>
      <c r="Q8951" t="str">
        <f t="shared" si="142"/>
        <v>Street</v>
      </c>
    </row>
    <row r="8952" spans="1:17" ht="15">
      <c r="A8952" s="314">
        <v>4</v>
      </c>
      <c r="B8952" s="315" t="s">
        <v>249</v>
      </c>
      <c r="C8952" s="316">
        <v>2023</v>
      </c>
      <c r="D8952" s="316">
        <v>10</v>
      </c>
      <c r="E8952" s="315" t="s">
        <v>577</v>
      </c>
      <c r="F8952" s="326">
        <v>60</v>
      </c>
      <c r="G8952" s="315" t="s">
        <v>456</v>
      </c>
      <c r="H8952" s="315" t="s">
        <v>450</v>
      </c>
      <c r="I8952" s="315" t="s">
        <v>451</v>
      </c>
      <c r="J8952" s="315" t="s">
        <v>563</v>
      </c>
      <c r="K8952" s="315" t="s">
        <v>452</v>
      </c>
      <c r="L8952" s="315" t="s">
        <v>532</v>
      </c>
      <c r="M8952" s="315" t="s">
        <v>457</v>
      </c>
      <c r="N8952" s="317">
        <v>2</v>
      </c>
      <c r="O8952" s="318">
        <v>34.869999999999997</v>
      </c>
      <c r="P8952" s="317">
        <v>150</v>
      </c>
      <c r="Q8952" t="str">
        <f t="shared" si="142"/>
        <v>Street</v>
      </c>
    </row>
    <row r="8953" spans="1:17" ht="15">
      <c r="A8953" s="314">
        <v>5</v>
      </c>
      <c r="B8953" s="315" t="s">
        <v>241</v>
      </c>
      <c r="C8953" s="316">
        <v>2023</v>
      </c>
      <c r="D8953" s="316">
        <v>10</v>
      </c>
      <c r="E8953" s="315" t="s">
        <v>577</v>
      </c>
      <c r="F8953" s="326">
        <v>1</v>
      </c>
      <c r="G8953" s="315" t="s">
        <v>383</v>
      </c>
      <c r="H8953" s="315" t="s">
        <v>384</v>
      </c>
      <c r="I8953" s="315" t="s">
        <v>385</v>
      </c>
      <c r="J8953" s="315" t="s">
        <v>547</v>
      </c>
      <c r="K8953" s="315" t="s">
        <v>386</v>
      </c>
      <c r="L8953" s="315" t="s">
        <v>523</v>
      </c>
      <c r="M8953" s="315" t="s">
        <v>387</v>
      </c>
      <c r="N8953" s="317">
        <v>439969</v>
      </c>
      <c r="O8953" s="318">
        <v>59634088.810000002</v>
      </c>
      <c r="P8953" s="317">
        <v>191551966</v>
      </c>
      <c r="Q8953" t="str">
        <f t="shared" si="142"/>
        <v>1-Residential</v>
      </c>
    </row>
    <row r="8954" spans="1:17" ht="15">
      <c r="A8954" s="319">
        <v>5</v>
      </c>
      <c r="B8954" s="320" t="s">
        <v>241</v>
      </c>
      <c r="C8954" s="321">
        <v>2023</v>
      </c>
      <c r="D8954" s="321">
        <v>10</v>
      </c>
      <c r="E8954" s="320" t="s">
        <v>577</v>
      </c>
      <c r="F8954" s="327">
        <v>1</v>
      </c>
      <c r="G8954" s="320" t="s">
        <v>383</v>
      </c>
      <c r="H8954" s="320" t="s">
        <v>388</v>
      </c>
      <c r="I8954" s="320" t="s">
        <v>389</v>
      </c>
      <c r="J8954" s="320" t="s">
        <v>547</v>
      </c>
      <c r="K8954" s="320" t="s">
        <v>386</v>
      </c>
      <c r="L8954" s="320" t="s">
        <v>523</v>
      </c>
      <c r="M8954" s="320" t="s">
        <v>387</v>
      </c>
      <c r="N8954" s="322">
        <v>327</v>
      </c>
      <c r="O8954" s="323">
        <v>3401.8299999999999</v>
      </c>
      <c r="P8954" s="322">
        <v>66051</v>
      </c>
      <c r="Q8954" t="str">
        <f t="shared" si="142"/>
        <v>1-Residential</v>
      </c>
    </row>
    <row r="8955" spans="1:17" ht="15">
      <c r="A8955" s="314">
        <v>5</v>
      </c>
      <c r="B8955" s="315" t="s">
        <v>241</v>
      </c>
      <c r="C8955" s="316">
        <v>2023</v>
      </c>
      <c r="D8955" s="316">
        <v>10</v>
      </c>
      <c r="E8955" s="315" t="s">
        <v>577</v>
      </c>
      <c r="F8955" s="326">
        <v>1</v>
      </c>
      <c r="G8955" s="315" t="s">
        <v>383</v>
      </c>
      <c r="H8955" s="315" t="s">
        <v>390</v>
      </c>
      <c r="I8955" s="315" t="s">
        <v>391</v>
      </c>
      <c r="J8955" s="315" t="s">
        <v>548</v>
      </c>
      <c r="K8955" s="315" t="s">
        <v>392</v>
      </c>
      <c r="L8955" s="315" t="s">
        <v>523</v>
      </c>
      <c r="M8955" s="315" t="s">
        <v>387</v>
      </c>
      <c r="N8955" s="317">
        <v>1218</v>
      </c>
      <c r="O8955" s="324">
        <v>-103746.7</v>
      </c>
      <c r="P8955" s="317">
        <v>647913</v>
      </c>
      <c r="Q8955" t="str">
        <f t="shared" si="142"/>
        <v>3-Small C&amp;I</v>
      </c>
    </row>
    <row r="8956" spans="1:17" ht="15">
      <c r="A8956" s="319">
        <v>5</v>
      </c>
      <c r="B8956" s="320" t="s">
        <v>241</v>
      </c>
      <c r="C8956" s="321">
        <v>2023</v>
      </c>
      <c r="D8956" s="321">
        <v>10</v>
      </c>
      <c r="E8956" s="320" t="s">
        <v>577</v>
      </c>
      <c r="F8956" s="327">
        <v>1</v>
      </c>
      <c r="G8956" s="320" t="s">
        <v>383</v>
      </c>
      <c r="H8956" s="320" t="s">
        <v>393</v>
      </c>
      <c r="I8956" s="320" t="s">
        <v>394</v>
      </c>
      <c r="J8956" s="320" t="s">
        <v>549</v>
      </c>
      <c r="K8956" s="320" t="s">
        <v>395</v>
      </c>
      <c r="L8956" s="320" t="s">
        <v>523</v>
      </c>
      <c r="M8956" s="320" t="s">
        <v>387</v>
      </c>
      <c r="N8956" s="322">
        <v>68999</v>
      </c>
      <c r="O8956" s="323">
        <v>6139259</v>
      </c>
      <c r="P8956" s="322">
        <v>30928344</v>
      </c>
      <c r="Q8956" t="str">
        <f t="shared" si="142"/>
        <v>2-Low Income Residential</v>
      </c>
    </row>
    <row r="8957" spans="1:17" ht="15">
      <c r="A8957" s="314">
        <v>5</v>
      </c>
      <c r="B8957" s="315" t="s">
        <v>241</v>
      </c>
      <c r="C8957" s="316">
        <v>2023</v>
      </c>
      <c r="D8957" s="316">
        <v>10</v>
      </c>
      <c r="E8957" s="315" t="s">
        <v>577</v>
      </c>
      <c r="F8957" s="326">
        <v>1</v>
      </c>
      <c r="G8957" s="315" t="s">
        <v>383</v>
      </c>
      <c r="H8957" s="315" t="s">
        <v>458</v>
      </c>
      <c r="I8957" s="315" t="s">
        <v>459</v>
      </c>
      <c r="J8957" s="315" t="s">
        <v>549</v>
      </c>
      <c r="K8957" s="315" t="s">
        <v>395</v>
      </c>
      <c r="L8957" s="315" t="s">
        <v>523</v>
      </c>
      <c r="M8957" s="315" t="s">
        <v>387</v>
      </c>
      <c r="N8957" s="317">
        <v>142</v>
      </c>
      <c r="O8957" s="318">
        <v>13341.27</v>
      </c>
      <c r="P8957" s="317">
        <v>68779</v>
      </c>
      <c r="Q8957" t="str">
        <f t="shared" si="142"/>
        <v>2-Low Income Residential</v>
      </c>
    </row>
    <row r="8958" spans="1:17" ht="15">
      <c r="A8958" s="319">
        <v>5</v>
      </c>
      <c r="B8958" s="320" t="s">
        <v>241</v>
      </c>
      <c r="C8958" s="321">
        <v>2023</v>
      </c>
      <c r="D8958" s="321">
        <v>10</v>
      </c>
      <c r="E8958" s="320" t="s">
        <v>577</v>
      </c>
      <c r="F8958" s="327">
        <v>1</v>
      </c>
      <c r="G8958" s="320" t="s">
        <v>383</v>
      </c>
      <c r="H8958" s="320" t="s">
        <v>396</v>
      </c>
      <c r="I8958" s="320" t="s">
        <v>397</v>
      </c>
      <c r="J8958" s="320" t="s">
        <v>550</v>
      </c>
      <c r="K8958" s="320" t="s">
        <v>415</v>
      </c>
      <c r="L8958" s="320" t="s">
        <v>523</v>
      </c>
      <c r="M8958" s="320" t="s">
        <v>387</v>
      </c>
      <c r="N8958" s="322">
        <v>1114</v>
      </c>
      <c r="O8958" s="323">
        <v>76796.229999999996</v>
      </c>
      <c r="P8958" s="322">
        <v>263723</v>
      </c>
      <c r="Q8958" t="str">
        <f t="shared" si="142"/>
        <v>3-Small C&amp;I</v>
      </c>
    </row>
    <row r="8959" spans="1:17" ht="15">
      <c r="A8959" s="314">
        <v>5</v>
      </c>
      <c r="B8959" s="315" t="s">
        <v>241</v>
      </c>
      <c r="C8959" s="316">
        <v>2023</v>
      </c>
      <c r="D8959" s="316">
        <v>10</v>
      </c>
      <c r="E8959" s="315" t="s">
        <v>577</v>
      </c>
      <c r="F8959" s="326">
        <v>1</v>
      </c>
      <c r="G8959" s="315" t="s">
        <v>383</v>
      </c>
      <c r="H8959" s="315" t="s">
        <v>416</v>
      </c>
      <c r="I8959" s="315" t="s">
        <v>417</v>
      </c>
      <c r="J8959" s="315" t="s">
        <v>548</v>
      </c>
      <c r="K8959" s="315" t="s">
        <v>392</v>
      </c>
      <c r="L8959" s="315" t="s">
        <v>523</v>
      </c>
      <c r="M8959" s="315" t="s">
        <v>387</v>
      </c>
      <c r="N8959" s="317">
        <v>11</v>
      </c>
      <c r="O8959" s="324">
        <v>-21415.619999999999</v>
      </c>
      <c r="P8959" s="317">
        <v>7474</v>
      </c>
      <c r="Q8959" t="str">
        <f t="shared" si="142"/>
        <v>3-Small C&amp;I</v>
      </c>
    </row>
    <row r="8960" spans="1:17" ht="15">
      <c r="A8960" s="319">
        <v>5</v>
      </c>
      <c r="B8960" s="320" t="s">
        <v>241</v>
      </c>
      <c r="C8960" s="321">
        <v>2023</v>
      </c>
      <c r="D8960" s="321">
        <v>10</v>
      </c>
      <c r="E8960" s="320" t="s">
        <v>577</v>
      </c>
      <c r="F8960" s="327">
        <v>1</v>
      </c>
      <c r="G8960" s="320" t="s">
        <v>383</v>
      </c>
      <c r="H8960" s="320" t="s">
        <v>460</v>
      </c>
      <c r="I8960" s="320" t="s">
        <v>461</v>
      </c>
      <c r="J8960" s="320" t="s">
        <v>551</v>
      </c>
      <c r="K8960" s="320" t="s">
        <v>398</v>
      </c>
      <c r="L8960" s="320" t="s">
        <v>523</v>
      </c>
      <c r="M8960" s="320" t="s">
        <v>387</v>
      </c>
      <c r="N8960" s="322">
        <v>3</v>
      </c>
      <c r="O8960" s="323">
        <v>102.65000000000001</v>
      </c>
      <c r="P8960" s="322">
        <v>291</v>
      </c>
      <c r="Q8960" t="str">
        <f t="shared" si="142"/>
        <v>3-Small C&amp;I</v>
      </c>
    </row>
    <row r="8961" spans="1:17" ht="15">
      <c r="A8961" s="314">
        <v>5</v>
      </c>
      <c r="B8961" s="315" t="s">
        <v>241</v>
      </c>
      <c r="C8961" s="316">
        <v>2023</v>
      </c>
      <c r="D8961" s="316">
        <v>10</v>
      </c>
      <c r="E8961" s="315" t="s">
        <v>577</v>
      </c>
      <c r="F8961" s="326">
        <v>1</v>
      </c>
      <c r="G8961" s="315" t="s">
        <v>383</v>
      </c>
      <c r="H8961" s="315" t="s">
        <v>464</v>
      </c>
      <c r="I8961" s="315" t="s">
        <v>465</v>
      </c>
      <c r="J8961" s="315" t="s">
        <v>552</v>
      </c>
      <c r="K8961" s="315" t="s">
        <v>423</v>
      </c>
      <c r="L8961" s="315" t="s">
        <v>523</v>
      </c>
      <c r="M8961" s="315" t="s">
        <v>387</v>
      </c>
      <c r="N8961" s="317">
        <v>144</v>
      </c>
      <c r="O8961" s="318">
        <v>7420.3100000000004</v>
      </c>
      <c r="P8961" s="317">
        <v>15090</v>
      </c>
      <c r="Q8961" t="str">
        <f t="shared" si="142"/>
        <v>Street</v>
      </c>
    </row>
    <row r="8962" spans="1:17" ht="15">
      <c r="A8962" s="319">
        <v>5</v>
      </c>
      <c r="B8962" s="320" t="s">
        <v>241</v>
      </c>
      <c r="C8962" s="321">
        <v>2023</v>
      </c>
      <c r="D8962" s="321">
        <v>10</v>
      </c>
      <c r="E8962" s="320" t="s">
        <v>577</v>
      </c>
      <c r="F8962" s="327">
        <v>1</v>
      </c>
      <c r="G8962" s="320" t="s">
        <v>383</v>
      </c>
      <c r="H8962" s="320" t="s">
        <v>466</v>
      </c>
      <c r="I8962" s="320" t="s">
        <v>467</v>
      </c>
      <c r="J8962" s="320" t="s">
        <v>552</v>
      </c>
      <c r="K8962" s="320" t="s">
        <v>423</v>
      </c>
      <c r="L8962" s="320" t="s">
        <v>523</v>
      </c>
      <c r="M8962" s="320" t="s">
        <v>387</v>
      </c>
      <c r="N8962" s="322">
        <v>462</v>
      </c>
      <c r="O8962" s="323">
        <v>19032.169999999998</v>
      </c>
      <c r="P8962" s="322">
        <v>39633</v>
      </c>
      <c r="Q8962" t="str">
        <f t="shared" si="142"/>
        <v>Street</v>
      </c>
    </row>
    <row r="8963" spans="1:17" ht="15">
      <c r="A8963" s="314">
        <v>5</v>
      </c>
      <c r="B8963" s="315" t="s">
        <v>241</v>
      </c>
      <c r="C8963" s="316">
        <v>2023</v>
      </c>
      <c r="D8963" s="316">
        <v>10</v>
      </c>
      <c r="E8963" s="315" t="s">
        <v>577</v>
      </c>
      <c r="F8963" s="326">
        <v>1</v>
      </c>
      <c r="G8963" s="315" t="s">
        <v>383</v>
      </c>
      <c r="H8963" s="315" t="s">
        <v>421</v>
      </c>
      <c r="I8963" s="315" t="s">
        <v>422</v>
      </c>
      <c r="J8963" s="315" t="s">
        <v>552</v>
      </c>
      <c r="K8963" s="315" t="s">
        <v>423</v>
      </c>
      <c r="L8963" s="315" t="s">
        <v>524</v>
      </c>
      <c r="M8963" s="315" t="s">
        <v>401</v>
      </c>
      <c r="N8963" s="317">
        <v>696</v>
      </c>
      <c r="O8963" s="318">
        <v>29905.880000000001</v>
      </c>
      <c r="P8963" s="317">
        <v>80269</v>
      </c>
      <c r="Q8963" t="str">
        <f t="shared" si="142"/>
        <v>Street</v>
      </c>
    </row>
    <row r="8964" spans="1:17" ht="15">
      <c r="A8964" s="319">
        <v>5</v>
      </c>
      <c r="B8964" s="320" t="s">
        <v>241</v>
      </c>
      <c r="C8964" s="321">
        <v>2023</v>
      </c>
      <c r="D8964" s="321">
        <v>10</v>
      </c>
      <c r="E8964" s="320" t="s">
        <v>577</v>
      </c>
      <c r="F8964" s="327">
        <v>1</v>
      </c>
      <c r="G8964" s="320" t="s">
        <v>383</v>
      </c>
      <c r="H8964" s="320" t="s">
        <v>424</v>
      </c>
      <c r="I8964" s="320" t="s">
        <v>425</v>
      </c>
      <c r="J8964" s="320" t="s">
        <v>312</v>
      </c>
      <c r="K8964" s="320" t="s">
        <v>462</v>
      </c>
      <c r="L8964" s="320" t="s">
        <v>312</v>
      </c>
      <c r="M8964" s="320" t="s">
        <v>463</v>
      </c>
      <c r="N8964" s="322">
        <v>1</v>
      </c>
      <c r="O8964" s="323">
        <v>12.960000000000001</v>
      </c>
      <c r="P8964" s="322">
        <v>48</v>
      </c>
      <c r="Q8964" t="str">
        <f t="shared" si="142"/>
        <v>OTHER</v>
      </c>
    </row>
    <row r="8965" spans="1:17" ht="15">
      <c r="A8965" s="314">
        <v>5</v>
      </c>
      <c r="B8965" s="315" t="s">
        <v>241</v>
      </c>
      <c r="C8965" s="316">
        <v>2023</v>
      </c>
      <c r="D8965" s="316">
        <v>10</v>
      </c>
      <c r="E8965" s="315" t="s">
        <v>577</v>
      </c>
      <c r="F8965" s="326">
        <v>1</v>
      </c>
      <c r="G8965" s="315" t="s">
        <v>383</v>
      </c>
      <c r="H8965" s="315" t="s">
        <v>399</v>
      </c>
      <c r="I8965" s="315" t="s">
        <v>400</v>
      </c>
      <c r="J8965" s="315" t="s">
        <v>547</v>
      </c>
      <c r="K8965" s="315" t="s">
        <v>386</v>
      </c>
      <c r="L8965" s="315" t="s">
        <v>524</v>
      </c>
      <c r="M8965" s="315" t="s">
        <v>401</v>
      </c>
      <c r="N8965" s="317">
        <v>509060</v>
      </c>
      <c r="O8965" s="318">
        <v>42805638</v>
      </c>
      <c r="P8965" s="317">
        <v>253581431</v>
      </c>
      <c r="Q8965" t="str">
        <f t="shared" si="142"/>
        <v>1-Residential</v>
      </c>
    </row>
    <row r="8966" spans="1:17" ht="15">
      <c r="A8966" s="319">
        <v>5</v>
      </c>
      <c r="B8966" s="320" t="s">
        <v>241</v>
      </c>
      <c r="C8966" s="321">
        <v>2023</v>
      </c>
      <c r="D8966" s="321">
        <v>10</v>
      </c>
      <c r="E8966" s="320" t="s">
        <v>577</v>
      </c>
      <c r="F8966" s="327">
        <v>1</v>
      </c>
      <c r="G8966" s="320" t="s">
        <v>383</v>
      </c>
      <c r="H8966" s="320" t="s">
        <v>402</v>
      </c>
      <c r="I8966" s="320" t="s">
        <v>403</v>
      </c>
      <c r="J8966" s="320" t="s">
        <v>549</v>
      </c>
      <c r="K8966" s="320" t="s">
        <v>395</v>
      </c>
      <c r="L8966" s="320" t="s">
        <v>524</v>
      </c>
      <c r="M8966" s="320" t="s">
        <v>401</v>
      </c>
      <c r="N8966" s="322">
        <v>77926</v>
      </c>
      <c r="O8966" s="323">
        <v>1745581.5</v>
      </c>
      <c r="P8966" s="322">
        <v>35472252</v>
      </c>
      <c r="Q8966" t="str">
        <f t="shared" si="142"/>
        <v>2-Low Income Residential</v>
      </c>
    </row>
    <row r="8967" spans="1:17" ht="15">
      <c r="A8967" s="314">
        <v>5</v>
      </c>
      <c r="B8967" s="315" t="s">
        <v>241</v>
      </c>
      <c r="C8967" s="316">
        <v>2023</v>
      </c>
      <c r="D8967" s="316">
        <v>10</v>
      </c>
      <c r="E8967" s="315" t="s">
        <v>577</v>
      </c>
      <c r="F8967" s="326">
        <v>1</v>
      </c>
      <c r="G8967" s="315" t="s">
        <v>383</v>
      </c>
      <c r="H8967" s="315" t="s">
        <v>404</v>
      </c>
      <c r="I8967" s="315" t="s">
        <v>405</v>
      </c>
      <c r="J8967" s="315" t="s">
        <v>548</v>
      </c>
      <c r="K8967" s="315" t="s">
        <v>392</v>
      </c>
      <c r="L8967" s="315" t="s">
        <v>524</v>
      </c>
      <c r="M8967" s="315" t="s">
        <v>401</v>
      </c>
      <c r="N8967" s="317">
        <v>1162</v>
      </c>
      <c r="O8967" s="324">
        <v>-119773.46000000001</v>
      </c>
      <c r="P8967" s="317">
        <v>584529</v>
      </c>
      <c r="Q8967" t="str">
        <f t="shared" si="142"/>
        <v>3-Small C&amp;I</v>
      </c>
    </row>
    <row r="8968" spans="1:17" ht="15">
      <c r="A8968" s="319">
        <v>5</v>
      </c>
      <c r="B8968" s="320" t="s">
        <v>241</v>
      </c>
      <c r="C8968" s="321">
        <v>2023</v>
      </c>
      <c r="D8968" s="321">
        <v>10</v>
      </c>
      <c r="E8968" s="320" t="s">
        <v>577</v>
      </c>
      <c r="F8968" s="327">
        <v>1</v>
      </c>
      <c r="G8968" s="320" t="s">
        <v>383</v>
      </c>
      <c r="H8968" s="320" t="s">
        <v>406</v>
      </c>
      <c r="I8968" s="320" t="s">
        <v>407</v>
      </c>
      <c r="J8968" s="320" t="s">
        <v>551</v>
      </c>
      <c r="K8968" s="320" t="s">
        <v>398</v>
      </c>
      <c r="L8968" s="320" t="s">
        <v>524</v>
      </c>
      <c r="M8968" s="320" t="s">
        <v>401</v>
      </c>
      <c r="N8968" s="322">
        <v>1017</v>
      </c>
      <c r="O8968" s="323">
        <v>47508.849999999999</v>
      </c>
      <c r="P8968" s="322">
        <v>309716</v>
      </c>
      <c r="Q8968" t="str">
        <f t="shared" si="142"/>
        <v>3-Small C&amp;I</v>
      </c>
    </row>
    <row r="8969" spans="1:17" ht="15">
      <c r="A8969" s="314">
        <v>5</v>
      </c>
      <c r="B8969" s="315" t="s">
        <v>241</v>
      </c>
      <c r="C8969" s="316">
        <v>2023</v>
      </c>
      <c r="D8969" s="316">
        <v>10</v>
      </c>
      <c r="E8969" s="315" t="s">
        <v>577</v>
      </c>
      <c r="F8969" s="326">
        <v>3</v>
      </c>
      <c r="G8969" s="315" t="s">
        <v>408</v>
      </c>
      <c r="H8969" s="315" t="s">
        <v>384</v>
      </c>
      <c r="I8969" s="315" t="s">
        <v>385</v>
      </c>
      <c r="J8969" s="315" t="s">
        <v>547</v>
      </c>
      <c r="K8969" s="315" t="s">
        <v>386</v>
      </c>
      <c r="L8969" s="315" t="s">
        <v>525</v>
      </c>
      <c r="M8969" s="315" t="s">
        <v>409</v>
      </c>
      <c r="N8969" s="317">
        <v>966</v>
      </c>
      <c r="O8969" s="318">
        <v>260460.85999999999</v>
      </c>
      <c r="P8969" s="317">
        <v>853739</v>
      </c>
      <c r="Q8969" t="str">
        <f t="shared" si="143" ref="Q8969:Q9032">VLOOKUP(TRIM(J8969),S:T,2,FALSE)</f>
        <v>1-Residential</v>
      </c>
    </row>
    <row r="8970" spans="1:17" ht="15">
      <c r="A8970" s="319">
        <v>5</v>
      </c>
      <c r="B8970" s="320" t="s">
        <v>241</v>
      </c>
      <c r="C8970" s="321">
        <v>2023</v>
      </c>
      <c r="D8970" s="321">
        <v>10</v>
      </c>
      <c r="E8970" s="320" t="s">
        <v>577</v>
      </c>
      <c r="F8970" s="327">
        <v>3</v>
      </c>
      <c r="G8970" s="320" t="s">
        <v>408</v>
      </c>
      <c r="H8970" s="320" t="s">
        <v>388</v>
      </c>
      <c r="I8970" s="320" t="s">
        <v>389</v>
      </c>
      <c r="J8970" s="320" t="s">
        <v>547</v>
      </c>
      <c r="K8970" s="320" t="s">
        <v>386</v>
      </c>
      <c r="L8970" s="320" t="s">
        <v>525</v>
      </c>
      <c r="M8970" s="320" t="s">
        <v>409</v>
      </c>
      <c r="N8970" s="322">
        <v>1</v>
      </c>
      <c r="O8970" s="323">
        <v>19.059999999999999</v>
      </c>
      <c r="P8970" s="322">
        <v>41</v>
      </c>
      <c r="Q8970" t="str">
        <f t="shared" si="143"/>
        <v>1-Residential</v>
      </c>
    </row>
    <row r="8971" spans="1:17" ht="15">
      <c r="A8971" s="314">
        <v>5</v>
      </c>
      <c r="B8971" s="315" t="s">
        <v>241</v>
      </c>
      <c r="C8971" s="316">
        <v>2023</v>
      </c>
      <c r="D8971" s="316">
        <v>10</v>
      </c>
      <c r="E8971" s="315" t="s">
        <v>577</v>
      </c>
      <c r="F8971" s="326">
        <v>3</v>
      </c>
      <c r="G8971" s="315" t="s">
        <v>408</v>
      </c>
      <c r="H8971" s="315" t="s">
        <v>390</v>
      </c>
      <c r="I8971" s="315" t="s">
        <v>391</v>
      </c>
      <c r="J8971" s="315" t="s">
        <v>548</v>
      </c>
      <c r="K8971" s="315" t="s">
        <v>392</v>
      </c>
      <c r="L8971" s="315" t="s">
        <v>525</v>
      </c>
      <c r="M8971" s="315" t="s">
        <v>409</v>
      </c>
      <c r="N8971" s="317">
        <v>36791</v>
      </c>
      <c r="O8971" s="324">
        <v>-1285563.1399999999</v>
      </c>
      <c r="P8971" s="317">
        <v>39052271</v>
      </c>
      <c r="Q8971" t="str">
        <f t="shared" si="143"/>
        <v>3-Small C&amp;I</v>
      </c>
    </row>
    <row r="8972" spans="1:17" ht="15">
      <c r="A8972" s="319">
        <v>5</v>
      </c>
      <c r="B8972" s="320" t="s">
        <v>241</v>
      </c>
      <c r="C8972" s="321">
        <v>2023</v>
      </c>
      <c r="D8972" s="321">
        <v>10</v>
      </c>
      <c r="E8972" s="320" t="s">
        <v>577</v>
      </c>
      <c r="F8972" s="327">
        <v>3</v>
      </c>
      <c r="G8972" s="320" t="s">
        <v>408</v>
      </c>
      <c r="H8972" s="320" t="s">
        <v>393</v>
      </c>
      <c r="I8972" s="320" t="s">
        <v>394</v>
      </c>
      <c r="J8972" s="320" t="s">
        <v>549</v>
      </c>
      <c r="K8972" s="320" t="s">
        <v>395</v>
      </c>
      <c r="L8972" s="320" t="s">
        <v>525</v>
      </c>
      <c r="M8972" s="320" t="s">
        <v>409</v>
      </c>
      <c r="N8972" s="322">
        <v>4</v>
      </c>
      <c r="O8972" s="323">
        <v>375.56999999999999</v>
      </c>
      <c r="P8972" s="322">
        <v>1900</v>
      </c>
      <c r="Q8972" t="str">
        <f t="shared" si="143"/>
        <v>2-Low Income Residential</v>
      </c>
    </row>
    <row r="8973" spans="1:17" ht="15">
      <c r="A8973" s="314">
        <v>5</v>
      </c>
      <c r="B8973" s="315" t="s">
        <v>241</v>
      </c>
      <c r="C8973" s="316">
        <v>2023</v>
      </c>
      <c r="D8973" s="316">
        <v>10</v>
      </c>
      <c r="E8973" s="315" t="s">
        <v>577</v>
      </c>
      <c r="F8973" s="326">
        <v>3</v>
      </c>
      <c r="G8973" s="315" t="s">
        <v>408</v>
      </c>
      <c r="H8973" s="315" t="s">
        <v>410</v>
      </c>
      <c r="I8973" s="315" t="s">
        <v>411</v>
      </c>
      <c r="J8973" s="315" t="s">
        <v>553</v>
      </c>
      <c r="K8973" s="315" t="s">
        <v>412</v>
      </c>
      <c r="L8973" s="315" t="s">
        <v>525</v>
      </c>
      <c r="M8973" s="315" t="s">
        <v>409</v>
      </c>
      <c r="N8973" s="317">
        <v>328</v>
      </c>
      <c r="O8973" s="318">
        <v>23899.849999999999</v>
      </c>
      <c r="P8973" s="317">
        <v>83704</v>
      </c>
      <c r="Q8973" t="str">
        <f t="shared" si="143"/>
        <v>3-Small C&amp;I</v>
      </c>
    </row>
    <row r="8974" spans="1:17" ht="15">
      <c r="A8974" s="319">
        <v>5</v>
      </c>
      <c r="B8974" s="320" t="s">
        <v>241</v>
      </c>
      <c r="C8974" s="321">
        <v>2023</v>
      </c>
      <c r="D8974" s="321">
        <v>10</v>
      </c>
      <c r="E8974" s="320" t="s">
        <v>577</v>
      </c>
      <c r="F8974" s="327">
        <v>3</v>
      </c>
      <c r="G8974" s="320" t="s">
        <v>408</v>
      </c>
      <c r="H8974" s="320" t="s">
        <v>413</v>
      </c>
      <c r="I8974" s="320" t="s">
        <v>414</v>
      </c>
      <c r="J8974" s="320" t="s">
        <v>550</v>
      </c>
      <c r="K8974" s="320" t="s">
        <v>415</v>
      </c>
      <c r="L8974" s="320" t="s">
        <v>525</v>
      </c>
      <c r="M8974" s="320" t="s">
        <v>409</v>
      </c>
      <c r="N8974" s="322">
        <v>355</v>
      </c>
      <c r="O8974" s="325">
        <v>-450394.27000000002</v>
      </c>
      <c r="P8974" s="322">
        <v>612303</v>
      </c>
      <c r="Q8974" t="str">
        <f t="shared" si="143"/>
        <v>3-Small C&amp;I</v>
      </c>
    </row>
    <row r="8975" spans="1:17" ht="15">
      <c r="A8975" s="314">
        <v>5</v>
      </c>
      <c r="B8975" s="315" t="s">
        <v>241</v>
      </c>
      <c r="C8975" s="316">
        <v>2023</v>
      </c>
      <c r="D8975" s="316">
        <v>10</v>
      </c>
      <c r="E8975" s="315" t="s">
        <v>577</v>
      </c>
      <c r="F8975" s="326">
        <v>3</v>
      </c>
      <c r="G8975" s="315" t="s">
        <v>408</v>
      </c>
      <c r="H8975" s="315" t="s">
        <v>396</v>
      </c>
      <c r="I8975" s="315" t="s">
        <v>397</v>
      </c>
      <c r="J8975" s="315" t="s">
        <v>550</v>
      </c>
      <c r="K8975" s="315" t="s">
        <v>415</v>
      </c>
      <c r="L8975" s="315" t="s">
        <v>525</v>
      </c>
      <c r="M8975" s="315" t="s">
        <v>409</v>
      </c>
      <c r="N8975" s="317">
        <v>19510</v>
      </c>
      <c r="O8975" s="318">
        <v>1137041.3600000001</v>
      </c>
      <c r="P8975" s="317">
        <v>5350554</v>
      </c>
      <c r="Q8975" t="str">
        <f t="shared" si="143"/>
        <v>3-Small C&amp;I</v>
      </c>
    </row>
    <row r="8976" spans="1:17" ht="15">
      <c r="A8976" s="319">
        <v>5</v>
      </c>
      <c r="B8976" s="320" t="s">
        <v>241</v>
      </c>
      <c r="C8976" s="321">
        <v>2023</v>
      </c>
      <c r="D8976" s="321">
        <v>10</v>
      </c>
      <c r="E8976" s="320" t="s">
        <v>577</v>
      </c>
      <c r="F8976" s="327">
        <v>3</v>
      </c>
      <c r="G8976" s="320" t="s">
        <v>408</v>
      </c>
      <c r="H8976" s="320" t="s">
        <v>416</v>
      </c>
      <c r="I8976" s="320" t="s">
        <v>417</v>
      </c>
      <c r="J8976" s="320" t="s">
        <v>548</v>
      </c>
      <c r="K8976" s="320" t="s">
        <v>392</v>
      </c>
      <c r="L8976" s="320" t="s">
        <v>525</v>
      </c>
      <c r="M8976" s="320" t="s">
        <v>409</v>
      </c>
      <c r="N8976" s="322">
        <v>174</v>
      </c>
      <c r="O8976" s="323">
        <v>29818.029999999999</v>
      </c>
      <c r="P8976" s="322">
        <v>280649</v>
      </c>
      <c r="Q8976" t="str">
        <f t="shared" si="143"/>
        <v>3-Small C&amp;I</v>
      </c>
    </row>
    <row r="8977" spans="1:17" ht="15">
      <c r="A8977" s="314">
        <v>5</v>
      </c>
      <c r="B8977" s="315" t="s">
        <v>241</v>
      </c>
      <c r="C8977" s="316">
        <v>2023</v>
      </c>
      <c r="D8977" s="316">
        <v>10</v>
      </c>
      <c r="E8977" s="315" t="s">
        <v>577</v>
      </c>
      <c r="F8977" s="326">
        <v>3</v>
      </c>
      <c r="G8977" s="315" t="s">
        <v>408</v>
      </c>
      <c r="H8977" s="315" t="s">
        <v>468</v>
      </c>
      <c r="I8977" s="315" t="s">
        <v>469</v>
      </c>
      <c r="J8977" s="315" t="s">
        <v>554</v>
      </c>
      <c r="K8977" s="315" t="s">
        <v>420</v>
      </c>
      <c r="L8977" s="315" t="s">
        <v>525</v>
      </c>
      <c r="M8977" s="315" t="s">
        <v>409</v>
      </c>
      <c r="N8977" s="317">
        <v>54</v>
      </c>
      <c r="O8977" s="318">
        <v>184368.79000000001</v>
      </c>
      <c r="P8977" s="317">
        <v>801339</v>
      </c>
      <c r="Q8977" t="str">
        <f t="shared" si="143"/>
        <v>4-Medium C&amp;I</v>
      </c>
    </row>
    <row r="8978" spans="1:17" ht="15">
      <c r="A8978" s="319">
        <v>5</v>
      </c>
      <c r="B8978" s="320" t="s">
        <v>241</v>
      </c>
      <c r="C8978" s="321">
        <v>2023</v>
      </c>
      <c r="D8978" s="321">
        <v>10</v>
      </c>
      <c r="E8978" s="320" t="s">
        <v>577</v>
      </c>
      <c r="F8978" s="327">
        <v>3</v>
      </c>
      <c r="G8978" s="320" t="s">
        <v>408</v>
      </c>
      <c r="H8978" s="320" t="s">
        <v>572</v>
      </c>
      <c r="I8978" s="320" t="s">
        <v>573</v>
      </c>
      <c r="J8978" s="320" t="s">
        <v>550</v>
      </c>
      <c r="K8978" s="320" t="s">
        <v>415</v>
      </c>
      <c r="L8978" s="320" t="s">
        <v>525</v>
      </c>
      <c r="M8978" s="320" t="s">
        <v>409</v>
      </c>
      <c r="N8978" s="322">
        <v>1</v>
      </c>
      <c r="O8978" s="323">
        <v>9.6400000000000006</v>
      </c>
      <c r="P8978" s="322">
        <v>0</v>
      </c>
      <c r="Q8978" t="str">
        <f t="shared" si="143"/>
        <v>3-Small C&amp;I</v>
      </c>
    </row>
    <row r="8979" spans="1:17" ht="15">
      <c r="A8979" s="314">
        <v>5</v>
      </c>
      <c r="B8979" s="315" t="s">
        <v>241</v>
      </c>
      <c r="C8979" s="316">
        <v>2023</v>
      </c>
      <c r="D8979" s="316">
        <v>10</v>
      </c>
      <c r="E8979" s="315" t="s">
        <v>577</v>
      </c>
      <c r="F8979" s="326">
        <v>3</v>
      </c>
      <c r="G8979" s="315" t="s">
        <v>408</v>
      </c>
      <c r="H8979" s="315" t="s">
        <v>460</v>
      </c>
      <c r="I8979" s="315" t="s">
        <v>461</v>
      </c>
      <c r="J8979" s="315" t="s">
        <v>551</v>
      </c>
      <c r="K8979" s="315" t="s">
        <v>398</v>
      </c>
      <c r="L8979" s="315" t="s">
        <v>525</v>
      </c>
      <c r="M8979" s="315" t="s">
        <v>409</v>
      </c>
      <c r="N8979" s="317">
        <v>96</v>
      </c>
      <c r="O8979" s="324">
        <v>-5836.9200000000001</v>
      </c>
      <c r="P8979" s="317">
        <v>-966</v>
      </c>
      <c r="Q8979" t="str">
        <f t="shared" si="143"/>
        <v>3-Small C&amp;I</v>
      </c>
    </row>
    <row r="8980" spans="1:17" ht="15">
      <c r="A8980" s="319">
        <v>5</v>
      </c>
      <c r="B8980" s="320" t="s">
        <v>241</v>
      </c>
      <c r="C8980" s="321">
        <v>2023</v>
      </c>
      <c r="D8980" s="321">
        <v>10</v>
      </c>
      <c r="E8980" s="320" t="s">
        <v>577</v>
      </c>
      <c r="F8980" s="327">
        <v>3</v>
      </c>
      <c r="G8980" s="320" t="s">
        <v>408</v>
      </c>
      <c r="H8980" s="320" t="s">
        <v>470</v>
      </c>
      <c r="I8980" s="320" t="s">
        <v>471</v>
      </c>
      <c r="J8980" s="320" t="s">
        <v>555</v>
      </c>
      <c r="K8980" s="320" t="s">
        <v>472</v>
      </c>
      <c r="L8980" s="320" t="s">
        <v>525</v>
      </c>
      <c r="M8980" s="320" t="s">
        <v>409</v>
      </c>
      <c r="N8980" s="322">
        <v>2</v>
      </c>
      <c r="O8980" s="323">
        <v>2541.48</v>
      </c>
      <c r="P8980" s="322">
        <v>10960</v>
      </c>
      <c r="Q8980" t="str">
        <f t="shared" si="143"/>
        <v>4-Medium C&amp;I</v>
      </c>
    </row>
    <row r="8981" spans="1:17" ht="15">
      <c r="A8981" s="314">
        <v>5</v>
      </c>
      <c r="B8981" s="315" t="s">
        <v>241</v>
      </c>
      <c r="C8981" s="316">
        <v>2023</v>
      </c>
      <c r="D8981" s="316">
        <v>10</v>
      </c>
      <c r="E8981" s="315" t="s">
        <v>577</v>
      </c>
      <c r="F8981" s="326">
        <v>3</v>
      </c>
      <c r="G8981" s="315" t="s">
        <v>408</v>
      </c>
      <c r="H8981" s="315" t="s">
        <v>418</v>
      </c>
      <c r="I8981" s="315" t="s">
        <v>419</v>
      </c>
      <c r="J8981" s="315" t="s">
        <v>554</v>
      </c>
      <c r="K8981" s="315" t="s">
        <v>420</v>
      </c>
      <c r="L8981" s="315" t="s">
        <v>525</v>
      </c>
      <c r="M8981" s="315" t="s">
        <v>409</v>
      </c>
      <c r="N8981" s="317">
        <v>1515</v>
      </c>
      <c r="O8981" s="318">
        <v>5420907.25</v>
      </c>
      <c r="P8981" s="317">
        <v>24430301</v>
      </c>
      <c r="Q8981" t="str">
        <f t="shared" si="143"/>
        <v>4-Medium C&amp;I</v>
      </c>
    </row>
    <row r="8982" spans="1:17" ht="15">
      <c r="A8982" s="319">
        <v>5</v>
      </c>
      <c r="B8982" s="320" t="s">
        <v>241</v>
      </c>
      <c r="C8982" s="321">
        <v>2023</v>
      </c>
      <c r="D8982" s="321">
        <v>10</v>
      </c>
      <c r="E8982" s="320" t="s">
        <v>577</v>
      </c>
      <c r="F8982" s="327">
        <v>3</v>
      </c>
      <c r="G8982" s="320" t="s">
        <v>408</v>
      </c>
      <c r="H8982" s="320" t="s">
        <v>473</v>
      </c>
      <c r="I8982" s="320" t="s">
        <v>474</v>
      </c>
      <c r="J8982" s="320" t="s">
        <v>556</v>
      </c>
      <c r="K8982" s="320" t="s">
        <v>441</v>
      </c>
      <c r="L8982" s="320" t="s">
        <v>525</v>
      </c>
      <c r="M8982" s="320" t="s">
        <v>409</v>
      </c>
      <c r="N8982" s="322">
        <v>28</v>
      </c>
      <c r="O8982" s="323">
        <v>101348.47</v>
      </c>
      <c r="P8982" s="322">
        <v>480078</v>
      </c>
      <c r="Q8982" t="str">
        <f t="shared" si="143"/>
        <v>4-Medium C&amp;I</v>
      </c>
    </row>
    <row r="8983" spans="1:17" ht="15">
      <c r="A8983" s="314">
        <v>5</v>
      </c>
      <c r="B8983" s="315" t="s">
        <v>241</v>
      </c>
      <c r="C8983" s="316">
        <v>2023</v>
      </c>
      <c r="D8983" s="316">
        <v>10</v>
      </c>
      <c r="E8983" s="315" t="s">
        <v>577</v>
      </c>
      <c r="F8983" s="326">
        <v>3</v>
      </c>
      <c r="G8983" s="315" t="s">
        <v>408</v>
      </c>
      <c r="H8983" s="315" t="s">
        <v>475</v>
      </c>
      <c r="I8983" s="315" t="s">
        <v>476</v>
      </c>
      <c r="J8983" s="315" t="s">
        <v>555</v>
      </c>
      <c r="K8983" s="315" t="s">
        <v>472</v>
      </c>
      <c r="L8983" s="315" t="s">
        <v>525</v>
      </c>
      <c r="M8983" s="315" t="s">
        <v>409</v>
      </c>
      <c r="N8983" s="317">
        <v>53</v>
      </c>
      <c r="O8983" s="318">
        <v>97427.940000000002</v>
      </c>
      <c r="P8983" s="317">
        <v>444219</v>
      </c>
      <c r="Q8983" t="str">
        <f t="shared" si="143"/>
        <v>4-Medium C&amp;I</v>
      </c>
    </row>
    <row r="8984" spans="1:17" ht="15">
      <c r="A8984" s="319">
        <v>5</v>
      </c>
      <c r="B8984" s="320" t="s">
        <v>241</v>
      </c>
      <c r="C8984" s="321">
        <v>2023</v>
      </c>
      <c r="D8984" s="321">
        <v>10</v>
      </c>
      <c r="E8984" s="320" t="s">
        <v>577</v>
      </c>
      <c r="F8984" s="327">
        <v>3</v>
      </c>
      <c r="G8984" s="320" t="s">
        <v>408</v>
      </c>
      <c r="H8984" s="320" t="s">
        <v>464</v>
      </c>
      <c r="I8984" s="320" t="s">
        <v>465</v>
      </c>
      <c r="J8984" s="320" t="s">
        <v>552</v>
      </c>
      <c r="K8984" s="320" t="s">
        <v>423</v>
      </c>
      <c r="L8984" s="320" t="s">
        <v>525</v>
      </c>
      <c r="M8984" s="320" t="s">
        <v>409</v>
      </c>
      <c r="N8984" s="322">
        <v>721</v>
      </c>
      <c r="O8984" s="323">
        <v>101289.49000000001</v>
      </c>
      <c r="P8984" s="322">
        <v>240921</v>
      </c>
      <c r="Q8984" t="str">
        <f t="shared" si="143"/>
        <v>Street</v>
      </c>
    </row>
    <row r="8985" spans="1:17" ht="15">
      <c r="A8985" s="314">
        <v>5</v>
      </c>
      <c r="B8985" s="315" t="s">
        <v>241</v>
      </c>
      <c r="C8985" s="316">
        <v>2023</v>
      </c>
      <c r="D8985" s="316">
        <v>10</v>
      </c>
      <c r="E8985" s="315" t="s">
        <v>577</v>
      </c>
      <c r="F8985" s="326">
        <v>3</v>
      </c>
      <c r="G8985" s="315" t="s">
        <v>408</v>
      </c>
      <c r="H8985" s="315" t="s">
        <v>466</v>
      </c>
      <c r="I8985" s="315" t="s">
        <v>467</v>
      </c>
      <c r="J8985" s="315" t="s">
        <v>552</v>
      </c>
      <c r="K8985" s="315" t="s">
        <v>423</v>
      </c>
      <c r="L8985" s="315" t="s">
        <v>525</v>
      </c>
      <c r="M8985" s="315" t="s">
        <v>409</v>
      </c>
      <c r="N8985" s="317">
        <v>1298</v>
      </c>
      <c r="O8985" s="318">
        <v>160304.78</v>
      </c>
      <c r="P8985" s="317">
        <v>391278</v>
      </c>
      <c r="Q8985" t="str">
        <f t="shared" si="143"/>
        <v>Street</v>
      </c>
    </row>
    <row r="8986" spans="1:17" ht="15">
      <c r="A8986" s="319">
        <v>5</v>
      </c>
      <c r="B8986" s="320" t="s">
        <v>241</v>
      </c>
      <c r="C8986" s="321">
        <v>2023</v>
      </c>
      <c r="D8986" s="321">
        <v>10</v>
      </c>
      <c r="E8986" s="320" t="s">
        <v>577</v>
      </c>
      <c r="F8986" s="327">
        <v>3</v>
      </c>
      <c r="G8986" s="320" t="s">
        <v>408</v>
      </c>
      <c r="H8986" s="320" t="s">
        <v>421</v>
      </c>
      <c r="I8986" s="320" t="s">
        <v>422</v>
      </c>
      <c r="J8986" s="320" t="s">
        <v>552</v>
      </c>
      <c r="K8986" s="320" t="s">
        <v>423</v>
      </c>
      <c r="L8986" s="320" t="s">
        <v>526</v>
      </c>
      <c r="M8986" s="320" t="s">
        <v>427</v>
      </c>
      <c r="N8986" s="322">
        <v>3539</v>
      </c>
      <c r="O8986" s="323">
        <v>367523.03000000003</v>
      </c>
      <c r="P8986" s="322">
        <v>1286338</v>
      </c>
      <c r="Q8986" t="str">
        <f t="shared" si="143"/>
        <v>Street</v>
      </c>
    </row>
    <row r="8987" spans="1:17" ht="15">
      <c r="A8987" s="314">
        <v>5</v>
      </c>
      <c r="B8987" s="315" t="s">
        <v>241</v>
      </c>
      <c r="C8987" s="316">
        <v>2023</v>
      </c>
      <c r="D8987" s="316">
        <v>10</v>
      </c>
      <c r="E8987" s="315" t="s">
        <v>577</v>
      </c>
      <c r="F8987" s="326">
        <v>3</v>
      </c>
      <c r="G8987" s="315" t="s">
        <v>408</v>
      </c>
      <c r="H8987" s="315" t="s">
        <v>424</v>
      </c>
      <c r="I8987" s="315" t="s">
        <v>425</v>
      </c>
      <c r="J8987" s="315" t="s">
        <v>557</v>
      </c>
      <c r="K8987" s="315" t="s">
        <v>426</v>
      </c>
      <c r="L8987" s="315" t="s">
        <v>526</v>
      </c>
      <c r="M8987" s="315" t="s">
        <v>427</v>
      </c>
      <c r="N8987" s="317">
        <v>6</v>
      </c>
      <c r="O8987" s="318">
        <v>736.32000000000005</v>
      </c>
      <c r="P8987" s="317">
        <v>5711</v>
      </c>
      <c r="Q8987" t="str">
        <f t="shared" si="143"/>
        <v>3-Small C&amp;I</v>
      </c>
    </row>
    <row r="8988" spans="1:17" ht="15">
      <c r="A8988" s="319">
        <v>5</v>
      </c>
      <c r="B8988" s="320" t="s">
        <v>241</v>
      </c>
      <c r="C8988" s="321">
        <v>2023</v>
      </c>
      <c r="D8988" s="321">
        <v>10</v>
      </c>
      <c r="E8988" s="320" t="s">
        <v>577</v>
      </c>
      <c r="F8988" s="327">
        <v>3</v>
      </c>
      <c r="G8988" s="320" t="s">
        <v>408</v>
      </c>
      <c r="H8988" s="320" t="s">
        <v>477</v>
      </c>
      <c r="I8988" s="320" t="s">
        <v>478</v>
      </c>
      <c r="J8988" s="320" t="s">
        <v>558</v>
      </c>
      <c r="K8988" s="320" t="s">
        <v>430</v>
      </c>
      <c r="L8988" s="320" t="s">
        <v>525</v>
      </c>
      <c r="M8988" s="320" t="s">
        <v>409</v>
      </c>
      <c r="N8988" s="322">
        <v>1</v>
      </c>
      <c r="O8988" s="323">
        <v>4186.6599999999999</v>
      </c>
      <c r="P8988" s="322">
        <v>19360</v>
      </c>
      <c r="Q8988" t="str">
        <f t="shared" si="143"/>
        <v>5-Large C&amp;I</v>
      </c>
    </row>
    <row r="8989" spans="1:17" ht="15">
      <c r="A8989" s="314">
        <v>5</v>
      </c>
      <c r="B8989" s="315" t="s">
        <v>241</v>
      </c>
      <c r="C8989" s="316">
        <v>2023</v>
      </c>
      <c r="D8989" s="316">
        <v>10</v>
      </c>
      <c r="E8989" s="315" t="s">
        <v>577</v>
      </c>
      <c r="F8989" s="326">
        <v>3</v>
      </c>
      <c r="G8989" s="315" t="s">
        <v>408</v>
      </c>
      <c r="H8989" s="315" t="s">
        <v>428</v>
      </c>
      <c r="I8989" s="315" t="s">
        <v>429</v>
      </c>
      <c r="J8989" s="315" t="s">
        <v>558</v>
      </c>
      <c r="K8989" s="315" t="s">
        <v>430</v>
      </c>
      <c r="L8989" s="315" t="s">
        <v>525</v>
      </c>
      <c r="M8989" s="315" t="s">
        <v>409</v>
      </c>
      <c r="N8989" s="317">
        <v>137</v>
      </c>
      <c r="O8989" s="318">
        <v>3181047.6200000001</v>
      </c>
      <c r="P8989" s="317">
        <v>16418475</v>
      </c>
      <c r="Q8989" t="str">
        <f t="shared" si="143"/>
        <v>5-Large C&amp;I</v>
      </c>
    </row>
    <row r="8990" spans="1:17" ht="15">
      <c r="A8990" s="319">
        <v>5</v>
      </c>
      <c r="B8990" s="320" t="s">
        <v>241</v>
      </c>
      <c r="C8990" s="321">
        <v>2023</v>
      </c>
      <c r="D8990" s="321">
        <v>10</v>
      </c>
      <c r="E8990" s="320" t="s">
        <v>577</v>
      </c>
      <c r="F8990" s="327">
        <v>3</v>
      </c>
      <c r="G8990" s="320" t="s">
        <v>408</v>
      </c>
      <c r="H8990" s="320" t="s">
        <v>431</v>
      </c>
      <c r="I8990" s="320" t="s">
        <v>432</v>
      </c>
      <c r="J8990" s="320" t="s">
        <v>558</v>
      </c>
      <c r="K8990" s="320" t="s">
        <v>430</v>
      </c>
      <c r="L8990" s="320" t="s">
        <v>526</v>
      </c>
      <c r="M8990" s="320" t="s">
        <v>427</v>
      </c>
      <c r="N8990" s="322">
        <v>2025</v>
      </c>
      <c r="O8990" s="323">
        <v>25621223.309999999</v>
      </c>
      <c r="P8990" s="322">
        <v>317921484</v>
      </c>
      <c r="Q8990" t="str">
        <f t="shared" si="143"/>
        <v>5-Large C&amp;I</v>
      </c>
    </row>
    <row r="8991" spans="1:17" ht="15">
      <c r="A8991" s="314">
        <v>5</v>
      </c>
      <c r="B8991" s="315" t="s">
        <v>241</v>
      </c>
      <c r="C8991" s="316">
        <v>2023</v>
      </c>
      <c r="D8991" s="316">
        <v>10</v>
      </c>
      <c r="E8991" s="315" t="s">
        <v>577</v>
      </c>
      <c r="F8991" s="326">
        <v>3</v>
      </c>
      <c r="G8991" s="315" t="s">
        <v>408</v>
      </c>
      <c r="H8991" s="315" t="s">
        <v>399</v>
      </c>
      <c r="I8991" s="315" t="s">
        <v>400</v>
      </c>
      <c r="J8991" s="315" t="s">
        <v>547</v>
      </c>
      <c r="K8991" s="315" t="s">
        <v>386</v>
      </c>
      <c r="L8991" s="315" t="s">
        <v>526</v>
      </c>
      <c r="M8991" s="315" t="s">
        <v>427</v>
      </c>
      <c r="N8991" s="317">
        <v>1356</v>
      </c>
      <c r="O8991" s="318">
        <v>349813.40999999997</v>
      </c>
      <c r="P8991" s="317">
        <v>2197935</v>
      </c>
      <c r="Q8991" t="str">
        <f t="shared" si="143"/>
        <v>1-Residential</v>
      </c>
    </row>
    <row r="8992" spans="1:17" ht="15">
      <c r="A8992" s="319">
        <v>5</v>
      </c>
      <c r="B8992" s="320" t="s">
        <v>241</v>
      </c>
      <c r="C8992" s="321">
        <v>2023</v>
      </c>
      <c r="D8992" s="321">
        <v>10</v>
      </c>
      <c r="E8992" s="320" t="s">
        <v>577</v>
      </c>
      <c r="F8992" s="327">
        <v>3</v>
      </c>
      <c r="G8992" s="320" t="s">
        <v>408</v>
      </c>
      <c r="H8992" s="320" t="s">
        <v>402</v>
      </c>
      <c r="I8992" s="320" t="s">
        <v>403</v>
      </c>
      <c r="J8992" s="320" t="s">
        <v>312</v>
      </c>
      <c r="K8992" s="320" t="s">
        <v>462</v>
      </c>
      <c r="L8992" s="320" t="s">
        <v>312</v>
      </c>
      <c r="M8992" s="320" t="s">
        <v>463</v>
      </c>
      <c r="N8992" s="322">
        <v>5</v>
      </c>
      <c r="O8992" s="323">
        <v>427.72000000000003</v>
      </c>
      <c r="P8992" s="322">
        <v>8853</v>
      </c>
      <c r="Q8992" t="str">
        <f t="shared" si="143"/>
        <v>OTHER</v>
      </c>
    </row>
    <row r="8993" spans="1:17" ht="15">
      <c r="A8993" s="314">
        <v>5</v>
      </c>
      <c r="B8993" s="315" t="s">
        <v>241</v>
      </c>
      <c r="C8993" s="316">
        <v>2023</v>
      </c>
      <c r="D8993" s="316">
        <v>10</v>
      </c>
      <c r="E8993" s="315" t="s">
        <v>577</v>
      </c>
      <c r="F8993" s="326">
        <v>3</v>
      </c>
      <c r="G8993" s="315" t="s">
        <v>408</v>
      </c>
      <c r="H8993" s="315" t="s">
        <v>404</v>
      </c>
      <c r="I8993" s="315" t="s">
        <v>405</v>
      </c>
      <c r="J8993" s="315" t="s">
        <v>548</v>
      </c>
      <c r="K8993" s="315" t="s">
        <v>392</v>
      </c>
      <c r="L8993" s="315" t="s">
        <v>526</v>
      </c>
      <c r="M8993" s="315" t="s">
        <v>427</v>
      </c>
      <c r="N8993" s="317">
        <v>64833</v>
      </c>
      <c r="O8993" s="318">
        <v>4733064.9299999997</v>
      </c>
      <c r="P8993" s="317">
        <v>93312387</v>
      </c>
      <c r="Q8993" t="str">
        <f t="shared" si="143"/>
        <v>3-Small C&amp;I</v>
      </c>
    </row>
    <row r="8994" spans="1:17" ht="15">
      <c r="A8994" s="319">
        <v>5</v>
      </c>
      <c r="B8994" s="320" t="s">
        <v>241</v>
      </c>
      <c r="C8994" s="321">
        <v>2023</v>
      </c>
      <c r="D8994" s="321">
        <v>10</v>
      </c>
      <c r="E8994" s="320" t="s">
        <v>577</v>
      </c>
      <c r="F8994" s="327">
        <v>3</v>
      </c>
      <c r="G8994" s="320" t="s">
        <v>408</v>
      </c>
      <c r="H8994" s="320" t="s">
        <v>433</v>
      </c>
      <c r="I8994" s="320" t="s">
        <v>434</v>
      </c>
      <c r="J8994" s="320" t="s">
        <v>553</v>
      </c>
      <c r="K8994" s="320" t="s">
        <v>412</v>
      </c>
      <c r="L8994" s="320" t="s">
        <v>526</v>
      </c>
      <c r="M8994" s="320" t="s">
        <v>427</v>
      </c>
      <c r="N8994" s="322">
        <v>1246</v>
      </c>
      <c r="O8994" s="323">
        <v>58245.519999999997</v>
      </c>
      <c r="P8994" s="322">
        <v>400602</v>
      </c>
      <c r="Q8994" t="str">
        <f t="shared" si="143"/>
        <v>3-Small C&amp;I</v>
      </c>
    </row>
    <row r="8995" spans="1:17" ht="15">
      <c r="A8995" s="314">
        <v>5</v>
      </c>
      <c r="B8995" s="315" t="s">
        <v>241</v>
      </c>
      <c r="C8995" s="316">
        <v>2023</v>
      </c>
      <c r="D8995" s="316">
        <v>10</v>
      </c>
      <c r="E8995" s="315" t="s">
        <v>577</v>
      </c>
      <c r="F8995" s="326">
        <v>3</v>
      </c>
      <c r="G8995" s="315" t="s">
        <v>408</v>
      </c>
      <c r="H8995" s="315" t="s">
        <v>435</v>
      </c>
      <c r="I8995" s="315" t="s">
        <v>436</v>
      </c>
      <c r="J8995" s="315" t="s">
        <v>550</v>
      </c>
      <c r="K8995" s="315" t="s">
        <v>415</v>
      </c>
      <c r="L8995" s="315" t="s">
        <v>526</v>
      </c>
      <c r="M8995" s="315" t="s">
        <v>427</v>
      </c>
      <c r="N8995" s="317">
        <v>544</v>
      </c>
      <c r="O8995" s="318">
        <v>3465.4899999999998</v>
      </c>
      <c r="P8995" s="317">
        <v>1254012</v>
      </c>
      <c r="Q8995" t="str">
        <f t="shared" si="143"/>
        <v>3-Small C&amp;I</v>
      </c>
    </row>
    <row r="8996" spans="1:17" ht="15">
      <c r="A8996" s="319">
        <v>5</v>
      </c>
      <c r="B8996" s="320" t="s">
        <v>241</v>
      </c>
      <c r="C8996" s="321">
        <v>2023</v>
      </c>
      <c r="D8996" s="321">
        <v>10</v>
      </c>
      <c r="E8996" s="320" t="s">
        <v>577</v>
      </c>
      <c r="F8996" s="327">
        <v>3</v>
      </c>
      <c r="G8996" s="320" t="s">
        <v>408</v>
      </c>
      <c r="H8996" s="320" t="s">
        <v>406</v>
      </c>
      <c r="I8996" s="320" t="s">
        <v>407</v>
      </c>
      <c r="J8996" s="320" t="s">
        <v>551</v>
      </c>
      <c r="K8996" s="320" t="s">
        <v>398</v>
      </c>
      <c r="L8996" s="320" t="s">
        <v>526</v>
      </c>
      <c r="M8996" s="320" t="s">
        <v>427</v>
      </c>
      <c r="N8996" s="322">
        <v>21056</v>
      </c>
      <c r="O8996" s="323">
        <v>1035959.83</v>
      </c>
      <c r="P8996" s="322">
        <v>7872642</v>
      </c>
      <c r="Q8996" t="str">
        <f t="shared" si="143"/>
        <v>3-Small C&amp;I</v>
      </c>
    </row>
    <row r="8997" spans="1:17" ht="15">
      <c r="A8997" s="314">
        <v>5</v>
      </c>
      <c r="B8997" s="315" t="s">
        <v>241</v>
      </c>
      <c r="C8997" s="316">
        <v>2023</v>
      </c>
      <c r="D8997" s="316">
        <v>10</v>
      </c>
      <c r="E8997" s="315" t="s">
        <v>577</v>
      </c>
      <c r="F8997" s="326">
        <v>3</v>
      </c>
      <c r="G8997" s="315" t="s">
        <v>408</v>
      </c>
      <c r="H8997" s="315" t="s">
        <v>437</v>
      </c>
      <c r="I8997" s="315" t="s">
        <v>438</v>
      </c>
      <c r="J8997" s="315" t="s">
        <v>554</v>
      </c>
      <c r="K8997" s="315" t="s">
        <v>420</v>
      </c>
      <c r="L8997" s="315" t="s">
        <v>526</v>
      </c>
      <c r="M8997" s="315" t="s">
        <v>427</v>
      </c>
      <c r="N8997" s="317">
        <v>7601</v>
      </c>
      <c r="O8997" s="318">
        <v>16830429.050000001</v>
      </c>
      <c r="P8997" s="317">
        <v>154276833</v>
      </c>
      <c r="Q8997" t="str">
        <f t="shared" si="143"/>
        <v>4-Medium C&amp;I</v>
      </c>
    </row>
    <row r="8998" spans="1:17" ht="15">
      <c r="A8998" s="319">
        <v>5</v>
      </c>
      <c r="B8998" s="320" t="s">
        <v>241</v>
      </c>
      <c r="C8998" s="321">
        <v>2023</v>
      </c>
      <c r="D8998" s="321">
        <v>10</v>
      </c>
      <c r="E8998" s="320" t="s">
        <v>577</v>
      </c>
      <c r="F8998" s="327">
        <v>3</v>
      </c>
      <c r="G8998" s="320" t="s">
        <v>408</v>
      </c>
      <c r="H8998" s="320" t="s">
        <v>439</v>
      </c>
      <c r="I8998" s="320" t="s">
        <v>440</v>
      </c>
      <c r="J8998" s="320" t="s">
        <v>554</v>
      </c>
      <c r="K8998" s="320" t="s">
        <v>420</v>
      </c>
      <c r="L8998" s="320" t="s">
        <v>526</v>
      </c>
      <c r="M8998" s="320" t="s">
        <v>427</v>
      </c>
      <c r="N8998" s="322">
        <v>329</v>
      </c>
      <c r="O8998" s="323">
        <v>595360.65000000002</v>
      </c>
      <c r="P8998" s="322">
        <v>5563132</v>
      </c>
      <c r="Q8998" t="str">
        <f t="shared" si="143"/>
        <v>4-Medium C&amp;I</v>
      </c>
    </row>
    <row r="8999" spans="1:17" ht="15">
      <c r="A8999" s="314">
        <v>5</v>
      </c>
      <c r="B8999" s="315" t="s">
        <v>241</v>
      </c>
      <c r="C8999" s="316">
        <v>2023</v>
      </c>
      <c r="D8999" s="316">
        <v>10</v>
      </c>
      <c r="E8999" s="315" t="s">
        <v>577</v>
      </c>
      <c r="F8999" s="326">
        <v>3</v>
      </c>
      <c r="G8999" s="315" t="s">
        <v>408</v>
      </c>
      <c r="H8999" s="315" t="s">
        <v>479</v>
      </c>
      <c r="I8999" s="315" t="s">
        <v>480</v>
      </c>
      <c r="J8999" s="315" t="s">
        <v>554</v>
      </c>
      <c r="K8999" s="315" t="s">
        <v>420</v>
      </c>
      <c r="L8999" s="315" t="s">
        <v>526</v>
      </c>
      <c r="M8999" s="315" t="s">
        <v>427</v>
      </c>
      <c r="N8999" s="317">
        <v>211</v>
      </c>
      <c r="O8999" s="318">
        <v>375175.15000000002</v>
      </c>
      <c r="P8999" s="317">
        <v>3558080</v>
      </c>
      <c r="Q8999" t="str">
        <f t="shared" si="143"/>
        <v>4-Medium C&amp;I</v>
      </c>
    </row>
    <row r="9000" spans="1:17" ht="15">
      <c r="A9000" s="319">
        <v>5</v>
      </c>
      <c r="B9000" s="320" t="s">
        <v>241</v>
      </c>
      <c r="C9000" s="321">
        <v>2023</v>
      </c>
      <c r="D9000" s="321">
        <v>10</v>
      </c>
      <c r="E9000" s="320" t="s">
        <v>577</v>
      </c>
      <c r="F9000" s="327">
        <v>5</v>
      </c>
      <c r="G9000" s="320" t="s">
        <v>442</v>
      </c>
      <c r="H9000" s="320" t="s">
        <v>390</v>
      </c>
      <c r="I9000" s="320" t="s">
        <v>391</v>
      </c>
      <c r="J9000" s="320" t="s">
        <v>548</v>
      </c>
      <c r="K9000" s="320" t="s">
        <v>392</v>
      </c>
      <c r="L9000" s="320" t="s">
        <v>527</v>
      </c>
      <c r="M9000" s="320" t="s">
        <v>443</v>
      </c>
      <c r="N9000" s="322">
        <v>804</v>
      </c>
      <c r="O9000" s="323">
        <v>193888.26000000001</v>
      </c>
      <c r="P9000" s="322">
        <v>1343176</v>
      </c>
      <c r="Q9000" t="str">
        <f t="shared" si="143"/>
        <v>3-Small C&amp;I</v>
      </c>
    </row>
    <row r="9001" spans="1:17" ht="15">
      <c r="A9001" s="314">
        <v>5</v>
      </c>
      <c r="B9001" s="315" t="s">
        <v>241</v>
      </c>
      <c r="C9001" s="316">
        <v>2023</v>
      </c>
      <c r="D9001" s="316">
        <v>10</v>
      </c>
      <c r="E9001" s="315" t="s">
        <v>577</v>
      </c>
      <c r="F9001" s="326">
        <v>5</v>
      </c>
      <c r="G9001" s="315" t="s">
        <v>442</v>
      </c>
      <c r="H9001" s="315" t="s">
        <v>410</v>
      </c>
      <c r="I9001" s="315" t="s">
        <v>411</v>
      </c>
      <c r="J9001" s="315" t="s">
        <v>553</v>
      </c>
      <c r="K9001" s="315" t="s">
        <v>412</v>
      </c>
      <c r="L9001" s="315" t="s">
        <v>527</v>
      </c>
      <c r="M9001" s="315" t="s">
        <v>443</v>
      </c>
      <c r="N9001" s="317">
        <v>1</v>
      </c>
      <c r="O9001" s="318">
        <v>82.090000000000003</v>
      </c>
      <c r="P9001" s="317">
        <v>292</v>
      </c>
      <c r="Q9001" t="str">
        <f t="shared" si="143"/>
        <v>3-Small C&amp;I</v>
      </c>
    </row>
    <row r="9002" spans="1:17" ht="15">
      <c r="A9002" s="319">
        <v>5</v>
      </c>
      <c r="B9002" s="320" t="s">
        <v>241</v>
      </c>
      <c r="C9002" s="321">
        <v>2023</v>
      </c>
      <c r="D9002" s="321">
        <v>10</v>
      </c>
      <c r="E9002" s="320" t="s">
        <v>577</v>
      </c>
      <c r="F9002" s="327">
        <v>5</v>
      </c>
      <c r="G9002" s="320" t="s">
        <v>442</v>
      </c>
      <c r="H9002" s="320" t="s">
        <v>416</v>
      </c>
      <c r="I9002" s="320" t="s">
        <v>417</v>
      </c>
      <c r="J9002" s="320" t="s">
        <v>548</v>
      </c>
      <c r="K9002" s="320" t="s">
        <v>392</v>
      </c>
      <c r="L9002" s="320" t="s">
        <v>527</v>
      </c>
      <c r="M9002" s="320" t="s">
        <v>443</v>
      </c>
      <c r="N9002" s="322">
        <v>2</v>
      </c>
      <c r="O9002" s="323">
        <v>137.13999999999999</v>
      </c>
      <c r="P9002" s="322">
        <v>466</v>
      </c>
      <c r="Q9002" t="str">
        <f t="shared" si="143"/>
        <v>3-Small C&amp;I</v>
      </c>
    </row>
    <row r="9003" spans="1:17" ht="15">
      <c r="A9003" s="314">
        <v>5</v>
      </c>
      <c r="B9003" s="315" t="s">
        <v>241</v>
      </c>
      <c r="C9003" s="316">
        <v>2023</v>
      </c>
      <c r="D9003" s="316">
        <v>10</v>
      </c>
      <c r="E9003" s="315" t="s">
        <v>577</v>
      </c>
      <c r="F9003" s="326">
        <v>5</v>
      </c>
      <c r="G9003" s="315" t="s">
        <v>442</v>
      </c>
      <c r="H9003" s="315" t="s">
        <v>468</v>
      </c>
      <c r="I9003" s="315" t="s">
        <v>469</v>
      </c>
      <c r="J9003" s="315" t="s">
        <v>554</v>
      </c>
      <c r="K9003" s="315" t="s">
        <v>420</v>
      </c>
      <c r="L9003" s="315" t="s">
        <v>527</v>
      </c>
      <c r="M9003" s="315" t="s">
        <v>443</v>
      </c>
      <c r="N9003" s="317">
        <v>2</v>
      </c>
      <c r="O9003" s="318">
        <v>1537.22</v>
      </c>
      <c r="P9003" s="317">
        <v>6400</v>
      </c>
      <c r="Q9003" t="str">
        <f t="shared" si="143"/>
        <v>4-Medium C&amp;I</v>
      </c>
    </row>
    <row r="9004" spans="1:17" ht="15">
      <c r="A9004" s="319">
        <v>5</v>
      </c>
      <c r="B9004" s="320" t="s">
        <v>241</v>
      </c>
      <c r="C9004" s="321">
        <v>2023</v>
      </c>
      <c r="D9004" s="321">
        <v>10</v>
      </c>
      <c r="E9004" s="320" t="s">
        <v>577</v>
      </c>
      <c r="F9004" s="327">
        <v>5</v>
      </c>
      <c r="G9004" s="320" t="s">
        <v>442</v>
      </c>
      <c r="H9004" s="320" t="s">
        <v>418</v>
      </c>
      <c r="I9004" s="320" t="s">
        <v>419</v>
      </c>
      <c r="J9004" s="320" t="s">
        <v>554</v>
      </c>
      <c r="K9004" s="320" t="s">
        <v>420</v>
      </c>
      <c r="L9004" s="320" t="s">
        <v>527</v>
      </c>
      <c r="M9004" s="320" t="s">
        <v>443</v>
      </c>
      <c r="N9004" s="322">
        <v>135</v>
      </c>
      <c r="O9004" s="323">
        <v>694001.56000000006</v>
      </c>
      <c r="P9004" s="322">
        <v>3095367</v>
      </c>
      <c r="Q9004" t="str">
        <f t="shared" si="143"/>
        <v>4-Medium C&amp;I</v>
      </c>
    </row>
    <row r="9005" spans="1:17" ht="15">
      <c r="A9005" s="314">
        <v>5</v>
      </c>
      <c r="B9005" s="315" t="s">
        <v>241</v>
      </c>
      <c r="C9005" s="316">
        <v>2023</v>
      </c>
      <c r="D9005" s="316">
        <v>10</v>
      </c>
      <c r="E9005" s="315" t="s">
        <v>577</v>
      </c>
      <c r="F9005" s="326">
        <v>5</v>
      </c>
      <c r="G9005" s="315" t="s">
        <v>442</v>
      </c>
      <c r="H9005" s="315" t="s">
        <v>464</v>
      </c>
      <c r="I9005" s="315" t="s">
        <v>465</v>
      </c>
      <c r="J9005" s="315" t="s">
        <v>552</v>
      </c>
      <c r="K9005" s="315" t="s">
        <v>423</v>
      </c>
      <c r="L9005" s="315" t="s">
        <v>527</v>
      </c>
      <c r="M9005" s="315" t="s">
        <v>443</v>
      </c>
      <c r="N9005" s="317">
        <v>20</v>
      </c>
      <c r="O9005" s="318">
        <v>3687.3800000000001</v>
      </c>
      <c r="P9005" s="317">
        <v>9183</v>
      </c>
      <c r="Q9005" t="str">
        <f t="shared" si="143"/>
        <v>Street</v>
      </c>
    </row>
    <row r="9006" spans="1:17" ht="15">
      <c r="A9006" s="319">
        <v>5</v>
      </c>
      <c r="B9006" s="320" t="s">
        <v>241</v>
      </c>
      <c r="C9006" s="321">
        <v>2023</v>
      </c>
      <c r="D9006" s="321">
        <v>10</v>
      </c>
      <c r="E9006" s="320" t="s">
        <v>577</v>
      </c>
      <c r="F9006" s="327">
        <v>5</v>
      </c>
      <c r="G9006" s="320" t="s">
        <v>442</v>
      </c>
      <c r="H9006" s="320" t="s">
        <v>466</v>
      </c>
      <c r="I9006" s="320" t="s">
        <v>467</v>
      </c>
      <c r="J9006" s="320" t="s">
        <v>552</v>
      </c>
      <c r="K9006" s="320" t="s">
        <v>423</v>
      </c>
      <c r="L9006" s="320" t="s">
        <v>527</v>
      </c>
      <c r="M9006" s="320" t="s">
        <v>443</v>
      </c>
      <c r="N9006" s="322">
        <v>33</v>
      </c>
      <c r="O9006" s="325">
        <v>-9410.4099999999999</v>
      </c>
      <c r="P9006" s="322">
        <v>-15661</v>
      </c>
      <c r="Q9006" t="str">
        <f t="shared" si="143"/>
        <v>Street</v>
      </c>
    </row>
    <row r="9007" spans="1:17" ht="15">
      <c r="A9007" s="314">
        <v>5</v>
      </c>
      <c r="B9007" s="315" t="s">
        <v>241</v>
      </c>
      <c r="C9007" s="316">
        <v>2023</v>
      </c>
      <c r="D9007" s="316">
        <v>10</v>
      </c>
      <c r="E9007" s="315" t="s">
        <v>577</v>
      </c>
      <c r="F9007" s="326">
        <v>5</v>
      </c>
      <c r="G9007" s="315" t="s">
        <v>442</v>
      </c>
      <c r="H9007" s="315" t="s">
        <v>421</v>
      </c>
      <c r="I9007" s="315" t="s">
        <v>422</v>
      </c>
      <c r="J9007" s="315" t="s">
        <v>552</v>
      </c>
      <c r="K9007" s="315" t="s">
        <v>423</v>
      </c>
      <c r="L9007" s="315" t="s">
        <v>528</v>
      </c>
      <c r="M9007" s="315" t="s">
        <v>444</v>
      </c>
      <c r="N9007" s="317">
        <v>118</v>
      </c>
      <c r="O9007" s="318">
        <v>19806</v>
      </c>
      <c r="P9007" s="317">
        <v>71890</v>
      </c>
      <c r="Q9007" t="str">
        <f t="shared" si="143"/>
        <v>Street</v>
      </c>
    </row>
    <row r="9008" spans="1:17" ht="15">
      <c r="A9008" s="319">
        <v>5</v>
      </c>
      <c r="B9008" s="320" t="s">
        <v>241</v>
      </c>
      <c r="C9008" s="321">
        <v>2023</v>
      </c>
      <c r="D9008" s="321">
        <v>10</v>
      </c>
      <c r="E9008" s="320" t="s">
        <v>577</v>
      </c>
      <c r="F9008" s="327">
        <v>5</v>
      </c>
      <c r="G9008" s="320" t="s">
        <v>442</v>
      </c>
      <c r="H9008" s="320" t="s">
        <v>477</v>
      </c>
      <c r="I9008" s="320" t="s">
        <v>478</v>
      </c>
      <c r="J9008" s="320" t="s">
        <v>558</v>
      </c>
      <c r="K9008" s="320" t="s">
        <v>430</v>
      </c>
      <c r="L9008" s="320" t="s">
        <v>527</v>
      </c>
      <c r="M9008" s="320" t="s">
        <v>443</v>
      </c>
      <c r="N9008" s="322">
        <v>2</v>
      </c>
      <c r="O9008" s="323">
        <v>3603.4099999999999</v>
      </c>
      <c r="P9008" s="322">
        <v>13600</v>
      </c>
      <c r="Q9008" t="str">
        <f t="shared" si="143"/>
        <v>5-Large C&amp;I</v>
      </c>
    </row>
    <row r="9009" spans="1:17" ht="15">
      <c r="A9009" s="314">
        <v>5</v>
      </c>
      <c r="B9009" s="315" t="s">
        <v>241</v>
      </c>
      <c r="C9009" s="316">
        <v>2023</v>
      </c>
      <c r="D9009" s="316">
        <v>10</v>
      </c>
      <c r="E9009" s="315" t="s">
        <v>577</v>
      </c>
      <c r="F9009" s="326">
        <v>5</v>
      </c>
      <c r="G9009" s="315" t="s">
        <v>442</v>
      </c>
      <c r="H9009" s="315" t="s">
        <v>428</v>
      </c>
      <c r="I9009" s="315" t="s">
        <v>429</v>
      </c>
      <c r="J9009" s="315" t="s">
        <v>558</v>
      </c>
      <c r="K9009" s="315" t="s">
        <v>430</v>
      </c>
      <c r="L9009" s="315" t="s">
        <v>527</v>
      </c>
      <c r="M9009" s="315" t="s">
        <v>443</v>
      </c>
      <c r="N9009" s="317">
        <v>55</v>
      </c>
      <c r="O9009" s="318">
        <v>755239.03000000003</v>
      </c>
      <c r="P9009" s="317">
        <v>3806442</v>
      </c>
      <c r="Q9009" t="str">
        <f t="shared" si="143"/>
        <v>5-Large C&amp;I</v>
      </c>
    </row>
    <row r="9010" spans="1:17" ht="15">
      <c r="A9010" s="319">
        <v>5</v>
      </c>
      <c r="B9010" s="320" t="s">
        <v>241</v>
      </c>
      <c r="C9010" s="321">
        <v>2023</v>
      </c>
      <c r="D9010" s="321">
        <v>10</v>
      </c>
      <c r="E9010" s="320" t="s">
        <v>577</v>
      </c>
      <c r="F9010" s="327">
        <v>5</v>
      </c>
      <c r="G9010" s="320" t="s">
        <v>442</v>
      </c>
      <c r="H9010" s="320" t="s">
        <v>431</v>
      </c>
      <c r="I9010" s="320" t="s">
        <v>432</v>
      </c>
      <c r="J9010" s="320" t="s">
        <v>558</v>
      </c>
      <c r="K9010" s="320" t="s">
        <v>430</v>
      </c>
      <c r="L9010" s="320" t="s">
        <v>528</v>
      </c>
      <c r="M9010" s="320" t="s">
        <v>444</v>
      </c>
      <c r="N9010" s="322">
        <v>613</v>
      </c>
      <c r="O9010" s="323">
        <v>13001402.220000001</v>
      </c>
      <c r="P9010" s="322">
        <v>168434607</v>
      </c>
      <c r="Q9010" t="str">
        <f t="shared" si="143"/>
        <v>5-Large C&amp;I</v>
      </c>
    </row>
    <row r="9011" spans="1:17" ht="15">
      <c r="A9011" s="314">
        <v>5</v>
      </c>
      <c r="B9011" s="315" t="s">
        <v>241</v>
      </c>
      <c r="C9011" s="316">
        <v>2023</v>
      </c>
      <c r="D9011" s="316">
        <v>10</v>
      </c>
      <c r="E9011" s="315" t="s">
        <v>577</v>
      </c>
      <c r="F9011" s="326">
        <v>5</v>
      </c>
      <c r="G9011" s="315" t="s">
        <v>442</v>
      </c>
      <c r="H9011" s="315" t="s">
        <v>404</v>
      </c>
      <c r="I9011" s="315" t="s">
        <v>405</v>
      </c>
      <c r="J9011" s="315" t="s">
        <v>548</v>
      </c>
      <c r="K9011" s="315" t="s">
        <v>392</v>
      </c>
      <c r="L9011" s="315" t="s">
        <v>528</v>
      </c>
      <c r="M9011" s="315" t="s">
        <v>444</v>
      </c>
      <c r="N9011" s="317">
        <v>1436</v>
      </c>
      <c r="O9011" s="318">
        <v>486935.96999999997</v>
      </c>
      <c r="P9011" s="317">
        <v>3892822</v>
      </c>
      <c r="Q9011" t="str">
        <f t="shared" si="143"/>
        <v>3-Small C&amp;I</v>
      </c>
    </row>
    <row r="9012" spans="1:17" ht="15">
      <c r="A9012" s="319">
        <v>5</v>
      </c>
      <c r="B9012" s="320" t="s">
        <v>241</v>
      </c>
      <c r="C9012" s="321">
        <v>2023</v>
      </c>
      <c r="D9012" s="321">
        <v>10</v>
      </c>
      <c r="E9012" s="320" t="s">
        <v>577</v>
      </c>
      <c r="F9012" s="327">
        <v>5</v>
      </c>
      <c r="G9012" s="320" t="s">
        <v>442</v>
      </c>
      <c r="H9012" s="320" t="s">
        <v>433</v>
      </c>
      <c r="I9012" s="320" t="s">
        <v>434</v>
      </c>
      <c r="J9012" s="320" t="s">
        <v>553</v>
      </c>
      <c r="K9012" s="320" t="s">
        <v>412</v>
      </c>
      <c r="L9012" s="320" t="s">
        <v>528</v>
      </c>
      <c r="M9012" s="320" t="s">
        <v>444</v>
      </c>
      <c r="N9012" s="322">
        <v>1</v>
      </c>
      <c r="O9012" s="323">
        <v>44.649999999999999</v>
      </c>
      <c r="P9012" s="322">
        <v>300</v>
      </c>
      <c r="Q9012" t="str">
        <f t="shared" si="143"/>
        <v>3-Small C&amp;I</v>
      </c>
    </row>
    <row r="9013" spans="1:17" ht="15">
      <c r="A9013" s="314">
        <v>5</v>
      </c>
      <c r="B9013" s="315" t="s">
        <v>241</v>
      </c>
      <c r="C9013" s="316">
        <v>2023</v>
      </c>
      <c r="D9013" s="316">
        <v>10</v>
      </c>
      <c r="E9013" s="315" t="s">
        <v>577</v>
      </c>
      <c r="F9013" s="326">
        <v>5</v>
      </c>
      <c r="G9013" s="315" t="s">
        <v>442</v>
      </c>
      <c r="H9013" s="315" t="s">
        <v>437</v>
      </c>
      <c r="I9013" s="315" t="s">
        <v>438</v>
      </c>
      <c r="J9013" s="315" t="s">
        <v>554</v>
      </c>
      <c r="K9013" s="315" t="s">
        <v>420</v>
      </c>
      <c r="L9013" s="315" t="s">
        <v>528</v>
      </c>
      <c r="M9013" s="315" t="s">
        <v>444</v>
      </c>
      <c r="N9013" s="317">
        <v>504</v>
      </c>
      <c r="O9013" s="318">
        <v>1484172.2</v>
      </c>
      <c r="P9013" s="317">
        <v>12562267</v>
      </c>
      <c r="Q9013" t="str">
        <f t="shared" si="143"/>
        <v>4-Medium C&amp;I</v>
      </c>
    </row>
    <row r="9014" spans="1:17" ht="15">
      <c r="A9014" s="319">
        <v>5</v>
      </c>
      <c r="B9014" s="320" t="s">
        <v>241</v>
      </c>
      <c r="C9014" s="321">
        <v>2023</v>
      </c>
      <c r="D9014" s="321">
        <v>10</v>
      </c>
      <c r="E9014" s="320" t="s">
        <v>577</v>
      </c>
      <c r="F9014" s="327">
        <v>6</v>
      </c>
      <c r="G9014" s="320" t="s">
        <v>445</v>
      </c>
      <c r="H9014" s="320" t="s">
        <v>390</v>
      </c>
      <c r="I9014" s="320" t="s">
        <v>391</v>
      </c>
      <c r="J9014" s="320" t="s">
        <v>548</v>
      </c>
      <c r="K9014" s="320" t="s">
        <v>392</v>
      </c>
      <c r="L9014" s="320" t="s">
        <v>534</v>
      </c>
      <c r="M9014" s="320" t="s">
        <v>296</v>
      </c>
      <c r="N9014" s="322">
        <v>6</v>
      </c>
      <c r="O9014" s="323">
        <v>367.89999999999998</v>
      </c>
      <c r="P9014" s="322">
        <v>1206</v>
      </c>
      <c r="Q9014" t="str">
        <f t="shared" si="143"/>
        <v>3-Small C&amp;I</v>
      </c>
    </row>
    <row r="9015" spans="1:17" ht="15">
      <c r="A9015" s="314">
        <v>5</v>
      </c>
      <c r="B9015" s="315" t="s">
        <v>241</v>
      </c>
      <c r="C9015" s="316">
        <v>2023</v>
      </c>
      <c r="D9015" s="316">
        <v>10</v>
      </c>
      <c r="E9015" s="315" t="s">
        <v>577</v>
      </c>
      <c r="F9015" s="326">
        <v>6</v>
      </c>
      <c r="G9015" s="315" t="s">
        <v>445</v>
      </c>
      <c r="H9015" s="315" t="s">
        <v>481</v>
      </c>
      <c r="I9015" s="315" t="s">
        <v>482</v>
      </c>
      <c r="J9015" s="315" t="s">
        <v>559</v>
      </c>
      <c r="K9015" s="315" t="s">
        <v>448</v>
      </c>
      <c r="L9015" s="315" t="s">
        <v>534</v>
      </c>
      <c r="M9015" s="315" t="s">
        <v>296</v>
      </c>
      <c r="N9015" s="317">
        <v>55</v>
      </c>
      <c r="O9015" s="318">
        <v>47342.290000000001</v>
      </c>
      <c r="P9015" s="317">
        <v>89606</v>
      </c>
      <c r="Q9015" t="str">
        <f t="shared" si="143"/>
        <v>Street</v>
      </c>
    </row>
    <row r="9016" spans="1:17" ht="15">
      <c r="A9016" s="319">
        <v>5</v>
      </c>
      <c r="B9016" s="320" t="s">
        <v>241</v>
      </c>
      <c r="C9016" s="321">
        <v>2023</v>
      </c>
      <c r="D9016" s="321">
        <v>10</v>
      </c>
      <c r="E9016" s="320" t="s">
        <v>577</v>
      </c>
      <c r="F9016" s="327">
        <v>6</v>
      </c>
      <c r="G9016" s="320" t="s">
        <v>445</v>
      </c>
      <c r="H9016" s="320" t="s">
        <v>483</v>
      </c>
      <c r="I9016" s="320" t="s">
        <v>484</v>
      </c>
      <c r="J9016" s="320" t="s">
        <v>559</v>
      </c>
      <c r="K9016" s="320" t="s">
        <v>448</v>
      </c>
      <c r="L9016" s="320" t="s">
        <v>534</v>
      </c>
      <c r="M9016" s="320" t="s">
        <v>296</v>
      </c>
      <c r="N9016" s="322">
        <v>100</v>
      </c>
      <c r="O9016" s="323">
        <v>54171.489999999998</v>
      </c>
      <c r="P9016" s="322">
        <v>82872</v>
      </c>
      <c r="Q9016" t="str">
        <f t="shared" si="143"/>
        <v>Street</v>
      </c>
    </row>
    <row r="9017" spans="1:17" ht="15">
      <c r="A9017" s="314">
        <v>5</v>
      </c>
      <c r="B9017" s="315" t="s">
        <v>241</v>
      </c>
      <c r="C9017" s="316">
        <v>2023</v>
      </c>
      <c r="D9017" s="316">
        <v>10</v>
      </c>
      <c r="E9017" s="315" t="s">
        <v>577</v>
      </c>
      <c r="F9017" s="326">
        <v>6</v>
      </c>
      <c r="G9017" s="315" t="s">
        <v>445</v>
      </c>
      <c r="H9017" s="315" t="s">
        <v>464</v>
      </c>
      <c r="I9017" s="315" t="s">
        <v>465</v>
      </c>
      <c r="J9017" s="315" t="s">
        <v>552</v>
      </c>
      <c r="K9017" s="315" t="s">
        <v>423</v>
      </c>
      <c r="L9017" s="315" t="s">
        <v>534</v>
      </c>
      <c r="M9017" s="315" t="s">
        <v>296</v>
      </c>
      <c r="N9017" s="317">
        <v>269</v>
      </c>
      <c r="O9017" s="318">
        <v>33398.300000000003</v>
      </c>
      <c r="P9017" s="317">
        <v>75913</v>
      </c>
      <c r="Q9017" t="str">
        <f t="shared" si="143"/>
        <v>Street</v>
      </c>
    </row>
    <row r="9018" spans="1:17" ht="15">
      <c r="A9018" s="319">
        <v>5</v>
      </c>
      <c r="B9018" s="320" t="s">
        <v>241</v>
      </c>
      <c r="C9018" s="321">
        <v>2023</v>
      </c>
      <c r="D9018" s="321">
        <v>10</v>
      </c>
      <c r="E9018" s="320" t="s">
        <v>577</v>
      </c>
      <c r="F9018" s="327">
        <v>6</v>
      </c>
      <c r="G9018" s="320" t="s">
        <v>445</v>
      </c>
      <c r="H9018" s="320" t="s">
        <v>466</v>
      </c>
      <c r="I9018" s="320" t="s">
        <v>467</v>
      </c>
      <c r="J9018" s="320" t="s">
        <v>552</v>
      </c>
      <c r="K9018" s="320" t="s">
        <v>423</v>
      </c>
      <c r="L9018" s="320" t="s">
        <v>534</v>
      </c>
      <c r="M9018" s="320" t="s">
        <v>296</v>
      </c>
      <c r="N9018" s="322">
        <v>518</v>
      </c>
      <c r="O9018" s="323">
        <v>61487.260000000002</v>
      </c>
      <c r="P9018" s="322">
        <v>128541</v>
      </c>
      <c r="Q9018" t="str">
        <f t="shared" si="143"/>
        <v>Street</v>
      </c>
    </row>
    <row r="9019" spans="1:17" ht="15">
      <c r="A9019" s="314">
        <v>5</v>
      </c>
      <c r="B9019" s="315" t="s">
        <v>241</v>
      </c>
      <c r="C9019" s="316">
        <v>2023</v>
      </c>
      <c r="D9019" s="316">
        <v>10</v>
      </c>
      <c r="E9019" s="315" t="s">
        <v>577</v>
      </c>
      <c r="F9019" s="326">
        <v>6</v>
      </c>
      <c r="G9019" s="315" t="s">
        <v>445</v>
      </c>
      <c r="H9019" s="315" t="s">
        <v>485</v>
      </c>
      <c r="I9019" s="315" t="s">
        <v>486</v>
      </c>
      <c r="J9019" s="315" t="s">
        <v>560</v>
      </c>
      <c r="K9019" s="315" t="s">
        <v>487</v>
      </c>
      <c r="L9019" s="315" t="s">
        <v>534</v>
      </c>
      <c r="M9019" s="315" t="s">
        <v>296</v>
      </c>
      <c r="N9019" s="317">
        <v>2</v>
      </c>
      <c r="O9019" s="318">
        <v>953.90999999999997</v>
      </c>
      <c r="P9019" s="317">
        <v>1528</v>
      </c>
      <c r="Q9019" t="str">
        <f t="shared" si="143"/>
        <v>Street</v>
      </c>
    </row>
    <row r="9020" spans="1:17" ht="15">
      <c r="A9020" s="319">
        <v>5</v>
      </c>
      <c r="B9020" s="320" t="s">
        <v>241</v>
      </c>
      <c r="C9020" s="321">
        <v>2023</v>
      </c>
      <c r="D9020" s="321">
        <v>10</v>
      </c>
      <c r="E9020" s="320" t="s">
        <v>577</v>
      </c>
      <c r="F9020" s="327">
        <v>6</v>
      </c>
      <c r="G9020" s="320" t="s">
        <v>445</v>
      </c>
      <c r="H9020" s="320" t="s">
        <v>488</v>
      </c>
      <c r="I9020" s="320" t="s">
        <v>489</v>
      </c>
      <c r="J9020" s="320" t="s">
        <v>560</v>
      </c>
      <c r="K9020" s="320" t="s">
        <v>487</v>
      </c>
      <c r="L9020" s="320" t="s">
        <v>534</v>
      </c>
      <c r="M9020" s="320" t="s">
        <v>296</v>
      </c>
      <c r="N9020" s="322">
        <v>2</v>
      </c>
      <c r="O9020" s="323">
        <v>20591.240000000002</v>
      </c>
      <c r="P9020" s="322">
        <v>43078</v>
      </c>
      <c r="Q9020" t="str">
        <f t="shared" si="143"/>
        <v>Street</v>
      </c>
    </row>
    <row r="9021" spans="1:17" ht="15">
      <c r="A9021" s="314">
        <v>5</v>
      </c>
      <c r="B9021" s="315" t="s">
        <v>241</v>
      </c>
      <c r="C9021" s="316">
        <v>2023</v>
      </c>
      <c r="D9021" s="316">
        <v>10</v>
      </c>
      <c r="E9021" s="315" t="s">
        <v>577</v>
      </c>
      <c r="F9021" s="326">
        <v>6</v>
      </c>
      <c r="G9021" s="315" t="s">
        <v>445</v>
      </c>
      <c r="H9021" s="315" t="s">
        <v>490</v>
      </c>
      <c r="I9021" s="315" t="s">
        <v>491</v>
      </c>
      <c r="J9021" s="315" t="s">
        <v>561</v>
      </c>
      <c r="K9021" s="315" t="s">
        <v>462</v>
      </c>
      <c r="L9021" s="315" t="s">
        <v>534</v>
      </c>
      <c r="M9021" s="315" t="s">
        <v>296</v>
      </c>
      <c r="N9021" s="317">
        <v>67</v>
      </c>
      <c r="O9021" s="318">
        <v>46073.400000000001</v>
      </c>
      <c r="P9021" s="317">
        <v>173849</v>
      </c>
      <c r="Q9021" t="str">
        <f t="shared" si="143"/>
        <v>Street</v>
      </c>
    </row>
    <row r="9022" spans="1:17" ht="15">
      <c r="A9022" s="319">
        <v>5</v>
      </c>
      <c r="B9022" s="320" t="s">
        <v>241</v>
      </c>
      <c r="C9022" s="321">
        <v>2023</v>
      </c>
      <c r="D9022" s="321">
        <v>10</v>
      </c>
      <c r="E9022" s="320" t="s">
        <v>577</v>
      </c>
      <c r="F9022" s="327">
        <v>6</v>
      </c>
      <c r="G9022" s="320" t="s">
        <v>445</v>
      </c>
      <c r="H9022" s="320" t="s">
        <v>492</v>
      </c>
      <c r="I9022" s="320" t="s">
        <v>493</v>
      </c>
      <c r="J9022" s="320" t="s">
        <v>561</v>
      </c>
      <c r="K9022" s="320" t="s">
        <v>462</v>
      </c>
      <c r="L9022" s="320" t="s">
        <v>534</v>
      </c>
      <c r="M9022" s="320" t="s">
        <v>296</v>
      </c>
      <c r="N9022" s="322">
        <v>11</v>
      </c>
      <c r="O9022" s="323">
        <v>587.64999999999998</v>
      </c>
      <c r="P9022" s="322">
        <v>2276</v>
      </c>
      <c r="Q9022" t="str">
        <f t="shared" si="143"/>
        <v>Street</v>
      </c>
    </row>
    <row r="9023" spans="1:17" ht="15">
      <c r="A9023" s="314">
        <v>5</v>
      </c>
      <c r="B9023" s="315" t="s">
        <v>241</v>
      </c>
      <c r="C9023" s="316">
        <v>2023</v>
      </c>
      <c r="D9023" s="316">
        <v>10</v>
      </c>
      <c r="E9023" s="315" t="s">
        <v>577</v>
      </c>
      <c r="F9023" s="326">
        <v>6</v>
      </c>
      <c r="G9023" s="315" t="s">
        <v>445</v>
      </c>
      <c r="H9023" s="315" t="s">
        <v>496</v>
      </c>
      <c r="I9023" s="315" t="s">
        <v>497</v>
      </c>
      <c r="J9023" s="315" t="s">
        <v>557</v>
      </c>
      <c r="K9023" s="315" t="s">
        <v>426</v>
      </c>
      <c r="L9023" s="315" t="s">
        <v>534</v>
      </c>
      <c r="M9023" s="315" t="s">
        <v>296</v>
      </c>
      <c r="N9023" s="317">
        <v>4</v>
      </c>
      <c r="O9023" s="318">
        <v>200.83000000000001</v>
      </c>
      <c r="P9023" s="317">
        <v>687</v>
      </c>
      <c r="Q9023" t="str">
        <f t="shared" si="143"/>
        <v>3-Small C&amp;I</v>
      </c>
    </row>
    <row r="9024" spans="1:17" ht="15">
      <c r="A9024" s="319">
        <v>5</v>
      </c>
      <c r="B9024" s="320" t="s">
        <v>241</v>
      </c>
      <c r="C9024" s="321">
        <v>2023</v>
      </c>
      <c r="D9024" s="321">
        <v>10</v>
      </c>
      <c r="E9024" s="320" t="s">
        <v>577</v>
      </c>
      <c r="F9024" s="327">
        <v>6</v>
      </c>
      <c r="G9024" s="320" t="s">
        <v>445</v>
      </c>
      <c r="H9024" s="320" t="s">
        <v>446</v>
      </c>
      <c r="I9024" s="320" t="s">
        <v>447</v>
      </c>
      <c r="J9024" s="320" t="s">
        <v>559</v>
      </c>
      <c r="K9024" s="320" t="s">
        <v>448</v>
      </c>
      <c r="L9024" s="320" t="s">
        <v>529</v>
      </c>
      <c r="M9024" s="320" t="s">
        <v>449</v>
      </c>
      <c r="N9024" s="322">
        <v>533</v>
      </c>
      <c r="O9024" s="323">
        <v>591297.19999999995</v>
      </c>
      <c r="P9024" s="322">
        <v>1002696</v>
      </c>
      <c r="Q9024" t="str">
        <f t="shared" si="143"/>
        <v>Street</v>
      </c>
    </row>
    <row r="9025" spans="1:17" ht="15">
      <c r="A9025" s="314">
        <v>5</v>
      </c>
      <c r="B9025" s="315" t="s">
        <v>241</v>
      </c>
      <c r="C9025" s="316">
        <v>2023</v>
      </c>
      <c r="D9025" s="316">
        <v>10</v>
      </c>
      <c r="E9025" s="315" t="s">
        <v>577</v>
      </c>
      <c r="F9025" s="326">
        <v>6</v>
      </c>
      <c r="G9025" s="315" t="s">
        <v>445</v>
      </c>
      <c r="H9025" s="315" t="s">
        <v>421</v>
      </c>
      <c r="I9025" s="315" t="s">
        <v>422</v>
      </c>
      <c r="J9025" s="315" t="s">
        <v>552</v>
      </c>
      <c r="K9025" s="315" t="s">
        <v>423</v>
      </c>
      <c r="L9025" s="315" t="s">
        <v>529</v>
      </c>
      <c r="M9025" s="315" t="s">
        <v>449</v>
      </c>
      <c r="N9025" s="317">
        <v>1006</v>
      </c>
      <c r="O9025" s="318">
        <v>90501.539999999994</v>
      </c>
      <c r="P9025" s="317">
        <v>305483</v>
      </c>
      <c r="Q9025" t="str">
        <f t="shared" si="143"/>
        <v>Street</v>
      </c>
    </row>
    <row r="9026" spans="1:17" ht="15">
      <c r="A9026" s="319">
        <v>5</v>
      </c>
      <c r="B9026" s="320" t="s">
        <v>241</v>
      </c>
      <c r="C9026" s="321">
        <v>2023</v>
      </c>
      <c r="D9026" s="321">
        <v>10</v>
      </c>
      <c r="E9026" s="320" t="s">
        <v>577</v>
      </c>
      <c r="F9026" s="327">
        <v>6</v>
      </c>
      <c r="G9026" s="320" t="s">
        <v>445</v>
      </c>
      <c r="H9026" s="320" t="s">
        <v>498</v>
      </c>
      <c r="I9026" s="320" t="s">
        <v>499</v>
      </c>
      <c r="J9026" s="320" t="s">
        <v>562</v>
      </c>
      <c r="K9026" s="320" t="s">
        <v>500</v>
      </c>
      <c r="L9026" s="320" t="s">
        <v>529</v>
      </c>
      <c r="M9026" s="320" t="s">
        <v>449</v>
      </c>
      <c r="N9026" s="322">
        <v>5</v>
      </c>
      <c r="O9026" s="323">
        <v>10196.450000000001</v>
      </c>
      <c r="P9026" s="322">
        <v>39809</v>
      </c>
      <c r="Q9026" t="str">
        <f t="shared" si="143"/>
        <v>Street</v>
      </c>
    </row>
    <row r="9027" spans="1:17" ht="15">
      <c r="A9027" s="314">
        <v>5</v>
      </c>
      <c r="B9027" s="315" t="s">
        <v>241</v>
      </c>
      <c r="C9027" s="316">
        <v>2023</v>
      </c>
      <c r="D9027" s="316">
        <v>10</v>
      </c>
      <c r="E9027" s="315" t="s">
        <v>577</v>
      </c>
      <c r="F9027" s="326">
        <v>6</v>
      </c>
      <c r="G9027" s="315" t="s">
        <v>445</v>
      </c>
      <c r="H9027" s="315" t="s">
        <v>501</v>
      </c>
      <c r="I9027" s="315" t="s">
        <v>502</v>
      </c>
      <c r="J9027" s="315" t="s">
        <v>560</v>
      </c>
      <c r="K9027" s="315" t="s">
        <v>487</v>
      </c>
      <c r="L9027" s="315" t="s">
        <v>529</v>
      </c>
      <c r="M9027" s="315" t="s">
        <v>449</v>
      </c>
      <c r="N9027" s="317">
        <v>6</v>
      </c>
      <c r="O9027" s="318">
        <v>1956.8699999999999</v>
      </c>
      <c r="P9027" s="317">
        <v>4222</v>
      </c>
      <c r="Q9027" t="str">
        <f t="shared" si="143"/>
        <v>Street</v>
      </c>
    </row>
    <row r="9028" spans="1:17" ht="15">
      <c r="A9028" s="319">
        <v>5</v>
      </c>
      <c r="B9028" s="320" t="s">
        <v>241</v>
      </c>
      <c r="C9028" s="321">
        <v>2023</v>
      </c>
      <c r="D9028" s="321">
        <v>10</v>
      </c>
      <c r="E9028" s="320" t="s">
        <v>577</v>
      </c>
      <c r="F9028" s="327">
        <v>6</v>
      </c>
      <c r="G9028" s="320" t="s">
        <v>445</v>
      </c>
      <c r="H9028" s="320" t="s">
        <v>503</v>
      </c>
      <c r="I9028" s="320" t="s">
        <v>504</v>
      </c>
      <c r="J9028" s="320" t="s">
        <v>561</v>
      </c>
      <c r="K9028" s="320" t="s">
        <v>462</v>
      </c>
      <c r="L9028" s="320" t="s">
        <v>529</v>
      </c>
      <c r="M9028" s="320" t="s">
        <v>449</v>
      </c>
      <c r="N9028" s="322">
        <v>434</v>
      </c>
      <c r="O9028" s="323">
        <v>339417.5</v>
      </c>
      <c r="P9028" s="322">
        <v>2588889</v>
      </c>
      <c r="Q9028" t="str">
        <f t="shared" si="143"/>
        <v>Street</v>
      </c>
    </row>
    <row r="9029" spans="1:17" ht="15">
      <c r="A9029" s="314">
        <v>5</v>
      </c>
      <c r="B9029" s="315" t="s">
        <v>241</v>
      </c>
      <c r="C9029" s="316">
        <v>2023</v>
      </c>
      <c r="D9029" s="316">
        <v>10</v>
      </c>
      <c r="E9029" s="315" t="s">
        <v>577</v>
      </c>
      <c r="F9029" s="326">
        <v>6</v>
      </c>
      <c r="G9029" s="315" t="s">
        <v>445</v>
      </c>
      <c r="H9029" s="315" t="s">
        <v>424</v>
      </c>
      <c r="I9029" s="315" t="s">
        <v>425</v>
      </c>
      <c r="J9029" s="315" t="s">
        <v>557</v>
      </c>
      <c r="K9029" s="315" t="s">
        <v>426</v>
      </c>
      <c r="L9029" s="315" t="s">
        <v>529</v>
      </c>
      <c r="M9029" s="315" t="s">
        <v>449</v>
      </c>
      <c r="N9029" s="317">
        <v>17</v>
      </c>
      <c r="O9029" s="318">
        <v>333.95999999999998</v>
      </c>
      <c r="P9029" s="317">
        <v>1682</v>
      </c>
      <c r="Q9029" t="str">
        <f t="shared" si="143"/>
        <v>3-Small C&amp;I</v>
      </c>
    </row>
    <row r="9030" spans="1:17" ht="15">
      <c r="A9030" s="319">
        <v>5</v>
      </c>
      <c r="B9030" s="320" t="s">
        <v>241</v>
      </c>
      <c r="C9030" s="321">
        <v>2023</v>
      </c>
      <c r="D9030" s="321">
        <v>10</v>
      </c>
      <c r="E9030" s="320" t="s">
        <v>577</v>
      </c>
      <c r="F9030" s="327">
        <v>6</v>
      </c>
      <c r="G9030" s="320" t="s">
        <v>445</v>
      </c>
      <c r="H9030" s="320" t="s">
        <v>505</v>
      </c>
      <c r="I9030" s="320" t="s">
        <v>506</v>
      </c>
      <c r="J9030" s="320" t="s">
        <v>563</v>
      </c>
      <c r="K9030" s="320" t="s">
        <v>452</v>
      </c>
      <c r="L9030" s="320" t="s">
        <v>534</v>
      </c>
      <c r="M9030" s="320" t="s">
        <v>296</v>
      </c>
      <c r="N9030" s="322">
        <v>1</v>
      </c>
      <c r="O9030" s="323">
        <v>1983.1500000000001</v>
      </c>
      <c r="P9030" s="322">
        <v>6537</v>
      </c>
      <c r="Q9030" t="str">
        <f t="shared" si="143"/>
        <v>Street</v>
      </c>
    </row>
    <row r="9031" spans="1:17" ht="15">
      <c r="A9031" s="314">
        <v>5</v>
      </c>
      <c r="B9031" s="315" t="s">
        <v>241</v>
      </c>
      <c r="C9031" s="316">
        <v>2023</v>
      </c>
      <c r="D9031" s="316">
        <v>10</v>
      </c>
      <c r="E9031" s="315" t="s">
        <v>577</v>
      </c>
      <c r="F9031" s="326">
        <v>6</v>
      </c>
      <c r="G9031" s="315" t="s">
        <v>445</v>
      </c>
      <c r="H9031" s="315" t="s">
        <v>450</v>
      </c>
      <c r="I9031" s="315" t="s">
        <v>451</v>
      </c>
      <c r="J9031" s="315" t="s">
        <v>563</v>
      </c>
      <c r="K9031" s="315" t="s">
        <v>452</v>
      </c>
      <c r="L9031" s="315" t="s">
        <v>529</v>
      </c>
      <c r="M9031" s="315" t="s">
        <v>449</v>
      </c>
      <c r="N9031" s="317">
        <v>10</v>
      </c>
      <c r="O9031" s="318">
        <v>882.01999999999998</v>
      </c>
      <c r="P9031" s="317">
        <v>4417</v>
      </c>
      <c r="Q9031" t="str">
        <f t="shared" si="143"/>
        <v>Street</v>
      </c>
    </row>
    <row r="9032" spans="1:17" ht="15">
      <c r="A9032" s="319">
        <v>5</v>
      </c>
      <c r="B9032" s="320" t="s">
        <v>241</v>
      </c>
      <c r="C9032" s="321">
        <v>2023</v>
      </c>
      <c r="D9032" s="321">
        <v>10</v>
      </c>
      <c r="E9032" s="320" t="s">
        <v>577</v>
      </c>
      <c r="F9032" s="327">
        <v>6</v>
      </c>
      <c r="G9032" s="320" t="s">
        <v>445</v>
      </c>
      <c r="H9032" s="320" t="s">
        <v>509</v>
      </c>
      <c r="I9032" s="320" t="s">
        <v>510</v>
      </c>
      <c r="J9032" s="320" t="s">
        <v>564</v>
      </c>
      <c r="K9032" s="320" t="s">
        <v>462</v>
      </c>
      <c r="L9032" s="320" t="s">
        <v>534</v>
      </c>
      <c r="M9032" s="320" t="s">
        <v>296</v>
      </c>
      <c r="N9032" s="322">
        <v>2</v>
      </c>
      <c r="O9032" s="323">
        <v>2281.4400000000001</v>
      </c>
      <c r="P9032" s="322">
        <v>547</v>
      </c>
      <c r="Q9032" t="str">
        <f t="shared" si="143"/>
        <v>Street</v>
      </c>
    </row>
    <row r="9033" spans="1:17" ht="15">
      <c r="A9033" s="314">
        <v>5</v>
      </c>
      <c r="B9033" s="315" t="s">
        <v>241</v>
      </c>
      <c r="C9033" s="316">
        <v>2023</v>
      </c>
      <c r="D9033" s="316">
        <v>10</v>
      </c>
      <c r="E9033" s="315" t="s">
        <v>577</v>
      </c>
      <c r="F9033" s="326">
        <v>6</v>
      </c>
      <c r="G9033" s="315" t="s">
        <v>445</v>
      </c>
      <c r="H9033" s="315" t="s">
        <v>511</v>
      </c>
      <c r="I9033" s="315" t="s">
        <v>512</v>
      </c>
      <c r="J9033" s="315" t="s">
        <v>564</v>
      </c>
      <c r="K9033" s="315" t="s">
        <v>462</v>
      </c>
      <c r="L9033" s="315" t="s">
        <v>529</v>
      </c>
      <c r="M9033" s="315" t="s">
        <v>449</v>
      </c>
      <c r="N9033" s="317">
        <v>3</v>
      </c>
      <c r="O9033" s="318">
        <v>1458.4400000000001</v>
      </c>
      <c r="P9033" s="317">
        <v>408</v>
      </c>
      <c r="Q9033" t="str">
        <f t="shared" si="144" ref="Q9033:Q9096">VLOOKUP(TRIM(J9033),S:T,2,FALSE)</f>
        <v>Street</v>
      </c>
    </row>
    <row r="9034" spans="1:17" ht="15">
      <c r="A9034" s="319">
        <v>5</v>
      </c>
      <c r="B9034" s="320" t="s">
        <v>241</v>
      </c>
      <c r="C9034" s="321">
        <v>2023</v>
      </c>
      <c r="D9034" s="321">
        <v>10</v>
      </c>
      <c r="E9034" s="320" t="s">
        <v>577</v>
      </c>
      <c r="F9034" s="327">
        <v>6</v>
      </c>
      <c r="G9034" s="320" t="s">
        <v>445</v>
      </c>
      <c r="H9034" s="320" t="s">
        <v>404</v>
      </c>
      <c r="I9034" s="320" t="s">
        <v>405</v>
      </c>
      <c r="J9034" s="320" t="s">
        <v>548</v>
      </c>
      <c r="K9034" s="320" t="s">
        <v>392</v>
      </c>
      <c r="L9034" s="320" t="s">
        <v>529</v>
      </c>
      <c r="M9034" s="320" t="s">
        <v>449</v>
      </c>
      <c r="N9034" s="322">
        <v>29</v>
      </c>
      <c r="O9034" s="323">
        <v>793.09000000000003</v>
      </c>
      <c r="P9034" s="322">
        <v>4188</v>
      </c>
      <c r="Q9034" t="str">
        <f t="shared" si="144"/>
        <v>3-Small C&amp;I</v>
      </c>
    </row>
    <row r="9035" spans="1:17" ht="15">
      <c r="A9035" s="314">
        <v>5</v>
      </c>
      <c r="B9035" s="315" t="s">
        <v>241</v>
      </c>
      <c r="C9035" s="316">
        <v>2023</v>
      </c>
      <c r="D9035" s="316">
        <v>10</v>
      </c>
      <c r="E9035" s="315" t="s">
        <v>577</v>
      </c>
      <c r="F9035" s="326">
        <v>10</v>
      </c>
      <c r="G9035" s="315" t="s">
        <v>453</v>
      </c>
      <c r="H9035" s="315" t="s">
        <v>384</v>
      </c>
      <c r="I9035" s="315" t="s">
        <v>385</v>
      </c>
      <c r="J9035" s="315" t="s">
        <v>547</v>
      </c>
      <c r="K9035" s="315" t="s">
        <v>386</v>
      </c>
      <c r="L9035" s="315" t="s">
        <v>530</v>
      </c>
      <c r="M9035" s="315" t="s">
        <v>454</v>
      </c>
      <c r="N9035" s="317">
        <v>31781</v>
      </c>
      <c r="O9035" s="318">
        <v>4382220.0899999999</v>
      </c>
      <c r="P9035" s="317">
        <v>14034073</v>
      </c>
      <c r="Q9035" t="str">
        <f t="shared" si="144"/>
        <v>1-Residential</v>
      </c>
    </row>
    <row r="9036" spans="1:17" ht="15">
      <c r="A9036" s="319">
        <v>5</v>
      </c>
      <c r="B9036" s="320" t="s">
        <v>241</v>
      </c>
      <c r="C9036" s="321">
        <v>2023</v>
      </c>
      <c r="D9036" s="321">
        <v>10</v>
      </c>
      <c r="E9036" s="320" t="s">
        <v>577</v>
      </c>
      <c r="F9036" s="327">
        <v>10</v>
      </c>
      <c r="G9036" s="320" t="s">
        <v>453</v>
      </c>
      <c r="H9036" s="320" t="s">
        <v>388</v>
      </c>
      <c r="I9036" s="320" t="s">
        <v>389</v>
      </c>
      <c r="J9036" s="320" t="s">
        <v>547</v>
      </c>
      <c r="K9036" s="320" t="s">
        <v>386</v>
      </c>
      <c r="L9036" s="320" t="s">
        <v>530</v>
      </c>
      <c r="M9036" s="320" t="s">
        <v>454</v>
      </c>
      <c r="N9036" s="322">
        <v>19</v>
      </c>
      <c r="O9036" s="323">
        <v>3080.4899999999998</v>
      </c>
      <c r="P9036" s="322">
        <v>10257</v>
      </c>
      <c r="Q9036" t="str">
        <f t="shared" si="144"/>
        <v>1-Residential</v>
      </c>
    </row>
    <row r="9037" spans="1:17" ht="15">
      <c r="A9037" s="314">
        <v>5</v>
      </c>
      <c r="B9037" s="315" t="s">
        <v>241</v>
      </c>
      <c r="C9037" s="316">
        <v>2023</v>
      </c>
      <c r="D9037" s="316">
        <v>10</v>
      </c>
      <c r="E9037" s="315" t="s">
        <v>577</v>
      </c>
      <c r="F9037" s="326">
        <v>10</v>
      </c>
      <c r="G9037" s="315" t="s">
        <v>453</v>
      </c>
      <c r="H9037" s="315" t="s">
        <v>390</v>
      </c>
      <c r="I9037" s="315" t="s">
        <v>391</v>
      </c>
      <c r="J9037" s="315" t="s">
        <v>548</v>
      </c>
      <c r="K9037" s="315" t="s">
        <v>392</v>
      </c>
      <c r="L9037" s="315" t="s">
        <v>530</v>
      </c>
      <c r="M9037" s="315" t="s">
        <v>454</v>
      </c>
      <c r="N9037" s="317">
        <v>10</v>
      </c>
      <c r="O9037" s="318">
        <v>609.01999999999998</v>
      </c>
      <c r="P9037" s="317">
        <v>1988</v>
      </c>
      <c r="Q9037" t="str">
        <f t="shared" si="144"/>
        <v>3-Small C&amp;I</v>
      </c>
    </row>
    <row r="9038" spans="1:17" ht="15">
      <c r="A9038" s="319">
        <v>5</v>
      </c>
      <c r="B9038" s="320" t="s">
        <v>241</v>
      </c>
      <c r="C9038" s="321">
        <v>2023</v>
      </c>
      <c r="D9038" s="321">
        <v>10</v>
      </c>
      <c r="E9038" s="320" t="s">
        <v>577</v>
      </c>
      <c r="F9038" s="327">
        <v>10</v>
      </c>
      <c r="G9038" s="320" t="s">
        <v>453</v>
      </c>
      <c r="H9038" s="320" t="s">
        <v>393</v>
      </c>
      <c r="I9038" s="320" t="s">
        <v>394</v>
      </c>
      <c r="J9038" s="320" t="s">
        <v>549</v>
      </c>
      <c r="K9038" s="320" t="s">
        <v>395</v>
      </c>
      <c r="L9038" s="320" t="s">
        <v>530</v>
      </c>
      <c r="M9038" s="320" t="s">
        <v>454</v>
      </c>
      <c r="N9038" s="322">
        <v>5992</v>
      </c>
      <c r="O9038" s="323">
        <v>577451.09999999998</v>
      </c>
      <c r="P9038" s="322">
        <v>2920050</v>
      </c>
      <c r="Q9038" t="str">
        <f t="shared" si="144"/>
        <v>2-Low Income Residential</v>
      </c>
    </row>
    <row r="9039" spans="1:17" ht="15">
      <c r="A9039" s="314">
        <v>5</v>
      </c>
      <c r="B9039" s="315" t="s">
        <v>241</v>
      </c>
      <c r="C9039" s="316">
        <v>2023</v>
      </c>
      <c r="D9039" s="316">
        <v>10</v>
      </c>
      <c r="E9039" s="315" t="s">
        <v>577</v>
      </c>
      <c r="F9039" s="326">
        <v>10</v>
      </c>
      <c r="G9039" s="315" t="s">
        <v>453</v>
      </c>
      <c r="H9039" s="315" t="s">
        <v>458</v>
      </c>
      <c r="I9039" s="315" t="s">
        <v>459</v>
      </c>
      <c r="J9039" s="315" t="s">
        <v>549</v>
      </c>
      <c r="K9039" s="315" t="s">
        <v>395</v>
      </c>
      <c r="L9039" s="315" t="s">
        <v>530</v>
      </c>
      <c r="M9039" s="315" t="s">
        <v>454</v>
      </c>
      <c r="N9039" s="317">
        <v>15</v>
      </c>
      <c r="O9039" s="318">
        <v>1670.0799999999999</v>
      </c>
      <c r="P9039" s="317">
        <v>8699</v>
      </c>
      <c r="Q9039" t="str">
        <f t="shared" si="144"/>
        <v>2-Low Income Residential</v>
      </c>
    </row>
    <row r="9040" spans="1:17" ht="15">
      <c r="A9040" s="319">
        <v>5</v>
      </c>
      <c r="B9040" s="320" t="s">
        <v>241</v>
      </c>
      <c r="C9040" s="321">
        <v>2023</v>
      </c>
      <c r="D9040" s="321">
        <v>10</v>
      </c>
      <c r="E9040" s="320" t="s">
        <v>577</v>
      </c>
      <c r="F9040" s="327">
        <v>10</v>
      </c>
      <c r="G9040" s="320" t="s">
        <v>453</v>
      </c>
      <c r="H9040" s="320" t="s">
        <v>464</v>
      </c>
      <c r="I9040" s="320" t="s">
        <v>465</v>
      </c>
      <c r="J9040" s="320" t="s">
        <v>552</v>
      </c>
      <c r="K9040" s="320" t="s">
        <v>423</v>
      </c>
      <c r="L9040" s="320" t="s">
        <v>530</v>
      </c>
      <c r="M9040" s="320" t="s">
        <v>454</v>
      </c>
      <c r="N9040" s="322">
        <v>2</v>
      </c>
      <c r="O9040" s="323">
        <v>91.849999999999994</v>
      </c>
      <c r="P9040" s="322">
        <v>162</v>
      </c>
      <c r="Q9040" t="str">
        <f t="shared" si="144"/>
        <v>Street</v>
      </c>
    </row>
    <row r="9041" spans="1:17" ht="15">
      <c r="A9041" s="314">
        <v>5</v>
      </c>
      <c r="B9041" s="315" t="s">
        <v>241</v>
      </c>
      <c r="C9041" s="316">
        <v>2023</v>
      </c>
      <c r="D9041" s="316">
        <v>10</v>
      </c>
      <c r="E9041" s="315" t="s">
        <v>577</v>
      </c>
      <c r="F9041" s="326">
        <v>10</v>
      </c>
      <c r="G9041" s="315" t="s">
        <v>453</v>
      </c>
      <c r="H9041" s="315" t="s">
        <v>466</v>
      </c>
      <c r="I9041" s="315" t="s">
        <v>467</v>
      </c>
      <c r="J9041" s="315" t="s">
        <v>552</v>
      </c>
      <c r="K9041" s="315" t="s">
        <v>423</v>
      </c>
      <c r="L9041" s="315" t="s">
        <v>530</v>
      </c>
      <c r="M9041" s="315" t="s">
        <v>454</v>
      </c>
      <c r="N9041" s="317">
        <v>25</v>
      </c>
      <c r="O9041" s="318">
        <v>650.72000000000003</v>
      </c>
      <c r="P9041" s="317">
        <v>1375</v>
      </c>
      <c r="Q9041" t="str">
        <f t="shared" si="144"/>
        <v>Street</v>
      </c>
    </row>
    <row r="9042" spans="1:17" ht="15">
      <c r="A9042" s="319">
        <v>5</v>
      </c>
      <c r="B9042" s="320" t="s">
        <v>241</v>
      </c>
      <c r="C9042" s="321">
        <v>2023</v>
      </c>
      <c r="D9042" s="321">
        <v>10</v>
      </c>
      <c r="E9042" s="320" t="s">
        <v>577</v>
      </c>
      <c r="F9042" s="327">
        <v>10</v>
      </c>
      <c r="G9042" s="320" t="s">
        <v>453</v>
      </c>
      <c r="H9042" s="320" t="s">
        <v>421</v>
      </c>
      <c r="I9042" s="320" t="s">
        <v>422</v>
      </c>
      <c r="J9042" s="320" t="s">
        <v>552</v>
      </c>
      <c r="K9042" s="320" t="s">
        <v>423</v>
      </c>
      <c r="L9042" s="320" t="s">
        <v>531</v>
      </c>
      <c r="M9042" s="320" t="s">
        <v>455</v>
      </c>
      <c r="N9042" s="322">
        <v>3</v>
      </c>
      <c r="O9042" s="323">
        <v>110.56</v>
      </c>
      <c r="P9042" s="322">
        <v>417</v>
      </c>
      <c r="Q9042" t="str">
        <f t="shared" si="144"/>
        <v>Street</v>
      </c>
    </row>
    <row r="9043" spans="1:17" ht="15">
      <c r="A9043" s="314">
        <v>5</v>
      </c>
      <c r="B9043" s="315" t="s">
        <v>241</v>
      </c>
      <c r="C9043" s="316">
        <v>2023</v>
      </c>
      <c r="D9043" s="316">
        <v>10</v>
      </c>
      <c r="E9043" s="315" t="s">
        <v>577</v>
      </c>
      <c r="F9043" s="326">
        <v>10</v>
      </c>
      <c r="G9043" s="315" t="s">
        <v>453</v>
      </c>
      <c r="H9043" s="315" t="s">
        <v>399</v>
      </c>
      <c r="I9043" s="315" t="s">
        <v>400</v>
      </c>
      <c r="J9043" s="315" t="s">
        <v>547</v>
      </c>
      <c r="K9043" s="315" t="s">
        <v>386</v>
      </c>
      <c r="L9043" s="315" t="s">
        <v>531</v>
      </c>
      <c r="M9043" s="315" t="s">
        <v>455</v>
      </c>
      <c r="N9043" s="317">
        <v>35050</v>
      </c>
      <c r="O9043" s="318">
        <v>3124709.4399999999</v>
      </c>
      <c r="P9043" s="317">
        <v>18728913</v>
      </c>
      <c r="Q9043" t="str">
        <f t="shared" si="144"/>
        <v>1-Residential</v>
      </c>
    </row>
    <row r="9044" spans="1:17" ht="15">
      <c r="A9044" s="319">
        <v>5</v>
      </c>
      <c r="B9044" s="320" t="s">
        <v>241</v>
      </c>
      <c r="C9044" s="321">
        <v>2023</v>
      </c>
      <c r="D9044" s="321">
        <v>10</v>
      </c>
      <c r="E9044" s="320" t="s">
        <v>577</v>
      </c>
      <c r="F9044" s="327">
        <v>10</v>
      </c>
      <c r="G9044" s="320" t="s">
        <v>453</v>
      </c>
      <c r="H9044" s="320" t="s">
        <v>402</v>
      </c>
      <c r="I9044" s="320" t="s">
        <v>403</v>
      </c>
      <c r="J9044" s="320" t="s">
        <v>549</v>
      </c>
      <c r="K9044" s="320" t="s">
        <v>395</v>
      </c>
      <c r="L9044" s="320" t="s">
        <v>531</v>
      </c>
      <c r="M9044" s="320" t="s">
        <v>455</v>
      </c>
      <c r="N9044" s="322">
        <v>5928</v>
      </c>
      <c r="O9044" s="323">
        <v>149361.88</v>
      </c>
      <c r="P9044" s="322">
        <v>3113115</v>
      </c>
      <c r="Q9044" t="str">
        <f t="shared" si="144"/>
        <v>2-Low Income Residential</v>
      </c>
    </row>
    <row r="9045" spans="1:17" ht="15">
      <c r="A9045" s="314">
        <v>5</v>
      </c>
      <c r="B9045" s="315" t="s">
        <v>241</v>
      </c>
      <c r="C9045" s="316">
        <v>2023</v>
      </c>
      <c r="D9045" s="316">
        <v>10</v>
      </c>
      <c r="E9045" s="315" t="s">
        <v>577</v>
      </c>
      <c r="F9045" s="326">
        <v>10</v>
      </c>
      <c r="G9045" s="315" t="s">
        <v>453</v>
      </c>
      <c r="H9045" s="315" t="s">
        <v>404</v>
      </c>
      <c r="I9045" s="315" t="s">
        <v>405</v>
      </c>
      <c r="J9045" s="315" t="s">
        <v>548</v>
      </c>
      <c r="K9045" s="315" t="s">
        <v>392</v>
      </c>
      <c r="L9045" s="315" t="s">
        <v>531</v>
      </c>
      <c r="M9045" s="315" t="s">
        <v>455</v>
      </c>
      <c r="N9045" s="317">
        <v>16</v>
      </c>
      <c r="O9045" s="318">
        <v>2273.4499999999998</v>
      </c>
      <c r="P9045" s="317">
        <v>17158</v>
      </c>
      <c r="Q9045" t="str">
        <f t="shared" si="144"/>
        <v>3-Small C&amp;I</v>
      </c>
    </row>
    <row r="9046" spans="1:17" ht="15">
      <c r="A9046" s="319">
        <v>5</v>
      </c>
      <c r="B9046" s="320" t="s">
        <v>241</v>
      </c>
      <c r="C9046" s="321">
        <v>2023</v>
      </c>
      <c r="D9046" s="321">
        <v>10</v>
      </c>
      <c r="E9046" s="320" t="s">
        <v>577</v>
      </c>
      <c r="F9046" s="327">
        <v>60</v>
      </c>
      <c r="G9046" s="320" t="s">
        <v>456</v>
      </c>
      <c r="H9046" s="320" t="s">
        <v>481</v>
      </c>
      <c r="I9046" s="320" t="s">
        <v>482</v>
      </c>
      <c r="J9046" s="320" t="s">
        <v>559</v>
      </c>
      <c r="K9046" s="320" t="s">
        <v>448</v>
      </c>
      <c r="L9046" s="320" t="s">
        <v>535</v>
      </c>
      <c r="M9046" s="320" t="s">
        <v>513</v>
      </c>
      <c r="N9046" s="322">
        <v>5</v>
      </c>
      <c r="O9046" s="323">
        <v>1345.3099999999999</v>
      </c>
      <c r="P9046" s="322">
        <v>2338</v>
      </c>
      <c r="Q9046" t="str">
        <f t="shared" si="144"/>
        <v>Street</v>
      </c>
    </row>
    <row r="9047" spans="1:17" ht="15">
      <c r="A9047" s="314">
        <v>5</v>
      </c>
      <c r="B9047" s="315" t="s">
        <v>241</v>
      </c>
      <c r="C9047" s="316">
        <v>2023</v>
      </c>
      <c r="D9047" s="316">
        <v>10</v>
      </c>
      <c r="E9047" s="315" t="s">
        <v>577</v>
      </c>
      <c r="F9047" s="326">
        <v>60</v>
      </c>
      <c r="G9047" s="315" t="s">
        <v>456</v>
      </c>
      <c r="H9047" s="315" t="s">
        <v>483</v>
      </c>
      <c r="I9047" s="315" t="s">
        <v>484</v>
      </c>
      <c r="J9047" s="315" t="s">
        <v>559</v>
      </c>
      <c r="K9047" s="315" t="s">
        <v>448</v>
      </c>
      <c r="L9047" s="315" t="s">
        <v>535</v>
      </c>
      <c r="M9047" s="315" t="s">
        <v>513</v>
      </c>
      <c r="N9047" s="317">
        <v>29</v>
      </c>
      <c r="O9047" s="318">
        <v>1366.6400000000001</v>
      </c>
      <c r="P9047" s="317">
        <v>1881</v>
      </c>
      <c r="Q9047" t="str">
        <f t="shared" si="144"/>
        <v>Street</v>
      </c>
    </row>
    <row r="9048" spans="1:17" ht="15">
      <c r="A9048" s="319">
        <v>5</v>
      </c>
      <c r="B9048" s="320" t="s">
        <v>241</v>
      </c>
      <c r="C9048" s="321">
        <v>2023</v>
      </c>
      <c r="D9048" s="321">
        <v>10</v>
      </c>
      <c r="E9048" s="320" t="s">
        <v>577</v>
      </c>
      <c r="F9048" s="327">
        <v>60</v>
      </c>
      <c r="G9048" s="320" t="s">
        <v>456</v>
      </c>
      <c r="H9048" s="320" t="s">
        <v>446</v>
      </c>
      <c r="I9048" s="320" t="s">
        <v>447</v>
      </c>
      <c r="J9048" s="320" t="s">
        <v>559</v>
      </c>
      <c r="K9048" s="320" t="s">
        <v>448</v>
      </c>
      <c r="L9048" s="320" t="s">
        <v>532</v>
      </c>
      <c r="M9048" s="320" t="s">
        <v>457</v>
      </c>
      <c r="N9048" s="322">
        <v>51</v>
      </c>
      <c r="O9048" s="323">
        <v>9221.4599999999991</v>
      </c>
      <c r="P9048" s="322">
        <v>13254</v>
      </c>
      <c r="Q9048" t="str">
        <f t="shared" si="144"/>
        <v>Street</v>
      </c>
    </row>
    <row r="9049" spans="1:17" ht="15">
      <c r="A9049" s="314">
        <v>5</v>
      </c>
      <c r="B9049" s="315" t="s">
        <v>241</v>
      </c>
      <c r="C9049" s="316">
        <v>2023</v>
      </c>
      <c r="D9049" s="316">
        <v>10</v>
      </c>
      <c r="E9049" s="315" t="s">
        <v>577</v>
      </c>
      <c r="F9049" s="326">
        <v>60</v>
      </c>
      <c r="G9049" s="315" t="s">
        <v>456</v>
      </c>
      <c r="H9049" s="315" t="s">
        <v>424</v>
      </c>
      <c r="I9049" s="315" t="s">
        <v>425</v>
      </c>
      <c r="J9049" s="315" t="s">
        <v>557</v>
      </c>
      <c r="K9049" s="315" t="s">
        <v>426</v>
      </c>
      <c r="L9049" s="315" t="s">
        <v>532</v>
      </c>
      <c r="M9049" s="315" t="s">
        <v>457</v>
      </c>
      <c r="N9049" s="317">
        <v>1</v>
      </c>
      <c r="O9049" s="318">
        <v>8.2599999999999998</v>
      </c>
      <c r="P9049" s="317">
        <v>9</v>
      </c>
      <c r="Q9049" t="str">
        <f t="shared" si="144"/>
        <v>3-Small C&amp;I</v>
      </c>
    </row>
    <row r="9050" spans="1:17" ht="15">
      <c r="A9050" s="319">
        <v>5</v>
      </c>
      <c r="B9050" s="320" t="s">
        <v>241</v>
      </c>
      <c r="C9050" s="321">
        <v>2023</v>
      </c>
      <c r="D9050" s="321">
        <v>10</v>
      </c>
      <c r="E9050" s="320" t="s">
        <v>577</v>
      </c>
      <c r="F9050" s="327">
        <v>60</v>
      </c>
      <c r="G9050" s="320" t="s">
        <v>456</v>
      </c>
      <c r="H9050" s="320" t="s">
        <v>450</v>
      </c>
      <c r="I9050" s="320" t="s">
        <v>451</v>
      </c>
      <c r="J9050" s="320" t="s">
        <v>563</v>
      </c>
      <c r="K9050" s="320" t="s">
        <v>452</v>
      </c>
      <c r="L9050" s="320" t="s">
        <v>532</v>
      </c>
      <c r="M9050" s="320" t="s">
        <v>457</v>
      </c>
      <c r="N9050" s="322">
        <v>4</v>
      </c>
      <c r="O9050" s="323">
        <v>85.340000000000003</v>
      </c>
      <c r="P9050" s="322">
        <v>429</v>
      </c>
      <c r="Q9050" t="str">
        <f t="shared" si="144"/>
        <v>Street</v>
      </c>
    </row>
    <row r="9051" spans="1:17" ht="15">
      <c r="A9051" s="314">
        <v>5</v>
      </c>
      <c r="B9051" s="315" t="s">
        <v>241</v>
      </c>
      <c r="C9051" s="316">
        <v>2023</v>
      </c>
      <c r="D9051" s="316">
        <v>10</v>
      </c>
      <c r="E9051" s="315" t="s">
        <v>577</v>
      </c>
      <c r="F9051" s="326">
        <v>71</v>
      </c>
      <c r="G9051" s="315" t="s">
        <v>456</v>
      </c>
      <c r="H9051" s="315" t="s">
        <v>384</v>
      </c>
      <c r="I9051" s="315" t="s">
        <v>385</v>
      </c>
      <c r="J9051" s="315" t="s">
        <v>547</v>
      </c>
      <c r="K9051" s="315" t="s">
        <v>386</v>
      </c>
      <c r="L9051" s="315" t="s">
        <v>536</v>
      </c>
      <c r="M9051" s="315" t="s">
        <v>514</v>
      </c>
      <c r="N9051" s="317">
        <v>1</v>
      </c>
      <c r="O9051" s="318">
        <v>7</v>
      </c>
      <c r="P9051" s="317">
        <v>0</v>
      </c>
      <c r="Q9051" t="str">
        <f t="shared" si="144"/>
        <v>1-Residential</v>
      </c>
    </row>
    <row r="9052" spans="1:17" ht="15">
      <c r="A9052" s="319">
        <v>5</v>
      </c>
      <c r="B9052" s="320" t="s">
        <v>241</v>
      </c>
      <c r="C9052" s="321">
        <v>2023</v>
      </c>
      <c r="D9052" s="321">
        <v>10</v>
      </c>
      <c r="E9052" s="320" t="s">
        <v>577</v>
      </c>
      <c r="F9052" s="327">
        <v>72</v>
      </c>
      <c r="G9052" s="320" t="s">
        <v>456</v>
      </c>
      <c r="H9052" s="320" t="s">
        <v>384</v>
      </c>
      <c r="I9052" s="320" t="s">
        <v>385</v>
      </c>
      <c r="J9052" s="320" t="s">
        <v>547</v>
      </c>
      <c r="K9052" s="320" t="s">
        <v>386</v>
      </c>
      <c r="L9052" s="320" t="s">
        <v>537</v>
      </c>
      <c r="M9052" s="320" t="s">
        <v>515</v>
      </c>
      <c r="N9052" s="322">
        <v>1</v>
      </c>
      <c r="O9052" s="323">
        <v>125.20999999999999</v>
      </c>
      <c r="P9052" s="322">
        <v>400</v>
      </c>
      <c r="Q9052" t="str">
        <f t="shared" si="144"/>
        <v>1-Residential</v>
      </c>
    </row>
    <row r="9053" spans="1:17" ht="15">
      <c r="A9053" s="314">
        <v>5</v>
      </c>
      <c r="B9053" s="315" t="s">
        <v>241</v>
      </c>
      <c r="C9053" s="316">
        <v>2023</v>
      </c>
      <c r="D9053" s="316">
        <v>10</v>
      </c>
      <c r="E9053" s="315" t="s">
        <v>577</v>
      </c>
      <c r="F9053" s="326">
        <v>75</v>
      </c>
      <c r="G9053" s="315" t="s">
        <v>456</v>
      </c>
      <c r="H9053" s="315" t="s">
        <v>418</v>
      </c>
      <c r="I9053" s="315" t="s">
        <v>419</v>
      </c>
      <c r="J9053" s="315" t="s">
        <v>554</v>
      </c>
      <c r="K9053" s="315" t="s">
        <v>420</v>
      </c>
      <c r="L9053" s="315" t="s">
        <v>538</v>
      </c>
      <c r="M9053" s="315" t="s">
        <v>516</v>
      </c>
      <c r="N9053" s="317">
        <v>1</v>
      </c>
      <c r="O9053" s="318">
        <v>1558.1900000000001</v>
      </c>
      <c r="P9053" s="317">
        <v>6720</v>
      </c>
      <c r="Q9053" t="str">
        <f t="shared" si="144"/>
        <v>4-Medium C&amp;I</v>
      </c>
    </row>
    <row r="9054" spans="1:17" ht="15">
      <c r="A9054" s="319">
        <v>5</v>
      </c>
      <c r="B9054" s="320" t="s">
        <v>241</v>
      </c>
      <c r="C9054" s="321">
        <v>2023</v>
      </c>
      <c r="D9054" s="321">
        <v>10</v>
      </c>
      <c r="E9054" s="320" t="s">
        <v>577</v>
      </c>
      <c r="F9054" s="327">
        <v>75</v>
      </c>
      <c r="G9054" s="320" t="s">
        <v>456</v>
      </c>
      <c r="H9054" s="320" t="s">
        <v>428</v>
      </c>
      <c r="I9054" s="320" t="s">
        <v>429</v>
      </c>
      <c r="J9054" s="320" t="s">
        <v>558</v>
      </c>
      <c r="K9054" s="320" t="s">
        <v>430</v>
      </c>
      <c r="L9054" s="320" t="s">
        <v>538</v>
      </c>
      <c r="M9054" s="320" t="s">
        <v>516</v>
      </c>
      <c r="N9054" s="322">
        <v>1</v>
      </c>
      <c r="O9054" s="323">
        <v>24591.529999999999</v>
      </c>
      <c r="P9054" s="322">
        <v>138600</v>
      </c>
      <c r="Q9054" t="str">
        <f t="shared" si="144"/>
        <v>5-Large C&amp;I</v>
      </c>
    </row>
    <row r="9055" spans="1:17" ht="15">
      <c r="A9055" s="314">
        <v>5</v>
      </c>
      <c r="B9055" s="315" t="s">
        <v>241</v>
      </c>
      <c r="C9055" s="316">
        <v>2023</v>
      </c>
      <c r="D9055" s="316">
        <v>10</v>
      </c>
      <c r="E9055" s="315" t="s">
        <v>577</v>
      </c>
      <c r="F9055" s="326">
        <v>75</v>
      </c>
      <c r="G9055" s="315" t="s">
        <v>456</v>
      </c>
      <c r="H9055" s="315" t="s">
        <v>404</v>
      </c>
      <c r="I9055" s="315" t="s">
        <v>405</v>
      </c>
      <c r="J9055" s="315" t="s">
        <v>548</v>
      </c>
      <c r="K9055" s="315" t="s">
        <v>392</v>
      </c>
      <c r="L9055" s="315" t="s">
        <v>539</v>
      </c>
      <c r="M9055" s="315" t="s">
        <v>463</v>
      </c>
      <c r="N9055" s="317">
        <v>7</v>
      </c>
      <c r="O9055" s="318">
        <v>2375.4899999999998</v>
      </c>
      <c r="P9055" s="317">
        <v>18520</v>
      </c>
      <c r="Q9055" t="str">
        <f t="shared" si="144"/>
        <v>3-Small C&amp;I</v>
      </c>
    </row>
    <row r="9056" spans="1:17" ht="15">
      <c r="A9056" s="319">
        <v>5</v>
      </c>
      <c r="B9056" s="320" t="s">
        <v>241</v>
      </c>
      <c r="C9056" s="321">
        <v>2023</v>
      </c>
      <c r="D9056" s="321">
        <v>10</v>
      </c>
      <c r="E9056" s="320" t="s">
        <v>577</v>
      </c>
      <c r="F9056" s="327">
        <v>75</v>
      </c>
      <c r="G9056" s="320" t="s">
        <v>456</v>
      </c>
      <c r="H9056" s="320" t="s">
        <v>437</v>
      </c>
      <c r="I9056" s="320" t="s">
        <v>438</v>
      </c>
      <c r="J9056" s="320" t="s">
        <v>554</v>
      </c>
      <c r="K9056" s="320" t="s">
        <v>420</v>
      </c>
      <c r="L9056" s="320" t="s">
        <v>539</v>
      </c>
      <c r="M9056" s="320" t="s">
        <v>463</v>
      </c>
      <c r="N9056" s="322">
        <v>2</v>
      </c>
      <c r="O9056" s="323">
        <v>3350.8000000000002</v>
      </c>
      <c r="P9056" s="322">
        <v>31850</v>
      </c>
      <c r="Q9056" t="str">
        <f t="shared" si="144"/>
        <v>4-Medium C&amp;I</v>
      </c>
    </row>
    <row r="9057" spans="1:17" ht="15">
      <c r="A9057" s="314">
        <v>5</v>
      </c>
      <c r="B9057" s="315" t="s">
        <v>241</v>
      </c>
      <c r="C9057" s="316">
        <v>2023</v>
      </c>
      <c r="D9057" s="316">
        <v>10</v>
      </c>
      <c r="E9057" s="315" t="s">
        <v>577</v>
      </c>
      <c r="F9057" s="326">
        <v>77</v>
      </c>
      <c r="G9057" s="315" t="s">
        <v>456</v>
      </c>
      <c r="H9057" s="315" t="s">
        <v>418</v>
      </c>
      <c r="I9057" s="315" t="s">
        <v>419</v>
      </c>
      <c r="J9057" s="315" t="s">
        <v>554</v>
      </c>
      <c r="K9057" s="315" t="s">
        <v>420</v>
      </c>
      <c r="L9057" s="315" t="s">
        <v>540</v>
      </c>
      <c r="M9057" s="315" t="s">
        <v>517</v>
      </c>
      <c r="N9057" s="317">
        <v>1</v>
      </c>
      <c r="O9057" s="318">
        <v>5911.2399999999998</v>
      </c>
      <c r="P9057" s="317">
        <v>25400</v>
      </c>
      <c r="Q9057" t="str">
        <f t="shared" si="144"/>
        <v>4-Medium C&amp;I</v>
      </c>
    </row>
    <row r="9058" spans="1:17" ht="15">
      <c r="A9058" s="319">
        <v>5</v>
      </c>
      <c r="B9058" s="320" t="s">
        <v>241</v>
      </c>
      <c r="C9058" s="321">
        <v>2023</v>
      </c>
      <c r="D9058" s="321">
        <v>10</v>
      </c>
      <c r="E9058" s="320" t="s">
        <v>577</v>
      </c>
      <c r="F9058" s="327">
        <v>79</v>
      </c>
      <c r="G9058" s="320" t="s">
        <v>456</v>
      </c>
      <c r="H9058" s="320" t="s">
        <v>390</v>
      </c>
      <c r="I9058" s="320" t="s">
        <v>391</v>
      </c>
      <c r="J9058" s="320" t="s">
        <v>548</v>
      </c>
      <c r="K9058" s="320" t="s">
        <v>392</v>
      </c>
      <c r="L9058" s="320" t="s">
        <v>542</v>
      </c>
      <c r="M9058" s="320" t="s">
        <v>518</v>
      </c>
      <c r="N9058" s="322">
        <v>1</v>
      </c>
      <c r="O9058" s="323">
        <v>35.799999999999997</v>
      </c>
      <c r="P9058" s="322">
        <v>27</v>
      </c>
      <c r="Q9058" t="str">
        <f t="shared" si="144"/>
        <v>3-Small C&amp;I</v>
      </c>
    </row>
    <row r="9059" spans="1:17" ht="15">
      <c r="A9059" s="314">
        <v>5</v>
      </c>
      <c r="B9059" s="315" t="s">
        <v>241</v>
      </c>
      <c r="C9059" s="316">
        <v>2023</v>
      </c>
      <c r="D9059" s="316">
        <v>10</v>
      </c>
      <c r="E9059" s="315" t="s">
        <v>577</v>
      </c>
      <c r="F9059" s="326">
        <v>79</v>
      </c>
      <c r="G9059" s="315" t="s">
        <v>456</v>
      </c>
      <c r="H9059" s="315" t="s">
        <v>519</v>
      </c>
      <c r="I9059" s="315" t="s">
        <v>520</v>
      </c>
      <c r="J9059" s="315" t="s">
        <v>279</v>
      </c>
      <c r="K9059" s="315" t="s">
        <v>521</v>
      </c>
      <c r="L9059" s="315" t="s">
        <v>542</v>
      </c>
      <c r="M9059" s="315" t="s">
        <v>518</v>
      </c>
      <c r="N9059" s="317">
        <v>18</v>
      </c>
      <c r="O9059" s="318">
        <v>4773.0200000000004</v>
      </c>
      <c r="P9059" s="317">
        <v>3969826</v>
      </c>
      <c r="Q9059" t="str">
        <f t="shared" si="144"/>
        <v>OTHER</v>
      </c>
    </row>
    <row r="9060" spans="1:17" ht="15">
      <c r="A9060" s="319">
        <v>5</v>
      </c>
      <c r="B9060" s="320" t="s">
        <v>241</v>
      </c>
      <c r="C9060" s="321">
        <v>2023</v>
      </c>
      <c r="D9060" s="321">
        <v>10</v>
      </c>
      <c r="E9060" s="320" t="s">
        <v>577</v>
      </c>
      <c r="F9060" s="327">
        <v>79</v>
      </c>
      <c r="G9060" s="320" t="s">
        <v>456</v>
      </c>
      <c r="H9060" s="320" t="s">
        <v>431</v>
      </c>
      <c r="I9060" s="320" t="s">
        <v>432</v>
      </c>
      <c r="J9060" s="320" t="s">
        <v>558</v>
      </c>
      <c r="K9060" s="320" t="s">
        <v>430</v>
      </c>
      <c r="L9060" s="320" t="s">
        <v>543</v>
      </c>
      <c r="M9060" s="320" t="s">
        <v>522</v>
      </c>
      <c r="N9060" s="322">
        <v>1</v>
      </c>
      <c r="O9060" s="323">
        <v>2756.2600000000002</v>
      </c>
      <c r="P9060" s="322">
        <v>34551</v>
      </c>
      <c r="Q9060" t="str">
        <f t="shared" si="144"/>
        <v>5-Large C&amp;I</v>
      </c>
    </row>
    <row r="9061" spans="1:17" ht="15">
      <c r="A9061" s="314">
        <v>5</v>
      </c>
      <c r="B9061" s="315" t="s">
        <v>241</v>
      </c>
      <c r="C9061" s="316">
        <v>2023</v>
      </c>
      <c r="D9061" s="316">
        <v>10</v>
      </c>
      <c r="E9061" s="315" t="s">
        <v>577</v>
      </c>
      <c r="F9061" s="326">
        <v>79</v>
      </c>
      <c r="G9061" s="315" t="s">
        <v>456</v>
      </c>
      <c r="H9061" s="315" t="s">
        <v>404</v>
      </c>
      <c r="I9061" s="315" t="s">
        <v>405</v>
      </c>
      <c r="J9061" s="315" t="s">
        <v>548</v>
      </c>
      <c r="K9061" s="315" t="s">
        <v>392</v>
      </c>
      <c r="L9061" s="315" t="s">
        <v>543</v>
      </c>
      <c r="M9061" s="315" t="s">
        <v>522</v>
      </c>
      <c r="N9061" s="317">
        <v>76</v>
      </c>
      <c r="O9061" s="318">
        <v>7084.6599999999999</v>
      </c>
      <c r="P9061" s="317">
        <v>51923</v>
      </c>
      <c r="Q9061" t="str">
        <f t="shared" si="144"/>
        <v>3-Small C&amp;I</v>
      </c>
    </row>
    <row r="9062" spans="1:17" ht="15">
      <c r="A9062" s="319">
        <v>5</v>
      </c>
      <c r="B9062" s="320" t="s">
        <v>241</v>
      </c>
      <c r="C9062" s="321">
        <v>2023</v>
      </c>
      <c r="D9062" s="321">
        <v>10</v>
      </c>
      <c r="E9062" s="320" t="s">
        <v>577</v>
      </c>
      <c r="F9062" s="327">
        <v>79</v>
      </c>
      <c r="G9062" s="320" t="s">
        <v>456</v>
      </c>
      <c r="H9062" s="320" t="s">
        <v>433</v>
      </c>
      <c r="I9062" s="320" t="s">
        <v>434</v>
      </c>
      <c r="J9062" s="320" t="s">
        <v>553</v>
      </c>
      <c r="K9062" s="320" t="s">
        <v>412</v>
      </c>
      <c r="L9062" s="320" t="s">
        <v>543</v>
      </c>
      <c r="M9062" s="320" t="s">
        <v>522</v>
      </c>
      <c r="N9062" s="322">
        <v>7</v>
      </c>
      <c r="O9062" s="323">
        <v>400.76999999999998</v>
      </c>
      <c r="P9062" s="322">
        <v>2844</v>
      </c>
      <c r="Q9062" t="str">
        <f t="shared" si="144"/>
        <v>3-Small C&amp;I</v>
      </c>
    </row>
    <row r="9063" spans="1:17" ht="15">
      <c r="A9063" s="314">
        <v>5</v>
      </c>
      <c r="B9063" s="315" t="s">
        <v>241</v>
      </c>
      <c r="C9063" s="316">
        <v>2023</v>
      </c>
      <c r="D9063" s="316">
        <v>10</v>
      </c>
      <c r="E9063" s="315" t="s">
        <v>577</v>
      </c>
      <c r="F9063" s="326">
        <v>79</v>
      </c>
      <c r="G9063" s="315" t="s">
        <v>456</v>
      </c>
      <c r="H9063" s="315" t="s">
        <v>437</v>
      </c>
      <c r="I9063" s="315" t="s">
        <v>438</v>
      </c>
      <c r="J9063" s="315" t="s">
        <v>554</v>
      </c>
      <c r="K9063" s="315" t="s">
        <v>420</v>
      </c>
      <c r="L9063" s="315" t="s">
        <v>543</v>
      </c>
      <c r="M9063" s="315" t="s">
        <v>522</v>
      </c>
      <c r="N9063" s="317">
        <v>5</v>
      </c>
      <c r="O9063" s="318">
        <v>3734.54</v>
      </c>
      <c r="P9063" s="317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5" ref="Q9097:Q9160">VLOOKUP(TRIM(J9097),S:T,2,FALSE)</f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5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/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6" ref="Q9161:Q9224">VLOOKUP(TRIM(J9161),S:T,2,FALSE)</f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6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6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/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7" ref="Q9225:Q9288">VLOOKUP(TRIM(J9225),S:T,2,FALSE)</f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7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7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/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8" ref="Q9289:Q9352">VLOOKUP(TRIM(J9289),S:T,2,FALSE)</f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8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8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8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8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/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9" ref="Q9353:Q9354">VLOOKUP(TRIM(J9353),S:T,2,FALSE)</f>
        <v>3-Small C&amp;I</v>
      </c>
    </row>
    <row r="9354" spans="1:17" ht="15" thickBot="1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9"/>
        <v>4-Medium C&amp;I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9"/>
  <sheetViews>
    <sheetView workbookViewId="0" topLeftCell="A1">
      <pane ySplit="1" topLeftCell="A2" activePane="bottomLeft" state="frozen"/>
      <selection pane="topLeft" activeCell="X7" sqref="X7:X11"/>
      <selection pane="bottomLeft" activeCell="G179" sqref="G179"/>
    </sheetView>
  </sheetViews>
  <sheetFormatPr defaultRowHeight="15"/>
  <cols>
    <col min="2" max="2" width="11.5714285714286" style="142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45290</v>
      </c>
      <c r="C2">
        <v>4</v>
      </c>
      <c r="D2" t="s">
        <v>195</v>
      </c>
      <c r="E2">
        <v>12213</v>
      </c>
      <c r="F2" t="str">
        <f t="shared" si="0" ref="F2:F65">TRIM(MID(D2,3,50))</f>
        <v>Residential</v>
      </c>
      <c r="G2">
        <f t="shared" si="1" ref="G2:G13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45290</v>
      </c>
      <c r="C3">
        <v>5</v>
      </c>
      <c r="D3" t="s">
        <v>195</v>
      </c>
      <c r="E3">
        <v>1002164</v>
      </c>
      <c r="F3" t="str">
        <f t="shared" si="0"/>
        <v>Residential</v>
      </c>
      <c r="G3">
        <f t="shared" si="1"/>
        <v>1</v>
      </c>
      <c r="J3" s="142">
        <v>45290</v>
      </c>
    </row>
    <row r="4" spans="1:11" ht="15">
      <c r="A4" t="s">
        <v>194</v>
      </c>
      <c r="B4" s="142">
        <v>45290</v>
      </c>
      <c r="C4">
        <v>4</v>
      </c>
      <c r="D4" t="s">
        <v>198</v>
      </c>
      <c r="E4">
        <v>158</v>
      </c>
      <c r="F4" t="str">
        <f t="shared" si="0"/>
        <v>Low Income Residential</v>
      </c>
      <c r="G4">
        <f t="shared" si="1"/>
        <v>1</v>
      </c>
      <c r="I4" s="143" t="s">
        <v>199</v>
      </c>
      <c r="J4">
        <v>4</v>
      </c>
      <c r="K4">
        <v>5</v>
      </c>
    </row>
    <row r="5" spans="1:9" ht="15">
      <c r="A5" t="s">
        <v>194</v>
      </c>
      <c r="B5" s="142">
        <v>45290</v>
      </c>
      <c r="C5">
        <v>5</v>
      </c>
      <c r="D5" t="s">
        <v>198</v>
      </c>
      <c r="E5">
        <v>157049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45290</v>
      </c>
      <c r="C6">
        <v>4</v>
      </c>
      <c r="D6" t="s">
        <v>200</v>
      </c>
      <c r="E6">
        <v>1608</v>
      </c>
      <c r="F6" t="str">
        <f t="shared" si="0"/>
        <v>Small C&amp;I</v>
      </c>
      <c r="G6">
        <f t="shared" si="1"/>
        <v>1</v>
      </c>
      <c r="I6" s="144" t="s">
        <v>143</v>
      </c>
      <c r="J6">
        <v>10</v>
      </c>
      <c r="K6">
        <v>2971</v>
      </c>
    </row>
    <row r="7" spans="1:11" ht="15">
      <c r="A7" t="s">
        <v>194</v>
      </c>
      <c r="B7" s="142">
        <v>45290</v>
      </c>
      <c r="C7">
        <v>5</v>
      </c>
      <c r="D7" t="s">
        <v>200</v>
      </c>
      <c r="E7">
        <v>155545</v>
      </c>
      <c r="F7" t="str">
        <f t="shared" si="0"/>
        <v>Small C&amp;I</v>
      </c>
      <c r="G7">
        <f t="shared" si="1"/>
        <v>1</v>
      </c>
      <c r="I7" s="144" t="s">
        <v>140</v>
      </c>
      <c r="J7">
        <v>158</v>
      </c>
      <c r="K7">
        <v>157049</v>
      </c>
    </row>
    <row r="8" spans="1:11" ht="15">
      <c r="A8" t="s">
        <v>194</v>
      </c>
      <c r="B8" s="142">
        <v>45290</v>
      </c>
      <c r="C8">
        <v>4</v>
      </c>
      <c r="D8" t="s">
        <v>201</v>
      </c>
      <c r="E8">
        <v>74</v>
      </c>
      <c r="F8" t="str">
        <f t="shared" si="0"/>
        <v>Medium C&amp;I</v>
      </c>
      <c r="G8">
        <f t="shared" si="1"/>
        <v>1</v>
      </c>
      <c r="I8" s="144" t="s">
        <v>142</v>
      </c>
      <c r="J8">
        <v>74</v>
      </c>
      <c r="K8">
        <v>11305</v>
      </c>
    </row>
    <row r="9" spans="1:11" ht="15">
      <c r="A9" t="s">
        <v>194</v>
      </c>
      <c r="B9" s="142">
        <v>45290</v>
      </c>
      <c r="C9">
        <v>5</v>
      </c>
      <c r="D9" t="s">
        <v>201</v>
      </c>
      <c r="E9">
        <v>11305</v>
      </c>
      <c r="F9" t="str">
        <f t="shared" si="0"/>
        <v>Medium C&amp;I</v>
      </c>
      <c r="G9">
        <f t="shared" si="1"/>
        <v>1</v>
      </c>
      <c r="I9" s="144" t="s">
        <v>139</v>
      </c>
      <c r="J9">
        <v>12213</v>
      </c>
      <c r="K9">
        <v>1002164</v>
      </c>
    </row>
    <row r="10" spans="1:11" ht="15">
      <c r="A10" t="s">
        <v>194</v>
      </c>
      <c r="B10" s="142">
        <v>45290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141</v>
      </c>
      <c r="J10">
        <v>1608</v>
      </c>
      <c r="K10">
        <v>155545</v>
      </c>
    </row>
    <row r="11" spans="1:9" ht="15">
      <c r="A11" t="s">
        <v>194</v>
      </c>
      <c r="B11" s="142">
        <v>45290</v>
      </c>
      <c r="C11">
        <v>5</v>
      </c>
      <c r="D11" t="s">
        <v>202</v>
      </c>
      <c r="E11">
        <v>2971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45290</v>
      </c>
      <c r="C12">
        <v>4</v>
      </c>
      <c r="D12" t="s">
        <v>203</v>
      </c>
      <c r="E12">
        <v>189</v>
      </c>
      <c r="F12" t="str">
        <f t="shared" si="0"/>
        <v>OTHER</v>
      </c>
      <c r="G12">
        <f t="shared" si="1"/>
        <v>1</v>
      </c>
      <c r="I12" s="144" t="s">
        <v>143</v>
      </c>
      <c r="J12">
        <v>2</v>
      </c>
      <c r="K12">
        <v>547</v>
      </c>
    </row>
    <row r="13" spans="1:11" ht="15">
      <c r="A13" t="s">
        <v>194</v>
      </c>
      <c r="B13" s="142">
        <v>45290</v>
      </c>
      <c r="C13">
        <v>5</v>
      </c>
      <c r="D13" t="s">
        <v>203</v>
      </c>
      <c r="E13">
        <v>26281</v>
      </c>
      <c r="F13" t="str">
        <f t="shared" si="0"/>
        <v>OTHER</v>
      </c>
      <c r="G13">
        <f t="shared" si="1"/>
        <v>1</v>
      </c>
      <c r="I13" s="144" t="s">
        <v>140</v>
      </c>
      <c r="J13">
        <v>45</v>
      </c>
      <c r="K13">
        <v>65003</v>
      </c>
    </row>
    <row r="14" spans="1:11" ht="15">
      <c r="A14" t="s">
        <v>204</v>
      </c>
      <c r="B14" s="142">
        <v>45290</v>
      </c>
      <c r="C14">
        <v>4</v>
      </c>
      <c r="D14" t="s">
        <v>198</v>
      </c>
      <c r="E14">
        <v>45</v>
      </c>
      <c r="F14" t="str">
        <f t="shared" si="0"/>
        <v>Low Income Residential</v>
      </c>
      <c r="G14">
        <f t="shared" si="2" ref="G14:G45">VALUE(TRIM(MID(A14,6,2)))</f>
        <v>2</v>
      </c>
      <c r="I14" s="144" t="s">
        <v>142</v>
      </c>
      <c r="J14">
        <v>25</v>
      </c>
      <c r="K14">
        <v>1796</v>
      </c>
    </row>
    <row r="15" spans="1:11" ht="15">
      <c r="A15" t="s">
        <v>204</v>
      </c>
      <c r="B15" s="142">
        <v>45290</v>
      </c>
      <c r="C15">
        <v>4</v>
      </c>
      <c r="D15" t="s">
        <v>201</v>
      </c>
      <c r="E15">
        <v>25</v>
      </c>
      <c r="F15" t="str">
        <f t="shared" si="0"/>
        <v>Medium C&amp;I</v>
      </c>
      <c r="G15">
        <f t="shared" si="2"/>
        <v>2</v>
      </c>
      <c r="I15" s="144" t="s">
        <v>139</v>
      </c>
      <c r="J15">
        <v>1075</v>
      </c>
      <c r="K15">
        <v>169842</v>
      </c>
    </row>
    <row r="16" spans="1:11" ht="15">
      <c r="A16" t="s">
        <v>204</v>
      </c>
      <c r="B16" s="142">
        <v>45290</v>
      </c>
      <c r="C16">
        <v>4</v>
      </c>
      <c r="D16" t="s">
        <v>202</v>
      </c>
      <c r="E16">
        <v>2</v>
      </c>
      <c r="F16" t="str">
        <f t="shared" si="0"/>
        <v>Large C&amp;I</v>
      </c>
      <c r="G16">
        <f t="shared" si="2"/>
        <v>2</v>
      </c>
      <c r="I16" s="144" t="s">
        <v>141</v>
      </c>
      <c r="J16">
        <v>266</v>
      </c>
      <c r="K16">
        <v>29059</v>
      </c>
    </row>
    <row r="17" spans="1:9" ht="15">
      <c r="A17" t="s">
        <v>204</v>
      </c>
      <c r="B17" s="142">
        <v>45290</v>
      </c>
      <c r="C17">
        <v>4</v>
      </c>
      <c r="D17" t="s">
        <v>203</v>
      </c>
      <c r="E17">
        <v>7</v>
      </c>
      <c r="F17" t="str">
        <f t="shared" si="0"/>
        <v>OTHER</v>
      </c>
      <c r="G17">
        <f t="shared" si="2"/>
        <v>2</v>
      </c>
      <c r="I17" s="2">
        <v>3</v>
      </c>
    </row>
    <row r="18" spans="1:11" ht="15">
      <c r="A18" t="s">
        <v>204</v>
      </c>
      <c r="B18" s="142">
        <v>45290</v>
      </c>
      <c r="C18">
        <v>4</v>
      </c>
      <c r="D18" t="s">
        <v>200</v>
      </c>
      <c r="E18">
        <v>266</v>
      </c>
      <c r="F18" t="str">
        <f t="shared" si="0"/>
        <v>Small C&amp;I</v>
      </c>
      <c r="G18">
        <f t="shared" si="2"/>
        <v>2</v>
      </c>
      <c r="I18" s="144" t="s">
        <v>143</v>
      </c>
      <c r="J18">
        <v>1</v>
      </c>
      <c r="K18">
        <v>277</v>
      </c>
    </row>
    <row r="19" spans="1:11" ht="15">
      <c r="A19" t="s">
        <v>204</v>
      </c>
      <c r="B19" s="142">
        <v>45290</v>
      </c>
      <c r="C19">
        <v>5</v>
      </c>
      <c r="D19" t="s">
        <v>202</v>
      </c>
      <c r="E19">
        <v>547</v>
      </c>
      <c r="F19" t="str">
        <f t="shared" si="0"/>
        <v>Large C&amp;I</v>
      </c>
      <c r="G19">
        <f t="shared" si="2"/>
        <v>2</v>
      </c>
      <c r="I19" s="144" t="s">
        <v>140</v>
      </c>
      <c r="J19">
        <v>14</v>
      </c>
      <c r="K19">
        <v>11716</v>
      </c>
    </row>
    <row r="20" spans="1:11" ht="15">
      <c r="A20" t="s">
        <v>204</v>
      </c>
      <c r="B20" s="142">
        <v>45290</v>
      </c>
      <c r="C20">
        <v>4</v>
      </c>
      <c r="D20" t="s">
        <v>195</v>
      </c>
      <c r="E20">
        <v>1075</v>
      </c>
      <c r="F20" t="str">
        <f t="shared" si="0"/>
        <v>Residential</v>
      </c>
      <c r="G20">
        <f t="shared" si="2"/>
        <v>2</v>
      </c>
      <c r="I20" s="144" t="s">
        <v>142</v>
      </c>
      <c r="J20">
        <v>19</v>
      </c>
      <c r="K20">
        <v>1021</v>
      </c>
    </row>
    <row r="21" spans="1:11" ht="15">
      <c r="A21" t="s">
        <v>204</v>
      </c>
      <c r="B21" s="142">
        <v>45290</v>
      </c>
      <c r="C21">
        <v>5</v>
      </c>
      <c r="D21" t="s">
        <v>201</v>
      </c>
      <c r="E21">
        <v>1796</v>
      </c>
      <c r="F21" t="str">
        <f t="shared" si="0"/>
        <v>Medium C&amp;I</v>
      </c>
      <c r="G21">
        <f t="shared" si="2"/>
        <v>2</v>
      </c>
      <c r="I21" s="144" t="s">
        <v>139</v>
      </c>
      <c r="J21">
        <v>637</v>
      </c>
      <c r="K21">
        <v>63081</v>
      </c>
    </row>
    <row r="22" spans="1:11" ht="15">
      <c r="A22" t="s">
        <v>204</v>
      </c>
      <c r="B22" s="142">
        <v>45290</v>
      </c>
      <c r="C22">
        <v>5</v>
      </c>
      <c r="D22" t="s">
        <v>203</v>
      </c>
      <c r="E22">
        <v>3191</v>
      </c>
      <c r="F22" t="str">
        <f t="shared" si="0"/>
        <v>OTHER</v>
      </c>
      <c r="G22">
        <f t="shared" si="2"/>
        <v>2</v>
      </c>
      <c r="I22" s="144" t="s">
        <v>141</v>
      </c>
      <c r="J22">
        <v>188</v>
      </c>
      <c r="K22">
        <v>14370</v>
      </c>
    </row>
    <row r="23" spans="1:9" ht="15">
      <c r="A23" t="s">
        <v>204</v>
      </c>
      <c r="B23" s="142">
        <v>45290</v>
      </c>
      <c r="C23">
        <v>5</v>
      </c>
      <c r="D23" t="s">
        <v>200</v>
      </c>
      <c r="E23">
        <v>29059</v>
      </c>
      <c r="F23" t="str">
        <f t="shared" si="0"/>
        <v>Small C&amp;I</v>
      </c>
      <c r="G23">
        <f t="shared" si="2"/>
        <v>2</v>
      </c>
      <c r="I23" s="2">
        <v>4</v>
      </c>
    </row>
    <row r="24" spans="1:11" ht="15">
      <c r="A24" t="s">
        <v>204</v>
      </c>
      <c r="B24" s="142">
        <v>45290</v>
      </c>
      <c r="C24">
        <v>5</v>
      </c>
      <c r="D24" t="s">
        <v>198</v>
      </c>
      <c r="E24">
        <v>65003</v>
      </c>
      <c r="F24" t="str">
        <f t="shared" si="0"/>
        <v>Low Income Residential</v>
      </c>
      <c r="G24">
        <f t="shared" si="2"/>
        <v>2</v>
      </c>
      <c r="I24" s="144" t="s">
        <v>143</v>
      </c>
      <c r="K24">
        <v>114</v>
      </c>
    </row>
    <row r="25" spans="1:11" ht="15">
      <c r="A25" t="s">
        <v>204</v>
      </c>
      <c r="B25" s="142">
        <v>45290</v>
      </c>
      <c r="C25">
        <v>5</v>
      </c>
      <c r="D25" t="s">
        <v>195</v>
      </c>
      <c r="E25">
        <v>169842</v>
      </c>
      <c r="F25" t="str">
        <f t="shared" si="0"/>
        <v>Residential</v>
      </c>
      <c r="G25">
        <f t="shared" si="2"/>
        <v>2</v>
      </c>
      <c r="I25" s="144" t="s">
        <v>140</v>
      </c>
      <c r="J25">
        <v>7</v>
      </c>
      <c r="K25">
        <v>6706</v>
      </c>
    </row>
    <row r="26" spans="1:11" ht="15">
      <c r="A26" t="s">
        <v>205</v>
      </c>
      <c r="B26" s="142">
        <v>45290</v>
      </c>
      <c r="C26">
        <v>4</v>
      </c>
      <c r="D26" t="s">
        <v>201</v>
      </c>
      <c r="E26">
        <v>19</v>
      </c>
      <c r="F26" t="str">
        <f t="shared" si="0"/>
        <v>Medium C&amp;I</v>
      </c>
      <c r="G26">
        <f t="shared" si="2"/>
        <v>3</v>
      </c>
      <c r="I26" s="144" t="s">
        <v>142</v>
      </c>
      <c r="J26">
        <v>4</v>
      </c>
      <c r="K26">
        <v>331</v>
      </c>
    </row>
    <row r="27" spans="1:11" ht="15">
      <c r="A27" t="s">
        <v>205</v>
      </c>
      <c r="B27" s="142">
        <v>45290</v>
      </c>
      <c r="C27">
        <v>4</v>
      </c>
      <c r="D27" t="s">
        <v>202</v>
      </c>
      <c r="E27">
        <v>1</v>
      </c>
      <c r="F27" t="str">
        <f t="shared" si="0"/>
        <v>Large C&amp;I</v>
      </c>
      <c r="G27">
        <f t="shared" si="2"/>
        <v>3</v>
      </c>
      <c r="I27" s="144" t="s">
        <v>139</v>
      </c>
      <c r="J27">
        <v>190</v>
      </c>
      <c r="K27">
        <v>26496</v>
      </c>
    </row>
    <row r="28" spans="1:11" ht="15">
      <c r="A28" t="s">
        <v>205</v>
      </c>
      <c r="B28" s="142">
        <v>45290</v>
      </c>
      <c r="C28">
        <v>4</v>
      </c>
      <c r="D28" t="s">
        <v>203</v>
      </c>
      <c r="E28">
        <v>3</v>
      </c>
      <c r="F28" t="str">
        <f t="shared" si="0"/>
        <v>OTHER</v>
      </c>
      <c r="G28">
        <f t="shared" si="2"/>
        <v>3</v>
      </c>
      <c r="I28" s="144" t="s">
        <v>141</v>
      </c>
      <c r="J28">
        <v>41</v>
      </c>
      <c r="K28">
        <v>5276</v>
      </c>
    </row>
    <row r="29" spans="1:9" ht="15">
      <c r="A29" t="s">
        <v>205</v>
      </c>
      <c r="B29" s="142">
        <v>45290</v>
      </c>
      <c r="C29">
        <v>4</v>
      </c>
      <c r="D29" t="s">
        <v>198</v>
      </c>
      <c r="E29">
        <v>14</v>
      </c>
      <c r="F29" t="str">
        <f t="shared" si="0"/>
        <v>Low Income Residential</v>
      </c>
      <c r="G29">
        <f t="shared" si="2"/>
        <v>3</v>
      </c>
      <c r="I29" s="2">
        <v>5</v>
      </c>
    </row>
    <row r="30" spans="1:11" ht="15">
      <c r="A30" t="s">
        <v>205</v>
      </c>
      <c r="B30" s="142">
        <v>45290</v>
      </c>
      <c r="C30">
        <v>4</v>
      </c>
      <c r="D30" t="s">
        <v>195</v>
      </c>
      <c r="E30">
        <v>637</v>
      </c>
      <c r="F30" t="str">
        <f t="shared" si="0"/>
        <v>Residential</v>
      </c>
      <c r="G30">
        <f t="shared" si="2"/>
        <v>3</v>
      </c>
      <c r="I30" s="144" t="s">
        <v>143</v>
      </c>
      <c r="J30">
        <v>1</v>
      </c>
      <c r="K30">
        <v>156</v>
      </c>
    </row>
    <row r="31" spans="1:11" ht="15">
      <c r="A31" t="s">
        <v>205</v>
      </c>
      <c r="B31" s="142">
        <v>45290</v>
      </c>
      <c r="C31">
        <v>5</v>
      </c>
      <c r="D31" t="s">
        <v>201</v>
      </c>
      <c r="E31">
        <v>1021</v>
      </c>
      <c r="F31" t="str">
        <f t="shared" si="0"/>
        <v>Medium C&amp;I</v>
      </c>
      <c r="G31">
        <f t="shared" si="2"/>
        <v>3</v>
      </c>
      <c r="I31" s="144" t="s">
        <v>140</v>
      </c>
      <c r="J31">
        <v>24</v>
      </c>
      <c r="K31">
        <v>46581</v>
      </c>
    </row>
    <row r="32" spans="1:11" ht="15">
      <c r="A32" t="s">
        <v>205</v>
      </c>
      <c r="B32" s="142">
        <v>45290</v>
      </c>
      <c r="C32">
        <v>5</v>
      </c>
      <c r="D32" t="s">
        <v>203</v>
      </c>
      <c r="E32">
        <v>1120</v>
      </c>
      <c r="F32" t="str">
        <f t="shared" si="0"/>
        <v>OTHER</v>
      </c>
      <c r="G32">
        <f t="shared" si="2"/>
        <v>3</v>
      </c>
      <c r="I32" s="144" t="s">
        <v>142</v>
      </c>
      <c r="J32">
        <v>2</v>
      </c>
      <c r="K32">
        <v>444</v>
      </c>
    </row>
    <row r="33" spans="1:11" ht="15">
      <c r="A33" t="s">
        <v>205</v>
      </c>
      <c r="B33" s="142">
        <v>45290</v>
      </c>
      <c r="C33">
        <v>4</v>
      </c>
      <c r="D33" t="s">
        <v>200</v>
      </c>
      <c r="E33">
        <v>188</v>
      </c>
      <c r="F33" t="str">
        <f t="shared" si="0"/>
        <v>Small C&amp;I</v>
      </c>
      <c r="G33">
        <f t="shared" si="2"/>
        <v>3</v>
      </c>
      <c r="I33" s="144" t="s">
        <v>139</v>
      </c>
      <c r="J33">
        <v>248</v>
      </c>
      <c r="K33">
        <v>80265</v>
      </c>
    </row>
    <row r="34" spans="1:11" ht="15">
      <c r="A34" t="s">
        <v>205</v>
      </c>
      <c r="B34" s="142">
        <v>45290</v>
      </c>
      <c r="C34">
        <v>5</v>
      </c>
      <c r="D34" t="s">
        <v>202</v>
      </c>
      <c r="E34">
        <v>277</v>
      </c>
      <c r="F34" t="str">
        <f t="shared" si="0"/>
        <v>Large C&amp;I</v>
      </c>
      <c r="G34">
        <f t="shared" si="2"/>
        <v>3</v>
      </c>
      <c r="I34" s="144" t="s">
        <v>141</v>
      </c>
      <c r="J34">
        <v>37</v>
      </c>
      <c r="K34">
        <v>9413</v>
      </c>
    </row>
    <row r="35" spans="1:9" ht="15">
      <c r="A35" t="s">
        <v>205</v>
      </c>
      <c r="B35" s="142">
        <v>45290</v>
      </c>
      <c r="C35">
        <v>5</v>
      </c>
      <c r="D35" t="s">
        <v>198</v>
      </c>
      <c r="E35">
        <v>11716</v>
      </c>
      <c r="F35" t="str">
        <f t="shared" si="0"/>
        <v>Low Income Residential</v>
      </c>
      <c r="G35">
        <f t="shared" si="2"/>
        <v>3</v>
      </c>
      <c r="I35" s="2">
        <v>6</v>
      </c>
    </row>
    <row r="36" spans="1:11" ht="15">
      <c r="A36" t="s">
        <v>205</v>
      </c>
      <c r="B36" s="142">
        <v>45290</v>
      </c>
      <c r="C36">
        <v>5</v>
      </c>
      <c r="D36" t="s">
        <v>200</v>
      </c>
      <c r="E36">
        <v>14370</v>
      </c>
      <c r="F36" t="str">
        <f t="shared" si="0"/>
        <v>Small C&amp;I</v>
      </c>
      <c r="G36">
        <f t="shared" si="2"/>
        <v>3</v>
      </c>
      <c r="I36" s="144" t="s">
        <v>143</v>
      </c>
      <c r="J36">
        <v>15283</v>
      </c>
      <c r="K36">
        <v>9472256</v>
      </c>
    </row>
    <row r="37" spans="1:11" ht="15">
      <c r="A37" t="s">
        <v>205</v>
      </c>
      <c r="B37" s="142">
        <v>45290</v>
      </c>
      <c r="C37">
        <v>5</v>
      </c>
      <c r="D37" t="s">
        <v>195</v>
      </c>
      <c r="E37">
        <v>63081</v>
      </c>
      <c r="F37" t="str">
        <f t="shared" si="0"/>
        <v>Residential</v>
      </c>
      <c r="G37">
        <f t="shared" si="2"/>
        <v>3</v>
      </c>
      <c r="I37" s="144" t="s">
        <v>140</v>
      </c>
      <c r="J37">
        <v>6162</v>
      </c>
      <c r="K37">
        <v>7918964</v>
      </c>
    </row>
    <row r="38" spans="1:11" ht="15">
      <c r="A38" t="s">
        <v>206</v>
      </c>
      <c r="B38" s="142">
        <v>45290</v>
      </c>
      <c r="C38">
        <v>4</v>
      </c>
      <c r="D38" t="s">
        <v>195</v>
      </c>
      <c r="E38">
        <v>190</v>
      </c>
      <c r="F38" t="str">
        <f t="shared" si="0"/>
        <v>Residential</v>
      </c>
      <c r="G38">
        <f t="shared" si="2"/>
        <v>4</v>
      </c>
      <c r="I38" s="144" t="s">
        <v>142</v>
      </c>
      <c r="J38">
        <v>75107</v>
      </c>
      <c r="K38">
        <v>5490469</v>
      </c>
    </row>
    <row r="39" spans="1:11" ht="15">
      <c r="A39" t="s">
        <v>206</v>
      </c>
      <c r="B39" s="142">
        <v>45290</v>
      </c>
      <c r="C39">
        <v>4</v>
      </c>
      <c r="D39" t="s">
        <v>198</v>
      </c>
      <c r="E39">
        <v>7</v>
      </c>
      <c r="F39" t="str">
        <f t="shared" si="0"/>
        <v>Low Income Residential</v>
      </c>
      <c r="G39">
        <f t="shared" si="2"/>
        <v>4</v>
      </c>
      <c r="I39" s="144" t="s">
        <v>139</v>
      </c>
      <c r="J39">
        <v>208754</v>
      </c>
      <c r="K39">
        <v>26884216</v>
      </c>
    </row>
    <row r="40" spans="1:11" ht="15">
      <c r="A40" t="s">
        <v>206</v>
      </c>
      <c r="B40" s="142">
        <v>45290</v>
      </c>
      <c r="C40">
        <v>4</v>
      </c>
      <c r="D40" t="s">
        <v>200</v>
      </c>
      <c r="E40">
        <v>41</v>
      </c>
      <c r="F40" t="str">
        <f t="shared" si="0"/>
        <v>Small C&amp;I</v>
      </c>
      <c r="G40">
        <f t="shared" si="2"/>
        <v>4</v>
      </c>
      <c r="I40" s="144" t="s">
        <v>141</v>
      </c>
      <c r="J40">
        <v>41239</v>
      </c>
      <c r="K40">
        <v>6252745</v>
      </c>
    </row>
    <row r="41" spans="1:9" ht="15">
      <c r="A41" t="s">
        <v>206</v>
      </c>
      <c r="B41" s="142">
        <v>45290</v>
      </c>
      <c r="C41">
        <v>5</v>
      </c>
      <c r="D41" t="s">
        <v>202</v>
      </c>
      <c r="E41">
        <v>114</v>
      </c>
      <c r="F41" t="str">
        <f t="shared" si="0"/>
        <v>Large C&amp;I</v>
      </c>
      <c r="G41">
        <f t="shared" si="2"/>
        <v>4</v>
      </c>
      <c r="I41" s="2">
        <v>7</v>
      </c>
    </row>
    <row r="42" spans="1:11" ht="15">
      <c r="A42" t="s">
        <v>206</v>
      </c>
      <c r="B42" s="142">
        <v>45290</v>
      </c>
      <c r="C42">
        <v>4</v>
      </c>
      <c r="D42" t="s">
        <v>201</v>
      </c>
      <c r="E42">
        <v>4</v>
      </c>
      <c r="F42" t="str">
        <f t="shared" si="0"/>
        <v>Medium C&amp;I</v>
      </c>
      <c r="G42">
        <f t="shared" si="2"/>
        <v>4</v>
      </c>
      <c r="I42" s="144" t="s">
        <v>143</v>
      </c>
      <c r="J42">
        <v>14187</v>
      </c>
      <c r="K42">
        <v>4548863</v>
      </c>
    </row>
    <row r="43" spans="1:11" ht="15">
      <c r="A43" t="s">
        <v>206</v>
      </c>
      <c r="B43" s="142">
        <v>45290</v>
      </c>
      <c r="C43">
        <v>4</v>
      </c>
      <c r="D43" t="s">
        <v>203</v>
      </c>
      <c r="E43">
        <v>2</v>
      </c>
      <c r="F43" t="str">
        <f t="shared" si="0"/>
        <v>OTHER</v>
      </c>
      <c r="G43">
        <f t="shared" si="2"/>
        <v>4</v>
      </c>
      <c r="I43" s="144" t="s">
        <v>140</v>
      </c>
      <c r="J43">
        <v>4160</v>
      </c>
      <c r="K43">
        <v>6282353</v>
      </c>
    </row>
    <row r="44" spans="1:11" ht="15">
      <c r="A44" t="s">
        <v>206</v>
      </c>
      <c r="B44" s="142">
        <v>45290</v>
      </c>
      <c r="C44">
        <v>5</v>
      </c>
      <c r="D44" t="s">
        <v>201</v>
      </c>
      <c r="E44">
        <v>331</v>
      </c>
      <c r="F44" t="str">
        <f t="shared" si="0"/>
        <v>Medium C&amp;I</v>
      </c>
      <c r="G44">
        <f t="shared" si="2"/>
        <v>4</v>
      </c>
      <c r="I44" s="144" t="s">
        <v>142</v>
      </c>
      <c r="J44">
        <v>8397</v>
      </c>
      <c r="K44">
        <v>2429939</v>
      </c>
    </row>
    <row r="45" spans="1:11" ht="15">
      <c r="A45" t="s">
        <v>206</v>
      </c>
      <c r="B45" s="142">
        <v>45290</v>
      </c>
      <c r="C45">
        <v>5</v>
      </c>
      <c r="D45" t="s">
        <v>203</v>
      </c>
      <c r="E45">
        <v>431</v>
      </c>
      <c r="F45" t="str">
        <f t="shared" si="0"/>
        <v>OTHER</v>
      </c>
      <c r="G45">
        <f t="shared" si="2"/>
        <v>4</v>
      </c>
      <c r="I45" s="144" t="s">
        <v>139</v>
      </c>
      <c r="J45">
        <v>79756</v>
      </c>
      <c r="K45">
        <v>15811828</v>
      </c>
    </row>
    <row r="46" spans="1:11" ht="15">
      <c r="A46" t="s">
        <v>206</v>
      </c>
      <c r="B46" s="142">
        <v>45290</v>
      </c>
      <c r="C46">
        <v>5</v>
      </c>
      <c r="D46" t="s">
        <v>200</v>
      </c>
      <c r="E46">
        <v>5276</v>
      </c>
      <c r="F46" t="str">
        <f t="shared" si="0"/>
        <v>Small C&amp;I</v>
      </c>
      <c r="G46">
        <f t="shared" si="3" ref="G46:G77">VALUE(TRIM(MID(A46,6,2)))</f>
        <v>4</v>
      </c>
      <c r="I46" s="144" t="s">
        <v>141</v>
      </c>
      <c r="J46">
        <v>10069</v>
      </c>
      <c r="K46">
        <v>2840375</v>
      </c>
    </row>
    <row r="47" spans="1:9" ht="15">
      <c r="A47" t="s">
        <v>206</v>
      </c>
      <c r="B47" s="142">
        <v>45290</v>
      </c>
      <c r="C47">
        <v>5</v>
      </c>
      <c r="D47" t="s">
        <v>198</v>
      </c>
      <c r="E47">
        <v>6706</v>
      </c>
      <c r="F47" t="str">
        <f t="shared" si="0"/>
        <v>Low Income Residential</v>
      </c>
      <c r="G47">
        <f t="shared" si="3"/>
        <v>4</v>
      </c>
      <c r="I47" s="2">
        <v>8</v>
      </c>
    </row>
    <row r="48" spans="1:11" ht="15">
      <c r="A48" t="s">
        <v>206</v>
      </c>
      <c r="B48" s="142">
        <v>45290</v>
      </c>
      <c r="C48">
        <v>5</v>
      </c>
      <c r="D48" t="s">
        <v>195</v>
      </c>
      <c r="E48">
        <v>26496</v>
      </c>
      <c r="F48" t="str">
        <f t="shared" si="0"/>
        <v>Residential</v>
      </c>
      <c r="G48">
        <f t="shared" si="3"/>
        <v>4</v>
      </c>
      <c r="I48" s="144" t="s">
        <v>143</v>
      </c>
      <c r="J48">
        <v>28866</v>
      </c>
      <c r="K48">
        <v>21091731</v>
      </c>
    </row>
    <row r="49" spans="1:11" ht="15">
      <c r="A49" t="s">
        <v>207</v>
      </c>
      <c r="B49" s="142">
        <v>45290</v>
      </c>
      <c r="C49">
        <v>4</v>
      </c>
      <c r="D49" t="s">
        <v>195</v>
      </c>
      <c r="E49">
        <v>248</v>
      </c>
      <c r="F49" t="str">
        <f t="shared" si="0"/>
        <v>Residential</v>
      </c>
      <c r="G49">
        <f t="shared" si="3"/>
        <v>5</v>
      </c>
      <c r="I49" s="144" t="s">
        <v>140</v>
      </c>
      <c r="J49">
        <v>41962</v>
      </c>
      <c r="K49">
        <v>96471997</v>
      </c>
    </row>
    <row r="50" spans="1:11" ht="15">
      <c r="A50" t="s">
        <v>207</v>
      </c>
      <c r="B50" s="142">
        <v>45290</v>
      </c>
      <c r="C50">
        <v>4</v>
      </c>
      <c r="D50" t="s">
        <v>198</v>
      </c>
      <c r="E50">
        <v>24</v>
      </c>
      <c r="F50" t="str">
        <f t="shared" si="0"/>
        <v>Low Income Residential</v>
      </c>
      <c r="G50">
        <f t="shared" si="3"/>
        <v>5</v>
      </c>
      <c r="I50" s="144" t="s">
        <v>142</v>
      </c>
      <c r="J50">
        <v>6218</v>
      </c>
      <c r="K50">
        <v>11070519</v>
      </c>
    </row>
    <row r="51" spans="1:11" ht="15">
      <c r="A51" t="s">
        <v>207</v>
      </c>
      <c r="B51" s="142">
        <v>45290</v>
      </c>
      <c r="C51">
        <v>4</v>
      </c>
      <c r="D51" t="s">
        <v>201</v>
      </c>
      <c r="E51">
        <v>2</v>
      </c>
      <c r="F51" t="str">
        <f t="shared" si="0"/>
        <v>Medium C&amp;I</v>
      </c>
      <c r="G51">
        <f t="shared" si="3"/>
        <v>5</v>
      </c>
      <c r="I51" s="144" t="s">
        <v>139</v>
      </c>
      <c r="J51">
        <v>494785</v>
      </c>
      <c r="K51">
        <v>156586296</v>
      </c>
    </row>
    <row r="52" spans="1:11" ht="15">
      <c r="A52" t="s">
        <v>207</v>
      </c>
      <c r="B52" s="142">
        <v>45290</v>
      </c>
      <c r="C52">
        <v>4</v>
      </c>
      <c r="D52" t="s">
        <v>202</v>
      </c>
      <c r="E52">
        <v>1</v>
      </c>
      <c r="F52" t="str">
        <f t="shared" si="0"/>
        <v>Large C&amp;I</v>
      </c>
      <c r="G52">
        <f t="shared" si="3"/>
        <v>5</v>
      </c>
      <c r="I52" s="144" t="s">
        <v>141</v>
      </c>
      <c r="J52">
        <v>17887</v>
      </c>
      <c r="K52">
        <v>11297808</v>
      </c>
    </row>
    <row r="53" spans="1:9" ht="15">
      <c r="A53" t="s">
        <v>207</v>
      </c>
      <c r="B53" s="142">
        <v>45290</v>
      </c>
      <c r="C53">
        <v>4</v>
      </c>
      <c r="D53" t="s">
        <v>203</v>
      </c>
      <c r="E53">
        <v>2</v>
      </c>
      <c r="F53" t="str">
        <f t="shared" si="0"/>
        <v>OTHER</v>
      </c>
      <c r="G53">
        <f t="shared" si="3"/>
        <v>5</v>
      </c>
      <c r="I53" s="2">
        <v>9</v>
      </c>
    </row>
    <row r="54" spans="1:11" ht="15">
      <c r="A54" t="s">
        <v>207</v>
      </c>
      <c r="B54" s="142">
        <v>45290</v>
      </c>
      <c r="C54">
        <v>4</v>
      </c>
      <c r="D54" t="s">
        <v>200</v>
      </c>
      <c r="E54">
        <v>37</v>
      </c>
      <c r="F54" t="str">
        <f t="shared" si="0"/>
        <v>Small C&amp;I</v>
      </c>
      <c r="G54">
        <f t="shared" si="3"/>
        <v>5</v>
      </c>
      <c r="I54" s="144" t="s">
        <v>143</v>
      </c>
      <c r="J54">
        <v>58337</v>
      </c>
      <c r="K54">
        <v>35112850</v>
      </c>
    </row>
    <row r="55" spans="1:11" ht="15">
      <c r="A55" t="s">
        <v>207</v>
      </c>
      <c r="B55" s="142">
        <v>45290</v>
      </c>
      <c r="C55">
        <v>5</v>
      </c>
      <c r="D55" t="s">
        <v>202</v>
      </c>
      <c r="E55">
        <v>156</v>
      </c>
      <c r="F55" t="str">
        <f t="shared" si="0"/>
        <v>Large C&amp;I</v>
      </c>
      <c r="G55">
        <f t="shared" si="3"/>
        <v>5</v>
      </c>
      <c r="I55" s="144" t="s">
        <v>140</v>
      </c>
      <c r="J55">
        <v>52284</v>
      </c>
      <c r="K55">
        <v>110673314</v>
      </c>
    </row>
    <row r="56" spans="1:11" ht="15">
      <c r="A56" t="s">
        <v>207</v>
      </c>
      <c r="B56" s="142">
        <v>45290</v>
      </c>
      <c r="C56">
        <v>5</v>
      </c>
      <c r="D56" t="s">
        <v>201</v>
      </c>
      <c r="E56">
        <v>444</v>
      </c>
      <c r="F56" t="str">
        <f t="shared" si="0"/>
        <v>Medium C&amp;I</v>
      </c>
      <c r="G56">
        <f t="shared" si="3"/>
        <v>5</v>
      </c>
      <c r="I56" s="144" t="s">
        <v>142</v>
      </c>
      <c r="J56">
        <v>89723</v>
      </c>
      <c r="K56">
        <v>18990927</v>
      </c>
    </row>
    <row r="57" spans="1:11" ht="15">
      <c r="A57" t="s">
        <v>207</v>
      </c>
      <c r="B57" s="142">
        <v>45290</v>
      </c>
      <c r="C57">
        <v>5</v>
      </c>
      <c r="D57" t="s">
        <v>203</v>
      </c>
      <c r="E57">
        <v>1640</v>
      </c>
      <c r="F57" t="str">
        <f t="shared" si="0"/>
        <v>OTHER</v>
      </c>
      <c r="G57">
        <f t="shared" si="3"/>
        <v>5</v>
      </c>
      <c r="I57" s="144" t="s">
        <v>139</v>
      </c>
      <c r="J57">
        <v>783295</v>
      </c>
      <c r="K57">
        <v>199282340</v>
      </c>
    </row>
    <row r="58" spans="1:11" ht="15">
      <c r="A58" t="s">
        <v>207</v>
      </c>
      <c r="B58" s="142">
        <v>45290</v>
      </c>
      <c r="C58">
        <v>5</v>
      </c>
      <c r="D58" t="s">
        <v>200</v>
      </c>
      <c r="E58">
        <v>9413</v>
      </c>
      <c r="F58" t="str">
        <f t="shared" si="0"/>
        <v>Small C&amp;I</v>
      </c>
      <c r="G58">
        <f t="shared" si="3"/>
        <v>5</v>
      </c>
      <c r="I58" s="144" t="s">
        <v>141</v>
      </c>
      <c r="J58">
        <v>69195</v>
      </c>
      <c r="K58">
        <v>20390927</v>
      </c>
    </row>
    <row r="59" spans="1:9" ht="15">
      <c r="A59" t="s">
        <v>207</v>
      </c>
      <c r="B59" s="142">
        <v>45290</v>
      </c>
      <c r="C59">
        <v>5</v>
      </c>
      <c r="D59" t="s">
        <v>198</v>
      </c>
      <c r="E59">
        <v>46581</v>
      </c>
      <c r="F59" t="str">
        <f t="shared" si="0"/>
        <v>Low Income Residential</v>
      </c>
      <c r="G59">
        <f t="shared" si="3"/>
        <v>5</v>
      </c>
      <c r="I59" s="2">
        <v>13</v>
      </c>
    </row>
    <row r="60" spans="1:11" ht="15">
      <c r="A60" t="s">
        <v>207</v>
      </c>
      <c r="B60" s="142">
        <v>45290</v>
      </c>
      <c r="C60">
        <v>5</v>
      </c>
      <c r="D60" t="s">
        <v>195</v>
      </c>
      <c r="E60">
        <v>80265</v>
      </c>
      <c r="F60" t="str">
        <f t="shared" si="0"/>
        <v>Residential</v>
      </c>
      <c r="G60">
        <f t="shared" si="3"/>
        <v>5</v>
      </c>
      <c r="I60" s="144" t="s">
        <v>143</v>
      </c>
      <c r="J60">
        <v>189890</v>
      </c>
      <c r="K60">
        <v>64392854</v>
      </c>
    </row>
    <row r="61" spans="1:11" ht="15">
      <c r="A61" t="s">
        <v>208</v>
      </c>
      <c r="B61" s="142">
        <v>45290</v>
      </c>
      <c r="C61">
        <v>4</v>
      </c>
      <c r="D61" t="s">
        <v>198</v>
      </c>
      <c r="E61">
        <v>6162</v>
      </c>
      <c r="F61" t="str">
        <f t="shared" si="0"/>
        <v>Low Income Residential</v>
      </c>
      <c r="G61">
        <f t="shared" si="3"/>
        <v>6</v>
      </c>
      <c r="I61" s="144" t="s">
        <v>140</v>
      </c>
      <c r="J61">
        <v>24023</v>
      </c>
      <c r="K61">
        <v>19502119</v>
      </c>
    </row>
    <row r="62" spans="1:11" ht="15">
      <c r="A62" t="s">
        <v>208</v>
      </c>
      <c r="B62" s="142">
        <v>45290</v>
      </c>
      <c r="C62">
        <v>4</v>
      </c>
      <c r="D62" t="s">
        <v>201</v>
      </c>
      <c r="E62">
        <v>75107</v>
      </c>
      <c r="F62" t="str">
        <f t="shared" si="0"/>
        <v>Medium C&amp;I</v>
      </c>
      <c r="G62">
        <f t="shared" si="3"/>
        <v>6</v>
      </c>
      <c r="I62" s="144" t="s">
        <v>142</v>
      </c>
      <c r="J62">
        <v>241926</v>
      </c>
      <c r="K62">
        <v>43849157</v>
      </c>
    </row>
    <row r="63" spans="1:11" ht="15">
      <c r="A63" t="s">
        <v>208</v>
      </c>
      <c r="B63" s="142">
        <v>45290</v>
      </c>
      <c r="C63">
        <v>4</v>
      </c>
      <c r="D63" t="s">
        <v>202</v>
      </c>
      <c r="E63">
        <v>15283</v>
      </c>
      <c r="F63" t="str">
        <f t="shared" si="0"/>
        <v>Large C&amp;I</v>
      </c>
      <c r="G63">
        <f t="shared" si="3"/>
        <v>6</v>
      </c>
      <c r="I63" s="144" t="s">
        <v>139</v>
      </c>
      <c r="J63">
        <v>2282364</v>
      </c>
      <c r="K63">
        <v>185770211</v>
      </c>
    </row>
    <row r="64" spans="1:11" ht="15">
      <c r="A64" t="s">
        <v>208</v>
      </c>
      <c r="B64" s="142">
        <v>45290</v>
      </c>
      <c r="C64">
        <v>4</v>
      </c>
      <c r="D64" t="s">
        <v>203</v>
      </c>
      <c r="E64">
        <v>31356</v>
      </c>
      <c r="F64" t="str">
        <f t="shared" si="0"/>
        <v>OTHER</v>
      </c>
      <c r="G64">
        <f t="shared" si="3"/>
        <v>6</v>
      </c>
      <c r="I64" s="144" t="s">
        <v>141</v>
      </c>
      <c r="J64">
        <v>423330</v>
      </c>
      <c r="K64">
        <v>49183483</v>
      </c>
    </row>
    <row r="65" spans="1:9" ht="15">
      <c r="A65" t="s">
        <v>208</v>
      </c>
      <c r="B65" s="142">
        <v>45290</v>
      </c>
      <c r="C65">
        <v>4</v>
      </c>
      <c r="D65" t="s">
        <v>200</v>
      </c>
      <c r="E65">
        <v>41239</v>
      </c>
      <c r="F65" t="str">
        <f t="shared" si="0"/>
        <v>Small C&amp;I</v>
      </c>
      <c r="G65">
        <f t="shared" si="3"/>
        <v>6</v>
      </c>
      <c r="I65" s="2">
        <v>14</v>
      </c>
    </row>
    <row r="66" spans="1:11" ht="15">
      <c r="A66" t="s">
        <v>208</v>
      </c>
      <c r="B66" s="142">
        <v>45290</v>
      </c>
      <c r="C66">
        <v>5</v>
      </c>
      <c r="D66" t="s">
        <v>202</v>
      </c>
      <c r="E66">
        <v>9472256</v>
      </c>
      <c r="F66" t="str">
        <f t="shared" si="4" ref="F66:F129">TRIM(MID(D66,3,50))</f>
        <v>Large C&amp;I</v>
      </c>
      <c r="G66">
        <f t="shared" si="3"/>
        <v>6</v>
      </c>
      <c r="I66" s="144" t="s">
        <v>143</v>
      </c>
      <c r="J66">
        <v>164287</v>
      </c>
      <c r="K66">
        <v>51743173</v>
      </c>
    </row>
    <row r="67" spans="1:11" ht="15">
      <c r="A67" t="s">
        <v>208</v>
      </c>
      <c r="B67" s="142">
        <v>45290</v>
      </c>
      <c r="C67">
        <v>4</v>
      </c>
      <c r="D67" t="s">
        <v>195</v>
      </c>
      <c r="E67">
        <v>208754</v>
      </c>
      <c r="F67" t="str">
        <f t="shared" si="4"/>
        <v>Residential</v>
      </c>
      <c r="G67">
        <f t="shared" si="3"/>
        <v>6</v>
      </c>
      <c r="I67" s="144" t="s">
        <v>140</v>
      </c>
      <c r="J67">
        <v>15988</v>
      </c>
      <c r="K67">
        <v>12097312</v>
      </c>
    </row>
    <row r="68" spans="1:11" ht="15">
      <c r="A68" t="s">
        <v>208</v>
      </c>
      <c r="B68" s="142">
        <v>45290</v>
      </c>
      <c r="C68">
        <v>5</v>
      </c>
      <c r="D68" t="s">
        <v>201</v>
      </c>
      <c r="E68">
        <v>5490469</v>
      </c>
      <c r="F68" t="str">
        <f t="shared" si="4"/>
        <v>Medium C&amp;I</v>
      </c>
      <c r="G68">
        <f t="shared" si="3"/>
        <v>6</v>
      </c>
      <c r="I68" s="144" t="s">
        <v>142</v>
      </c>
      <c r="J68">
        <v>250070</v>
      </c>
      <c r="K68">
        <v>32848167</v>
      </c>
    </row>
    <row r="69" spans="1:11" ht="15">
      <c r="A69" t="s">
        <v>208</v>
      </c>
      <c r="B69" s="142">
        <v>45290</v>
      </c>
      <c r="C69">
        <v>5</v>
      </c>
      <c r="D69" t="s">
        <v>203</v>
      </c>
      <c r="E69">
        <v>802828</v>
      </c>
      <c r="F69" t="str">
        <f t="shared" si="4"/>
        <v>OTHER</v>
      </c>
      <c r="G69">
        <f t="shared" si="3"/>
        <v>6</v>
      </c>
      <c r="I69" s="144" t="s">
        <v>139</v>
      </c>
      <c r="J69">
        <v>2227154</v>
      </c>
      <c r="K69">
        <v>151280468</v>
      </c>
    </row>
    <row r="70" spans="1:11" ht="15">
      <c r="A70" t="s">
        <v>208</v>
      </c>
      <c r="B70" s="142">
        <v>45290</v>
      </c>
      <c r="C70">
        <v>5</v>
      </c>
      <c r="D70" t="s">
        <v>200</v>
      </c>
      <c r="E70">
        <v>6252745</v>
      </c>
      <c r="F70" t="str">
        <f t="shared" si="4"/>
        <v>Small C&amp;I</v>
      </c>
      <c r="G70">
        <f t="shared" si="3"/>
        <v>6</v>
      </c>
      <c r="I70" s="144" t="s">
        <v>141</v>
      </c>
      <c r="J70">
        <v>381282</v>
      </c>
      <c r="K70">
        <v>38298525</v>
      </c>
    </row>
    <row r="71" spans="1:9" ht="15">
      <c r="A71" t="s">
        <v>208</v>
      </c>
      <c r="B71" s="142">
        <v>45290</v>
      </c>
      <c r="C71">
        <v>5</v>
      </c>
      <c r="D71" t="s">
        <v>198</v>
      </c>
      <c r="E71">
        <v>7918964</v>
      </c>
      <c r="F71" t="str">
        <f t="shared" si="4"/>
        <v>Low Income Residential</v>
      </c>
      <c r="G71">
        <f t="shared" si="3"/>
        <v>6</v>
      </c>
      <c r="I71" s="2">
        <v>15</v>
      </c>
    </row>
    <row r="72" spans="1:11" ht="15">
      <c r="A72" t="s">
        <v>208</v>
      </c>
      <c r="B72" s="142">
        <v>45290</v>
      </c>
      <c r="C72">
        <v>5</v>
      </c>
      <c r="D72" t="s">
        <v>195</v>
      </c>
      <c r="E72">
        <v>26884216</v>
      </c>
      <c r="F72" t="str">
        <f t="shared" si="4"/>
        <v>Residential</v>
      </c>
      <c r="G72">
        <f t="shared" si="3"/>
        <v>6</v>
      </c>
      <c r="I72" s="144" t="s">
        <v>143</v>
      </c>
      <c r="J72">
        <v>10</v>
      </c>
      <c r="K72">
        <v>7525</v>
      </c>
    </row>
    <row r="73" spans="1:11" ht="15">
      <c r="A73" t="s">
        <v>209</v>
      </c>
      <c r="B73" s="142">
        <v>45290</v>
      </c>
      <c r="C73">
        <v>4</v>
      </c>
      <c r="D73" t="s">
        <v>201</v>
      </c>
      <c r="E73">
        <v>8397</v>
      </c>
      <c r="F73" t="str">
        <f t="shared" si="4"/>
        <v>Medium C&amp;I</v>
      </c>
      <c r="G73">
        <f t="shared" si="3"/>
        <v>7</v>
      </c>
      <c r="I73" s="144" t="s">
        <v>140</v>
      </c>
      <c r="J73">
        <v>133</v>
      </c>
      <c r="K73">
        <v>134578</v>
      </c>
    </row>
    <row r="74" spans="1:11" ht="15">
      <c r="A74" t="s">
        <v>209</v>
      </c>
      <c r="B74" s="142">
        <v>45290</v>
      </c>
      <c r="C74">
        <v>4</v>
      </c>
      <c r="D74" t="s">
        <v>202</v>
      </c>
      <c r="E74">
        <v>14187</v>
      </c>
      <c r="F74" t="str">
        <f t="shared" si="4"/>
        <v>Large C&amp;I</v>
      </c>
      <c r="G74">
        <f t="shared" si="3"/>
        <v>7</v>
      </c>
      <c r="I74" s="144" t="s">
        <v>142</v>
      </c>
      <c r="J74">
        <v>114</v>
      </c>
      <c r="K74">
        <v>20641</v>
      </c>
    </row>
    <row r="75" spans="1:11" ht="15">
      <c r="A75" t="s">
        <v>209</v>
      </c>
      <c r="B75" s="142">
        <v>45290</v>
      </c>
      <c r="C75">
        <v>4</v>
      </c>
      <c r="D75" t="s">
        <v>203</v>
      </c>
      <c r="E75">
        <v>12517</v>
      </c>
      <c r="F75" t="str">
        <f t="shared" si="4"/>
        <v>OTHER</v>
      </c>
      <c r="G75">
        <f t="shared" si="3"/>
        <v>7</v>
      </c>
      <c r="I75" s="144" t="s">
        <v>139</v>
      </c>
      <c r="J75">
        <v>11062</v>
      </c>
      <c r="K75">
        <v>948207</v>
      </c>
    </row>
    <row r="76" spans="1:11" ht="15">
      <c r="A76" t="s">
        <v>209</v>
      </c>
      <c r="B76" s="142">
        <v>45290</v>
      </c>
      <c r="C76">
        <v>4</v>
      </c>
      <c r="D76" t="s">
        <v>198</v>
      </c>
      <c r="E76">
        <v>4160</v>
      </c>
      <c r="F76" t="str">
        <f t="shared" si="4"/>
        <v>Low Income Residential</v>
      </c>
      <c r="G76">
        <f t="shared" si="3"/>
        <v>7</v>
      </c>
      <c r="I76" s="144" t="s">
        <v>141</v>
      </c>
      <c r="J76">
        <v>1646</v>
      </c>
      <c r="K76">
        <v>164208</v>
      </c>
    </row>
    <row r="77" spans="1:9" ht="15">
      <c r="A77" t="s">
        <v>209</v>
      </c>
      <c r="B77" s="142">
        <v>45290</v>
      </c>
      <c r="C77">
        <v>4</v>
      </c>
      <c r="D77" t="s">
        <v>200</v>
      </c>
      <c r="E77">
        <v>10069</v>
      </c>
      <c r="F77" t="str">
        <f t="shared" si="4"/>
        <v>Small C&amp;I</v>
      </c>
      <c r="G77">
        <f t="shared" si="3"/>
        <v>7</v>
      </c>
      <c r="I77" s="2">
        <v>17</v>
      </c>
    </row>
    <row r="78" spans="1:11" ht="15">
      <c r="A78" t="s">
        <v>209</v>
      </c>
      <c r="B78" s="142">
        <v>45290</v>
      </c>
      <c r="C78">
        <v>5</v>
      </c>
      <c r="D78" t="s">
        <v>202</v>
      </c>
      <c r="E78">
        <v>4548863</v>
      </c>
      <c r="F78" t="str">
        <f t="shared" si="4"/>
        <v>Large C&amp;I</v>
      </c>
      <c r="G78">
        <f t="shared" si="5" ref="G78:G97">VALUE(TRIM(MID(A78,6,2)))</f>
        <v>7</v>
      </c>
      <c r="I78" s="144" t="s">
        <v>140</v>
      </c>
      <c r="J78">
        <v>13</v>
      </c>
      <c r="K78">
        <v>26780</v>
      </c>
    </row>
    <row r="79" spans="1:11" ht="15">
      <c r="A79" t="s">
        <v>209</v>
      </c>
      <c r="B79" s="142">
        <v>45290</v>
      </c>
      <c r="C79">
        <v>4</v>
      </c>
      <c r="D79" t="s">
        <v>195</v>
      </c>
      <c r="E79">
        <v>79756</v>
      </c>
      <c r="F79" t="str">
        <f t="shared" si="4"/>
        <v>Residential</v>
      </c>
      <c r="G79">
        <f t="shared" si="5"/>
        <v>7</v>
      </c>
      <c r="I79" s="144" t="s">
        <v>139</v>
      </c>
      <c r="J79">
        <v>3</v>
      </c>
      <c r="K79">
        <v>1707</v>
      </c>
    </row>
    <row r="80" spans="1:9" ht="15">
      <c r="A80" t="s">
        <v>209</v>
      </c>
      <c r="B80" s="142">
        <v>45290</v>
      </c>
      <c r="C80">
        <v>5</v>
      </c>
      <c r="D80" t="s">
        <v>201</v>
      </c>
      <c r="E80">
        <v>2429939</v>
      </c>
      <c r="F80" t="str">
        <f t="shared" si="4"/>
        <v>Medium C&amp;I</v>
      </c>
      <c r="G80">
        <f t="shared" si="5"/>
        <v>7</v>
      </c>
      <c r="I80" s="2">
        <v>19</v>
      </c>
    </row>
    <row r="81" spans="1:11" ht="15">
      <c r="A81" t="s">
        <v>209</v>
      </c>
      <c r="B81" s="142">
        <v>45290</v>
      </c>
      <c r="C81">
        <v>5</v>
      </c>
      <c r="D81" t="s">
        <v>203</v>
      </c>
      <c r="E81">
        <v>444608</v>
      </c>
      <c r="F81" t="str">
        <f t="shared" si="4"/>
        <v>OTHER</v>
      </c>
      <c r="G81">
        <f t="shared" si="5"/>
        <v>7</v>
      </c>
      <c r="I81" s="144" t="s">
        <v>143</v>
      </c>
      <c r="K81">
        <v>18</v>
      </c>
    </row>
    <row r="82" spans="1:11" ht="15">
      <c r="A82" t="s">
        <v>209</v>
      </c>
      <c r="B82" s="142">
        <v>45290</v>
      </c>
      <c r="C82">
        <v>5</v>
      </c>
      <c r="D82" t="s">
        <v>200</v>
      </c>
      <c r="E82">
        <v>2840375</v>
      </c>
      <c r="F82" t="str">
        <f t="shared" si="4"/>
        <v>Small C&amp;I</v>
      </c>
      <c r="G82">
        <f t="shared" si="5"/>
        <v>7</v>
      </c>
      <c r="I82" s="144" t="s">
        <v>140</v>
      </c>
      <c r="J82">
        <v>8</v>
      </c>
      <c r="K82">
        <v>8897</v>
      </c>
    </row>
    <row r="83" spans="1:11" ht="15">
      <c r="A83" t="s">
        <v>209</v>
      </c>
      <c r="B83" s="142">
        <v>45290</v>
      </c>
      <c r="C83">
        <v>5</v>
      </c>
      <c r="D83" t="s">
        <v>198</v>
      </c>
      <c r="E83">
        <v>6282353</v>
      </c>
      <c r="F83" t="str">
        <f t="shared" si="4"/>
        <v>Low Income Residential</v>
      </c>
      <c r="G83">
        <f t="shared" si="5"/>
        <v>7</v>
      </c>
      <c r="I83" s="144" t="s">
        <v>142</v>
      </c>
      <c r="K83">
        <v>97</v>
      </c>
    </row>
    <row r="84" spans="1:11" ht="15">
      <c r="A84" t="s">
        <v>209</v>
      </c>
      <c r="B84" s="142">
        <v>45290</v>
      </c>
      <c r="C84">
        <v>5</v>
      </c>
      <c r="D84" t="s">
        <v>195</v>
      </c>
      <c r="E84">
        <v>15811828</v>
      </c>
      <c r="F84" t="str">
        <f t="shared" si="4"/>
        <v>Residential</v>
      </c>
      <c r="G84">
        <f t="shared" si="5"/>
        <v>7</v>
      </c>
      <c r="I84" s="144" t="s">
        <v>139</v>
      </c>
      <c r="J84">
        <v>37</v>
      </c>
      <c r="K84">
        <v>25980</v>
      </c>
    </row>
    <row r="85" spans="1:11" ht="15">
      <c r="A85" t="s">
        <v>210</v>
      </c>
      <c r="B85" s="142">
        <v>45290</v>
      </c>
      <c r="C85">
        <v>4</v>
      </c>
      <c r="D85" t="s">
        <v>201</v>
      </c>
      <c r="E85">
        <v>6218</v>
      </c>
      <c r="F85" t="str">
        <f t="shared" si="4"/>
        <v>Medium C&amp;I</v>
      </c>
      <c r="G85">
        <f t="shared" si="5"/>
        <v>8</v>
      </c>
      <c r="I85" s="144" t="s">
        <v>141</v>
      </c>
      <c r="K85">
        <v>751</v>
      </c>
    </row>
    <row r="86" spans="1:9" ht="15">
      <c r="A86" t="s">
        <v>210</v>
      </c>
      <c r="B86" s="142">
        <v>45290</v>
      </c>
      <c r="C86">
        <v>4</v>
      </c>
      <c r="D86" t="s">
        <v>202</v>
      </c>
      <c r="E86">
        <v>28866</v>
      </c>
      <c r="F86" t="str">
        <f t="shared" si="4"/>
        <v>Large C&amp;I</v>
      </c>
      <c r="G86">
        <f t="shared" si="5"/>
        <v>8</v>
      </c>
      <c r="I86" s="2">
        <v>20</v>
      </c>
    </row>
    <row r="87" spans="1:11" ht="15">
      <c r="A87" t="s">
        <v>210</v>
      </c>
      <c r="B87" s="142">
        <v>45290</v>
      </c>
      <c r="C87">
        <v>4</v>
      </c>
      <c r="D87" t="s">
        <v>203</v>
      </c>
      <c r="E87">
        <v>1763</v>
      </c>
      <c r="F87" t="str">
        <f t="shared" si="4"/>
        <v>OTHER</v>
      </c>
      <c r="G87">
        <f t="shared" si="5"/>
        <v>8</v>
      </c>
      <c r="I87" s="144" t="s">
        <v>143</v>
      </c>
      <c r="J87">
        <v>145440</v>
      </c>
      <c r="K87">
        <v>47232735</v>
      </c>
    </row>
    <row r="88" spans="1:11" ht="15">
      <c r="A88" t="s">
        <v>210</v>
      </c>
      <c r="B88" s="142">
        <v>45290</v>
      </c>
      <c r="C88">
        <v>4</v>
      </c>
      <c r="D88" t="s">
        <v>198</v>
      </c>
      <c r="E88">
        <v>41962</v>
      </c>
      <c r="F88" t="str">
        <f t="shared" si="4"/>
        <v>Low Income Residential</v>
      </c>
      <c r="G88">
        <f t="shared" si="5"/>
        <v>8</v>
      </c>
      <c r="I88" s="144" t="s">
        <v>140</v>
      </c>
      <c r="J88">
        <v>20526</v>
      </c>
      <c r="K88">
        <v>16227375</v>
      </c>
    </row>
    <row r="89" spans="1:11" ht="15">
      <c r="A89" t="s">
        <v>210</v>
      </c>
      <c r="B89" s="142">
        <v>45290</v>
      </c>
      <c r="C89">
        <v>4</v>
      </c>
      <c r="D89" t="s">
        <v>200</v>
      </c>
      <c r="E89">
        <v>17887</v>
      </c>
      <c r="F89" t="str">
        <f t="shared" si="4"/>
        <v>Small C&amp;I</v>
      </c>
      <c r="G89">
        <f t="shared" si="5"/>
        <v>8</v>
      </c>
      <c r="I89" s="144" t="s">
        <v>142</v>
      </c>
      <c r="J89">
        <v>150641</v>
      </c>
      <c r="K89">
        <v>30163513</v>
      </c>
    </row>
    <row r="90" spans="1:11" ht="15">
      <c r="A90" t="s">
        <v>210</v>
      </c>
      <c r="B90" s="142">
        <v>45290</v>
      </c>
      <c r="C90">
        <v>5</v>
      </c>
      <c r="D90" t="s">
        <v>202</v>
      </c>
      <c r="E90">
        <v>21091731</v>
      </c>
      <c r="F90" t="str">
        <f t="shared" si="4"/>
        <v>Large C&amp;I</v>
      </c>
      <c r="G90">
        <f t="shared" si="5"/>
        <v>8</v>
      </c>
      <c r="I90" s="144" t="s">
        <v>139</v>
      </c>
      <c r="J90">
        <v>1491221</v>
      </c>
      <c r="K90">
        <v>134397599</v>
      </c>
    </row>
    <row r="91" spans="1:11" ht="15">
      <c r="A91" t="s">
        <v>210</v>
      </c>
      <c r="B91" s="142">
        <v>45290</v>
      </c>
      <c r="C91">
        <v>4</v>
      </c>
      <c r="D91" t="s">
        <v>195</v>
      </c>
      <c r="E91">
        <v>494785</v>
      </c>
      <c r="F91" t="str">
        <f t="shared" si="4"/>
        <v>Residential</v>
      </c>
      <c r="G91">
        <f t="shared" si="5"/>
        <v>8</v>
      </c>
      <c r="I91" s="144" t="s">
        <v>141</v>
      </c>
      <c r="J91">
        <v>245605</v>
      </c>
      <c r="K91">
        <v>33660245</v>
      </c>
    </row>
    <row r="92" spans="1:9" ht="15">
      <c r="A92" t="s">
        <v>210</v>
      </c>
      <c r="B92" s="142">
        <v>45290</v>
      </c>
      <c r="C92">
        <v>5</v>
      </c>
      <c r="D92" t="s">
        <v>201</v>
      </c>
      <c r="E92">
        <v>11070519</v>
      </c>
      <c r="F92" t="str">
        <f t="shared" si="4"/>
        <v>Medium C&amp;I</v>
      </c>
      <c r="G92">
        <f t="shared" si="5"/>
        <v>8</v>
      </c>
      <c r="I92" s="2">
        <v>18</v>
      </c>
    </row>
    <row r="93" spans="1:11" ht="15">
      <c r="A93" t="s">
        <v>210</v>
      </c>
      <c r="B93" s="142">
        <v>45290</v>
      </c>
      <c r="C93">
        <v>5</v>
      </c>
      <c r="D93" t="s">
        <v>203</v>
      </c>
      <c r="E93">
        <v>2655743</v>
      </c>
      <c r="F93" t="str">
        <f t="shared" si="4"/>
        <v>OTHER</v>
      </c>
      <c r="G93">
        <f t="shared" si="5"/>
        <v>8</v>
      </c>
      <c r="I93" s="144" t="s">
        <v>140</v>
      </c>
      <c r="K93">
        <v>22</v>
      </c>
    </row>
    <row r="94" spans="1:11" ht="15">
      <c r="A94" t="s">
        <v>210</v>
      </c>
      <c r="B94" s="142">
        <v>45290</v>
      </c>
      <c r="C94">
        <v>5</v>
      </c>
      <c r="D94" t="s">
        <v>200</v>
      </c>
      <c r="E94">
        <v>11297808</v>
      </c>
      <c r="F94" t="str">
        <f t="shared" si="4"/>
        <v>Small C&amp;I</v>
      </c>
      <c r="G94">
        <f t="shared" si="5"/>
        <v>8</v>
      </c>
      <c r="I94" s="144" t="s">
        <v>142</v>
      </c>
      <c r="K94">
        <v>1</v>
      </c>
    </row>
    <row r="95" spans="1:11" ht="15">
      <c r="A95" t="s">
        <v>210</v>
      </c>
      <c r="B95" s="142">
        <v>45290</v>
      </c>
      <c r="C95">
        <v>5</v>
      </c>
      <c r="D95" t="s">
        <v>198</v>
      </c>
      <c r="E95">
        <v>96471997</v>
      </c>
      <c r="F95" t="str">
        <f t="shared" si="4"/>
        <v>Low Income Residential</v>
      </c>
      <c r="G95">
        <f t="shared" si="5"/>
        <v>8</v>
      </c>
      <c r="I95" s="144" t="s">
        <v>139</v>
      </c>
      <c r="K95">
        <v>187</v>
      </c>
    </row>
    <row r="96" spans="1:11" ht="15">
      <c r="A96" t="s">
        <v>210</v>
      </c>
      <c r="B96" s="142">
        <v>45290</v>
      </c>
      <c r="C96">
        <v>5</v>
      </c>
      <c r="D96" t="s">
        <v>195</v>
      </c>
      <c r="E96">
        <v>156586296</v>
      </c>
      <c r="F96" t="str">
        <f t="shared" si="4"/>
        <v>Residential</v>
      </c>
      <c r="G96">
        <f t="shared" si="5"/>
        <v>8</v>
      </c>
      <c r="I96" s="144" t="s">
        <v>141</v>
      </c>
      <c r="K96">
        <v>42</v>
      </c>
    </row>
    <row r="97" spans="1:9" ht="15">
      <c r="A97" t="s">
        <v>211</v>
      </c>
      <c r="B97" s="142">
        <v>45290</v>
      </c>
      <c r="C97">
        <v>4</v>
      </c>
      <c r="D97" t="s">
        <v>201</v>
      </c>
      <c r="E97">
        <v>89723</v>
      </c>
      <c r="F97" t="str">
        <f t="shared" si="4"/>
        <v>Medium C&amp;I</v>
      </c>
      <c r="G97">
        <f t="shared" si="5"/>
        <v>9</v>
      </c>
      <c r="I97" s="2">
        <v>99</v>
      </c>
    </row>
    <row r="98" spans="1:11" ht="15">
      <c r="A98" t="s">
        <v>211</v>
      </c>
      <c r="B98" s="142">
        <v>45290</v>
      </c>
      <c r="C98">
        <v>4</v>
      </c>
      <c r="D98" t="s">
        <v>202</v>
      </c>
      <c r="E98">
        <v>58337</v>
      </c>
      <c r="F98" t="str">
        <f t="shared" si="4"/>
        <v>Large C&amp;I</v>
      </c>
      <c r="G98">
        <f t="shared" si="6" ref="G98:G123">VALUE(TRIM(MID(A98,6,2)))</f>
        <v>9</v>
      </c>
      <c r="I98" s="144" t="s">
        <v>140</v>
      </c>
      <c r="K98">
        <v>29</v>
      </c>
    </row>
    <row r="99" spans="1:11" ht="15">
      <c r="A99" t="s">
        <v>211</v>
      </c>
      <c r="B99" s="142">
        <v>45290</v>
      </c>
      <c r="C99">
        <v>4</v>
      </c>
      <c r="D99" t="s">
        <v>203</v>
      </c>
      <c r="E99">
        <v>45636</v>
      </c>
      <c r="F99" t="str">
        <f t="shared" si="4"/>
        <v>OTHER</v>
      </c>
      <c r="G99">
        <f t="shared" si="6"/>
        <v>9</v>
      </c>
      <c r="I99" s="144" t="s">
        <v>142</v>
      </c>
      <c r="K99">
        <v>1</v>
      </c>
    </row>
    <row r="100" spans="1:11" ht="15">
      <c r="A100" t="s">
        <v>211</v>
      </c>
      <c r="B100" s="142">
        <v>45290</v>
      </c>
      <c r="C100">
        <v>4</v>
      </c>
      <c r="D100" t="s">
        <v>200</v>
      </c>
      <c r="E100">
        <v>69195</v>
      </c>
      <c r="F100" t="str">
        <f t="shared" si="4"/>
        <v>Small C&amp;I</v>
      </c>
      <c r="G100">
        <f t="shared" si="6"/>
        <v>9</v>
      </c>
      <c r="I100" s="144" t="s">
        <v>139</v>
      </c>
      <c r="K100">
        <v>240</v>
      </c>
    </row>
    <row r="101" spans="1:11" ht="15">
      <c r="A101" t="s">
        <v>211</v>
      </c>
      <c r="B101" s="142">
        <v>45290</v>
      </c>
      <c r="C101">
        <v>5</v>
      </c>
      <c r="D101" t="s">
        <v>202</v>
      </c>
      <c r="E101">
        <v>35112850</v>
      </c>
      <c r="F101" t="str">
        <f t="shared" si="4"/>
        <v>Large C&amp;I</v>
      </c>
      <c r="G101">
        <f t="shared" si="6"/>
        <v>9</v>
      </c>
      <c r="I101" s="144" t="s">
        <v>141</v>
      </c>
      <c r="K101">
        <v>35</v>
      </c>
    </row>
    <row r="102" spans="1:7" ht="15">
      <c r="A102" t="s">
        <v>211</v>
      </c>
      <c r="B102" s="142">
        <v>45290</v>
      </c>
      <c r="C102">
        <v>4</v>
      </c>
      <c r="D102" t="s">
        <v>198</v>
      </c>
      <c r="E102">
        <v>52284</v>
      </c>
      <c r="F102" t="str">
        <f t="shared" si="4"/>
        <v>Low Income Residential</v>
      </c>
      <c r="G102">
        <f t="shared" si="6"/>
        <v>9</v>
      </c>
    </row>
    <row r="103" spans="1:7" ht="15">
      <c r="A103" t="s">
        <v>211</v>
      </c>
      <c r="B103" s="142">
        <v>45290</v>
      </c>
      <c r="C103">
        <v>4</v>
      </c>
      <c r="D103" t="s">
        <v>195</v>
      </c>
      <c r="E103">
        <v>783295</v>
      </c>
      <c r="F103" t="str">
        <f t="shared" si="4"/>
        <v>Residential</v>
      </c>
      <c r="G103">
        <f t="shared" si="6"/>
        <v>9</v>
      </c>
    </row>
    <row r="104" spans="1:7" ht="15">
      <c r="A104" t="s">
        <v>211</v>
      </c>
      <c r="B104" s="142">
        <v>45290</v>
      </c>
      <c r="C104">
        <v>5</v>
      </c>
      <c r="D104" t="s">
        <v>201</v>
      </c>
      <c r="E104">
        <v>18990927</v>
      </c>
      <c r="F104" t="str">
        <f t="shared" si="4"/>
        <v>Medium C&amp;I</v>
      </c>
      <c r="G104">
        <f t="shared" si="6"/>
        <v>9</v>
      </c>
    </row>
    <row r="105" spans="1:7" ht="15">
      <c r="A105" t="s">
        <v>211</v>
      </c>
      <c r="B105" s="142">
        <v>45290</v>
      </c>
      <c r="C105">
        <v>5</v>
      </c>
      <c r="D105" t="s">
        <v>203</v>
      </c>
      <c r="E105">
        <v>3903178</v>
      </c>
      <c r="F105" t="str">
        <f t="shared" si="4"/>
        <v>OTHER</v>
      </c>
      <c r="G105">
        <f t="shared" si="6"/>
        <v>9</v>
      </c>
    </row>
    <row r="106" spans="1:7" ht="15">
      <c r="A106" t="s">
        <v>211</v>
      </c>
      <c r="B106" s="142">
        <v>45290</v>
      </c>
      <c r="C106">
        <v>5</v>
      </c>
      <c r="D106" t="s">
        <v>200</v>
      </c>
      <c r="E106">
        <v>20390927</v>
      </c>
      <c r="F106" t="str">
        <f t="shared" si="4"/>
        <v>Small C&amp;I</v>
      </c>
      <c r="G106">
        <f t="shared" si="6"/>
        <v>9</v>
      </c>
    </row>
    <row r="107" spans="1:7" ht="15">
      <c r="A107" t="s">
        <v>211</v>
      </c>
      <c r="B107" s="142">
        <v>45290</v>
      </c>
      <c r="C107">
        <v>5</v>
      </c>
      <c r="D107" t="s">
        <v>198</v>
      </c>
      <c r="E107">
        <v>110673314</v>
      </c>
      <c r="F107" t="str">
        <f t="shared" si="4"/>
        <v>Low Income Residential</v>
      </c>
      <c r="G107">
        <f t="shared" si="6"/>
        <v>9</v>
      </c>
    </row>
    <row r="108" spans="1:7" ht="15">
      <c r="A108" t="s">
        <v>211</v>
      </c>
      <c r="B108" s="142">
        <v>45290</v>
      </c>
      <c r="C108">
        <v>5</v>
      </c>
      <c r="D108" t="s">
        <v>195</v>
      </c>
      <c r="E108">
        <v>199282340</v>
      </c>
      <c r="F108" t="str">
        <f t="shared" si="4"/>
        <v>Residential</v>
      </c>
      <c r="G108">
        <f t="shared" si="6"/>
        <v>9</v>
      </c>
    </row>
    <row r="109" spans="1:7" ht="15">
      <c r="A109" t="s">
        <v>212</v>
      </c>
      <c r="B109" s="142">
        <v>45290</v>
      </c>
      <c r="C109">
        <v>4</v>
      </c>
      <c r="D109" t="s">
        <v>195</v>
      </c>
      <c r="E109">
        <v>2282364</v>
      </c>
      <c r="F109" t="str">
        <f t="shared" si="4"/>
        <v>Residential</v>
      </c>
      <c r="G109">
        <f t="shared" si="6"/>
        <v>13</v>
      </c>
    </row>
    <row r="110" spans="1:7" ht="15">
      <c r="A110" t="s">
        <v>212</v>
      </c>
      <c r="B110" s="142">
        <v>45290</v>
      </c>
      <c r="C110">
        <v>5</v>
      </c>
      <c r="D110" t="s">
        <v>195</v>
      </c>
      <c r="E110">
        <v>185770211</v>
      </c>
      <c r="F110" t="str">
        <f t="shared" si="4"/>
        <v>Residential</v>
      </c>
      <c r="G110">
        <f t="shared" si="6"/>
        <v>13</v>
      </c>
    </row>
    <row r="111" spans="1:7" ht="15">
      <c r="A111" t="s">
        <v>212</v>
      </c>
      <c r="B111" s="142">
        <v>45290</v>
      </c>
      <c r="C111">
        <v>4</v>
      </c>
      <c r="D111" t="s">
        <v>198</v>
      </c>
      <c r="E111">
        <v>24023</v>
      </c>
      <c r="F111" t="str">
        <f t="shared" si="4"/>
        <v>Low Income Residential</v>
      </c>
      <c r="G111">
        <f t="shared" si="6"/>
        <v>13</v>
      </c>
    </row>
    <row r="112" spans="1:7" ht="15">
      <c r="A112" t="s">
        <v>212</v>
      </c>
      <c r="B112" s="142">
        <v>45290</v>
      </c>
      <c r="C112">
        <v>5</v>
      </c>
      <c r="D112" t="s">
        <v>198</v>
      </c>
      <c r="E112">
        <v>19502119</v>
      </c>
      <c r="F112" t="str">
        <f t="shared" si="4"/>
        <v>Low Income Residential</v>
      </c>
      <c r="G112">
        <f t="shared" si="6"/>
        <v>13</v>
      </c>
    </row>
    <row r="113" spans="1:7" ht="15">
      <c r="A113" t="s">
        <v>212</v>
      </c>
      <c r="B113" s="142">
        <v>45290</v>
      </c>
      <c r="C113">
        <v>4</v>
      </c>
      <c r="D113" t="s">
        <v>200</v>
      </c>
      <c r="E113">
        <v>423330</v>
      </c>
      <c r="F113" t="str">
        <f t="shared" si="4"/>
        <v>Small C&amp;I</v>
      </c>
      <c r="G113">
        <f t="shared" si="6"/>
        <v>13</v>
      </c>
    </row>
    <row r="114" spans="1:7" ht="15">
      <c r="A114" t="s">
        <v>212</v>
      </c>
      <c r="B114" s="142">
        <v>45290</v>
      </c>
      <c r="C114">
        <v>5</v>
      </c>
      <c r="D114" t="s">
        <v>200</v>
      </c>
      <c r="E114">
        <v>49183483</v>
      </c>
      <c r="F114" t="str">
        <f t="shared" si="4"/>
        <v>Small C&amp;I</v>
      </c>
      <c r="G114">
        <f t="shared" si="6"/>
        <v>13</v>
      </c>
    </row>
    <row r="115" spans="1:7" ht="15">
      <c r="A115" t="s">
        <v>212</v>
      </c>
      <c r="B115" s="142">
        <v>45290</v>
      </c>
      <c r="C115">
        <v>4</v>
      </c>
      <c r="D115" t="s">
        <v>201</v>
      </c>
      <c r="E115">
        <v>241926</v>
      </c>
      <c r="F115" t="str">
        <f t="shared" si="4"/>
        <v>Medium C&amp;I</v>
      </c>
      <c r="G115">
        <f t="shared" si="6"/>
        <v>13</v>
      </c>
    </row>
    <row r="116" spans="1:7" ht="15">
      <c r="A116" t="s">
        <v>212</v>
      </c>
      <c r="B116" s="142">
        <v>45290</v>
      </c>
      <c r="C116">
        <v>5</v>
      </c>
      <c r="D116" t="s">
        <v>201</v>
      </c>
      <c r="E116">
        <v>43849157</v>
      </c>
      <c r="F116" t="str">
        <f t="shared" si="4"/>
        <v>Medium C&amp;I</v>
      </c>
      <c r="G116">
        <f t="shared" si="6"/>
        <v>13</v>
      </c>
    </row>
    <row r="117" spans="1:7" ht="15">
      <c r="A117" t="s">
        <v>212</v>
      </c>
      <c r="B117" s="142">
        <v>45290</v>
      </c>
      <c r="C117">
        <v>4</v>
      </c>
      <c r="D117" t="s">
        <v>202</v>
      </c>
      <c r="E117">
        <v>189890</v>
      </c>
      <c r="F117" t="str">
        <f t="shared" si="4"/>
        <v>Large C&amp;I</v>
      </c>
      <c r="G117">
        <f t="shared" si="6"/>
        <v>13</v>
      </c>
    </row>
    <row r="118" spans="1:7" ht="15">
      <c r="A118" t="s">
        <v>212</v>
      </c>
      <c r="B118" s="142">
        <v>45290</v>
      </c>
      <c r="C118">
        <v>5</v>
      </c>
      <c r="D118" t="s">
        <v>202</v>
      </c>
      <c r="E118">
        <v>64392854</v>
      </c>
      <c r="F118" t="str">
        <f t="shared" si="4"/>
        <v>Large C&amp;I</v>
      </c>
      <c r="G118">
        <f t="shared" si="6"/>
        <v>13</v>
      </c>
    </row>
    <row r="119" spans="1:7" ht="15">
      <c r="A119" t="s">
        <v>212</v>
      </c>
      <c r="B119" s="142">
        <v>45290</v>
      </c>
      <c r="C119">
        <v>4</v>
      </c>
      <c r="D119" t="s">
        <v>203</v>
      </c>
      <c r="E119">
        <v>87833</v>
      </c>
      <c r="F119" t="str">
        <f t="shared" si="4"/>
        <v>OTHER</v>
      </c>
      <c r="G119">
        <f t="shared" si="6"/>
        <v>13</v>
      </c>
    </row>
    <row r="120" spans="1:7" ht="15">
      <c r="A120" t="s">
        <v>212</v>
      </c>
      <c r="B120" s="142">
        <v>45290</v>
      </c>
      <c r="C120">
        <v>5</v>
      </c>
      <c r="D120" t="s">
        <v>203</v>
      </c>
      <c r="E120">
        <v>4842328</v>
      </c>
      <c r="F120" t="str">
        <f t="shared" si="4"/>
        <v>OTHER</v>
      </c>
      <c r="G120">
        <f t="shared" si="6"/>
        <v>13</v>
      </c>
    </row>
    <row r="121" spans="1:7" ht="15">
      <c r="A121" t="s">
        <v>213</v>
      </c>
      <c r="B121" s="142">
        <v>45290</v>
      </c>
      <c r="C121">
        <v>4</v>
      </c>
      <c r="D121" t="s">
        <v>195</v>
      </c>
      <c r="E121">
        <v>2227154</v>
      </c>
      <c r="F121" t="str">
        <f t="shared" si="4"/>
        <v>Residential</v>
      </c>
      <c r="G121">
        <f t="shared" si="6"/>
        <v>14</v>
      </c>
    </row>
    <row r="122" spans="1:7" ht="15">
      <c r="A122" t="s">
        <v>213</v>
      </c>
      <c r="B122" s="142">
        <v>45290</v>
      </c>
      <c r="C122">
        <v>5</v>
      </c>
      <c r="D122" t="s">
        <v>195</v>
      </c>
      <c r="E122">
        <v>151280468</v>
      </c>
      <c r="F122" t="str">
        <f t="shared" si="4"/>
        <v>Residential</v>
      </c>
      <c r="G122">
        <f t="shared" si="6"/>
        <v>14</v>
      </c>
    </row>
    <row r="123" spans="1:7" ht="15">
      <c r="A123" t="s">
        <v>213</v>
      </c>
      <c r="B123" s="142">
        <v>45290</v>
      </c>
      <c r="C123">
        <v>4</v>
      </c>
      <c r="D123" t="s">
        <v>198</v>
      </c>
      <c r="E123">
        <v>15988</v>
      </c>
      <c r="F123" t="str">
        <f t="shared" si="4"/>
        <v>Low Income Residential</v>
      </c>
      <c r="G123">
        <f t="shared" si="6"/>
        <v>14</v>
      </c>
    </row>
    <row r="124" spans="1:7" ht="15">
      <c r="A124" t="s">
        <v>213</v>
      </c>
      <c r="B124" s="142">
        <v>45290</v>
      </c>
      <c r="C124">
        <v>5</v>
      </c>
      <c r="D124" t="s">
        <v>198</v>
      </c>
      <c r="E124">
        <v>12097312</v>
      </c>
      <c r="F124" t="str">
        <f t="shared" si="4"/>
        <v>Low Income Residential</v>
      </c>
      <c r="G124">
        <f t="shared" si="7" ref="G124:G155">VALUE(TRIM(MID(A124,6,2)))</f>
        <v>14</v>
      </c>
    </row>
    <row r="125" spans="1:7" ht="15">
      <c r="A125" t="s">
        <v>213</v>
      </c>
      <c r="B125" s="142">
        <v>45290</v>
      </c>
      <c r="C125">
        <v>4</v>
      </c>
      <c r="D125" t="s">
        <v>200</v>
      </c>
      <c r="E125">
        <v>381282</v>
      </c>
      <c r="F125" t="str">
        <f t="shared" si="4"/>
        <v>Small C&amp;I</v>
      </c>
      <c r="G125">
        <f t="shared" si="7"/>
        <v>14</v>
      </c>
    </row>
    <row r="126" spans="1:7" ht="15">
      <c r="A126" t="s">
        <v>213</v>
      </c>
      <c r="B126" s="142">
        <v>45290</v>
      </c>
      <c r="C126">
        <v>5</v>
      </c>
      <c r="D126" t="s">
        <v>200</v>
      </c>
      <c r="E126">
        <v>38298525</v>
      </c>
      <c r="F126" t="str">
        <f t="shared" si="4"/>
        <v>Small C&amp;I</v>
      </c>
      <c r="G126">
        <f t="shared" si="7"/>
        <v>14</v>
      </c>
    </row>
    <row r="127" spans="1:7" ht="15">
      <c r="A127" t="s">
        <v>213</v>
      </c>
      <c r="B127" s="142">
        <v>45290</v>
      </c>
      <c r="C127">
        <v>4</v>
      </c>
      <c r="D127" t="s">
        <v>201</v>
      </c>
      <c r="E127">
        <v>250070</v>
      </c>
      <c r="F127" t="str">
        <f t="shared" si="4"/>
        <v>Medium C&amp;I</v>
      </c>
      <c r="G127">
        <f t="shared" si="7"/>
        <v>14</v>
      </c>
    </row>
    <row r="128" spans="1:7" ht="15">
      <c r="A128" t="s">
        <v>213</v>
      </c>
      <c r="B128" s="142">
        <v>45290</v>
      </c>
      <c r="C128">
        <v>5</v>
      </c>
      <c r="D128" t="s">
        <v>201</v>
      </c>
      <c r="E128">
        <v>32848167</v>
      </c>
      <c r="F128" t="str">
        <f t="shared" si="4"/>
        <v>Medium C&amp;I</v>
      </c>
      <c r="G128">
        <f t="shared" si="7"/>
        <v>14</v>
      </c>
    </row>
    <row r="129" spans="1:7" ht="15">
      <c r="A129" t="s">
        <v>213</v>
      </c>
      <c r="B129" s="142">
        <v>45290</v>
      </c>
      <c r="C129">
        <v>4</v>
      </c>
      <c r="D129" t="s">
        <v>202</v>
      </c>
      <c r="E129">
        <v>164287</v>
      </c>
      <c r="F129" t="str">
        <f t="shared" si="4"/>
        <v>Large C&amp;I</v>
      </c>
      <c r="G129">
        <f t="shared" si="7"/>
        <v>14</v>
      </c>
    </row>
    <row r="130" spans="1:7" ht="15">
      <c r="A130" t="s">
        <v>213</v>
      </c>
      <c r="B130" s="142">
        <v>45290</v>
      </c>
      <c r="C130">
        <v>5</v>
      </c>
      <c r="D130" t="s">
        <v>202</v>
      </c>
      <c r="E130">
        <v>51743173</v>
      </c>
      <c r="F130" t="str">
        <f t="shared" si="8" ref="F130:F179">TRIM(MID(D130,3,50))</f>
        <v>Large C&amp;I</v>
      </c>
      <c r="G130">
        <f t="shared" si="7"/>
        <v>14</v>
      </c>
    </row>
    <row r="131" spans="1:7" ht="15">
      <c r="A131" t="s">
        <v>213</v>
      </c>
      <c r="B131" s="142">
        <v>45290</v>
      </c>
      <c r="C131">
        <v>4</v>
      </c>
      <c r="D131" t="s">
        <v>203</v>
      </c>
      <c r="E131">
        <v>112071</v>
      </c>
      <c r="F131" t="str">
        <f t="shared" si="8"/>
        <v>OTHER</v>
      </c>
      <c r="G131">
        <f t="shared" si="7"/>
        <v>14</v>
      </c>
    </row>
    <row r="132" spans="1:7" ht="15">
      <c r="A132" t="s">
        <v>213</v>
      </c>
      <c r="B132" s="142">
        <v>45290</v>
      </c>
      <c r="C132">
        <v>5</v>
      </c>
      <c r="D132" t="s">
        <v>203</v>
      </c>
      <c r="E132">
        <v>2981260</v>
      </c>
      <c r="F132" t="str">
        <f t="shared" si="8"/>
        <v>OTHER</v>
      </c>
      <c r="G132">
        <f t="shared" si="7"/>
        <v>14</v>
      </c>
    </row>
    <row r="133" spans="1:7" ht="15">
      <c r="A133" t="s">
        <v>214</v>
      </c>
      <c r="B133" s="142">
        <v>45290</v>
      </c>
      <c r="C133">
        <v>4</v>
      </c>
      <c r="D133" t="s">
        <v>195</v>
      </c>
      <c r="E133">
        <v>11062</v>
      </c>
      <c r="F133" t="str">
        <f t="shared" si="8"/>
        <v>Residential</v>
      </c>
      <c r="G133">
        <f t="shared" si="7"/>
        <v>15</v>
      </c>
    </row>
    <row r="134" spans="1:7" ht="15">
      <c r="A134" t="s">
        <v>214</v>
      </c>
      <c r="B134" s="142">
        <v>45290</v>
      </c>
      <c r="C134">
        <v>5</v>
      </c>
      <c r="D134" t="s">
        <v>195</v>
      </c>
      <c r="E134">
        <v>948207</v>
      </c>
      <c r="F134" t="str">
        <f t="shared" si="8"/>
        <v>Residential</v>
      </c>
      <c r="G134">
        <f t="shared" si="7"/>
        <v>15</v>
      </c>
    </row>
    <row r="135" spans="1:7" ht="15">
      <c r="A135" t="s">
        <v>214</v>
      </c>
      <c r="B135" s="142">
        <v>45290</v>
      </c>
      <c r="C135">
        <v>4</v>
      </c>
      <c r="D135" t="s">
        <v>198</v>
      </c>
      <c r="E135">
        <v>133</v>
      </c>
      <c r="F135" t="str">
        <f t="shared" si="8"/>
        <v>Low Income Residential</v>
      </c>
      <c r="G135">
        <f t="shared" si="7"/>
        <v>15</v>
      </c>
    </row>
    <row r="136" spans="1:7" ht="15">
      <c r="A136" t="s">
        <v>214</v>
      </c>
      <c r="B136" s="142">
        <v>45290</v>
      </c>
      <c r="C136">
        <v>5</v>
      </c>
      <c r="D136" t="s">
        <v>198</v>
      </c>
      <c r="E136">
        <v>134578</v>
      </c>
      <c r="F136" t="str">
        <f t="shared" si="8"/>
        <v>Low Income Residential</v>
      </c>
      <c r="G136">
        <f t="shared" si="7"/>
        <v>15</v>
      </c>
    </row>
    <row r="137" spans="1:7" ht="15">
      <c r="A137" t="s">
        <v>214</v>
      </c>
      <c r="B137" s="142">
        <v>45290</v>
      </c>
      <c r="C137">
        <v>4</v>
      </c>
      <c r="D137" t="s">
        <v>200</v>
      </c>
      <c r="E137">
        <v>1646</v>
      </c>
      <c r="F137" t="str">
        <f t="shared" si="8"/>
        <v>Small C&amp;I</v>
      </c>
      <c r="G137">
        <f t="shared" si="7"/>
        <v>15</v>
      </c>
    </row>
    <row r="138" spans="1:7" ht="15">
      <c r="A138" t="s">
        <v>214</v>
      </c>
      <c r="B138" s="142">
        <v>45290</v>
      </c>
      <c r="C138">
        <v>5</v>
      </c>
      <c r="D138" t="s">
        <v>200</v>
      </c>
      <c r="E138">
        <v>164208</v>
      </c>
      <c r="F138" t="str">
        <f t="shared" si="8"/>
        <v>Small C&amp;I</v>
      </c>
      <c r="G138">
        <f t="shared" si="7"/>
        <v>15</v>
      </c>
    </row>
    <row r="139" spans="1:7" ht="15">
      <c r="A139" t="s">
        <v>214</v>
      </c>
      <c r="B139" s="142">
        <v>45290</v>
      </c>
      <c r="C139">
        <v>4</v>
      </c>
      <c r="D139" t="s">
        <v>201</v>
      </c>
      <c r="E139">
        <v>114</v>
      </c>
      <c r="F139" t="str">
        <f t="shared" si="8"/>
        <v>Medium C&amp;I</v>
      </c>
      <c r="G139">
        <f t="shared" si="7"/>
        <v>15</v>
      </c>
    </row>
    <row r="140" spans="1:7" ht="15">
      <c r="A140" t="s">
        <v>214</v>
      </c>
      <c r="B140" s="142">
        <v>45290</v>
      </c>
      <c r="C140">
        <v>5</v>
      </c>
      <c r="D140" t="s">
        <v>201</v>
      </c>
      <c r="E140">
        <v>20641</v>
      </c>
      <c r="F140" t="str">
        <f t="shared" si="8"/>
        <v>Medium C&amp;I</v>
      </c>
      <c r="G140">
        <f t="shared" si="7"/>
        <v>15</v>
      </c>
    </row>
    <row r="141" spans="1:7" ht="15">
      <c r="A141" t="s">
        <v>214</v>
      </c>
      <c r="B141" s="142">
        <v>45290</v>
      </c>
      <c r="C141">
        <v>4</v>
      </c>
      <c r="D141" t="s">
        <v>202</v>
      </c>
      <c r="E141">
        <v>10</v>
      </c>
      <c r="F141" t="str">
        <f t="shared" si="8"/>
        <v>Large C&amp;I</v>
      </c>
      <c r="G141">
        <f t="shared" si="7"/>
        <v>15</v>
      </c>
    </row>
    <row r="142" spans="1:7" ht="15">
      <c r="A142" t="s">
        <v>214</v>
      </c>
      <c r="B142" s="142">
        <v>45290</v>
      </c>
      <c r="C142">
        <v>5</v>
      </c>
      <c r="D142" t="s">
        <v>202</v>
      </c>
      <c r="E142">
        <v>7525</v>
      </c>
      <c r="F142" t="str">
        <f t="shared" si="8"/>
        <v>Large C&amp;I</v>
      </c>
      <c r="G142">
        <f t="shared" si="7"/>
        <v>15</v>
      </c>
    </row>
    <row r="143" spans="1:7" ht="15">
      <c r="A143" t="s">
        <v>214</v>
      </c>
      <c r="B143" s="142">
        <v>45290</v>
      </c>
      <c r="C143">
        <v>4</v>
      </c>
      <c r="D143" t="s">
        <v>203</v>
      </c>
      <c r="E143">
        <v>301</v>
      </c>
      <c r="F143" t="str">
        <f t="shared" si="8"/>
        <v>OTHER</v>
      </c>
      <c r="G143">
        <f t="shared" si="7"/>
        <v>15</v>
      </c>
    </row>
    <row r="144" spans="1:7" ht="15">
      <c r="A144" t="s">
        <v>214</v>
      </c>
      <c r="B144" s="142">
        <v>45290</v>
      </c>
      <c r="C144">
        <v>5</v>
      </c>
      <c r="D144" t="s">
        <v>203</v>
      </c>
      <c r="E144">
        <v>41319</v>
      </c>
      <c r="F144" t="str">
        <f t="shared" si="8"/>
        <v>OTHER</v>
      </c>
      <c r="G144">
        <f t="shared" si="7"/>
        <v>15</v>
      </c>
    </row>
    <row r="145" spans="1:7" ht="15">
      <c r="A145" t="s">
        <v>215</v>
      </c>
      <c r="B145" s="142">
        <v>45290</v>
      </c>
      <c r="C145">
        <v>4</v>
      </c>
      <c r="D145" t="s">
        <v>195</v>
      </c>
      <c r="E145">
        <v>3</v>
      </c>
      <c r="F145" t="str">
        <f t="shared" si="8"/>
        <v>Residential</v>
      </c>
      <c r="G145">
        <f t="shared" si="7"/>
        <v>17</v>
      </c>
    </row>
    <row r="146" spans="1:7" ht="15">
      <c r="A146" t="s">
        <v>215</v>
      </c>
      <c r="B146" s="142">
        <v>45290</v>
      </c>
      <c r="C146">
        <v>5</v>
      </c>
      <c r="D146" t="s">
        <v>195</v>
      </c>
      <c r="E146">
        <v>1707</v>
      </c>
      <c r="F146" t="str">
        <f t="shared" si="8"/>
        <v>Residential</v>
      </c>
      <c r="G146">
        <f t="shared" si="7"/>
        <v>17</v>
      </c>
    </row>
    <row r="147" spans="1:7" ht="15">
      <c r="A147" t="s">
        <v>215</v>
      </c>
      <c r="B147" s="142">
        <v>45290</v>
      </c>
      <c r="C147">
        <v>4</v>
      </c>
      <c r="D147" t="s">
        <v>198</v>
      </c>
      <c r="E147">
        <v>13</v>
      </c>
      <c r="F147" t="str">
        <f t="shared" si="8"/>
        <v>Low Income Residential</v>
      </c>
      <c r="G147">
        <f t="shared" si="7"/>
        <v>17</v>
      </c>
    </row>
    <row r="148" spans="1:7" ht="15">
      <c r="A148" t="s">
        <v>215</v>
      </c>
      <c r="B148" s="142">
        <v>45290</v>
      </c>
      <c r="C148">
        <v>5</v>
      </c>
      <c r="D148" t="s">
        <v>198</v>
      </c>
      <c r="E148">
        <v>26780</v>
      </c>
      <c r="F148" t="str">
        <f t="shared" si="8"/>
        <v>Low Income Residential</v>
      </c>
      <c r="G148">
        <f t="shared" si="7"/>
        <v>17</v>
      </c>
    </row>
    <row r="149" spans="1:7" ht="15">
      <c r="A149" t="s">
        <v>215</v>
      </c>
      <c r="B149" s="142">
        <v>45290</v>
      </c>
      <c r="C149">
        <v>5</v>
      </c>
      <c r="D149" t="s">
        <v>203</v>
      </c>
      <c r="E149">
        <v>157</v>
      </c>
      <c r="F149" t="str">
        <f t="shared" si="8"/>
        <v>OTHER</v>
      </c>
      <c r="G149">
        <f t="shared" si="7"/>
        <v>17</v>
      </c>
    </row>
    <row r="150" spans="1:7" ht="15">
      <c r="A150" t="s">
        <v>216</v>
      </c>
      <c r="B150" s="142">
        <v>45290</v>
      </c>
      <c r="C150">
        <v>5</v>
      </c>
      <c r="D150" t="s">
        <v>195</v>
      </c>
      <c r="E150">
        <v>187</v>
      </c>
      <c r="F150" t="str">
        <f t="shared" si="8"/>
        <v>Residential</v>
      </c>
      <c r="G150">
        <f t="shared" si="7"/>
        <v>18</v>
      </c>
    </row>
    <row r="151" spans="1:7" ht="15">
      <c r="A151" t="s">
        <v>216</v>
      </c>
      <c r="B151" s="142">
        <v>45290</v>
      </c>
      <c r="C151">
        <v>5</v>
      </c>
      <c r="D151" t="s">
        <v>198</v>
      </c>
      <c r="E151">
        <v>22</v>
      </c>
      <c r="F151" t="str">
        <f t="shared" si="8"/>
        <v>Low Income Residential</v>
      </c>
      <c r="G151">
        <f t="shared" si="7"/>
        <v>18</v>
      </c>
    </row>
    <row r="152" spans="1:7" ht="15">
      <c r="A152" t="s">
        <v>216</v>
      </c>
      <c r="B152" s="142">
        <v>45290</v>
      </c>
      <c r="C152">
        <v>5</v>
      </c>
      <c r="D152" t="s">
        <v>200</v>
      </c>
      <c r="E152">
        <v>42</v>
      </c>
      <c r="F152" t="str">
        <f t="shared" si="8"/>
        <v>Small C&amp;I</v>
      </c>
      <c r="G152">
        <f t="shared" si="7"/>
        <v>18</v>
      </c>
    </row>
    <row r="153" spans="1:7" ht="15">
      <c r="A153" t="s">
        <v>216</v>
      </c>
      <c r="B153" s="142">
        <v>45290</v>
      </c>
      <c r="C153">
        <v>5</v>
      </c>
      <c r="D153" t="s">
        <v>201</v>
      </c>
      <c r="E153">
        <v>1</v>
      </c>
      <c r="F153" t="str">
        <f t="shared" si="8"/>
        <v>Medium C&amp;I</v>
      </c>
      <c r="G153">
        <f t="shared" si="7"/>
        <v>18</v>
      </c>
    </row>
    <row r="154" spans="1:7" ht="15">
      <c r="A154" t="s">
        <v>216</v>
      </c>
      <c r="B154" s="142">
        <v>45290</v>
      </c>
      <c r="C154">
        <v>5</v>
      </c>
      <c r="D154" t="s">
        <v>203</v>
      </c>
      <c r="E154">
        <v>4</v>
      </c>
      <c r="F154" t="str">
        <f t="shared" si="8"/>
        <v>OTHER</v>
      </c>
      <c r="G154">
        <f t="shared" si="7"/>
        <v>18</v>
      </c>
    </row>
    <row r="155" spans="1:7" ht="15">
      <c r="A155" t="s">
        <v>217</v>
      </c>
      <c r="B155" s="142">
        <v>45290</v>
      </c>
      <c r="C155">
        <v>5</v>
      </c>
      <c r="D155" t="s">
        <v>195</v>
      </c>
      <c r="E155">
        <v>240</v>
      </c>
      <c r="F155" t="str">
        <f t="shared" si="8"/>
        <v>Residential</v>
      </c>
      <c r="G155">
        <f t="shared" si="7"/>
        <v>99</v>
      </c>
    </row>
    <row r="156" spans="1:7" ht="15">
      <c r="A156" t="s">
        <v>217</v>
      </c>
      <c r="B156" s="142">
        <v>45290</v>
      </c>
      <c r="C156">
        <v>5</v>
      </c>
      <c r="D156" t="s">
        <v>198</v>
      </c>
      <c r="E156">
        <v>29</v>
      </c>
      <c r="F156" t="str">
        <f t="shared" si="8"/>
        <v>Low Income Residential</v>
      </c>
      <c r="G156">
        <f t="shared" si="9" ref="G156:G179">VALUE(TRIM(MID(A156,6,2)))</f>
        <v>99</v>
      </c>
    </row>
    <row r="157" spans="1:7" ht="15">
      <c r="A157" t="s">
        <v>217</v>
      </c>
      <c r="B157" s="142">
        <v>45290</v>
      </c>
      <c r="C157">
        <v>5</v>
      </c>
      <c r="D157" t="s">
        <v>200</v>
      </c>
      <c r="E157">
        <v>35</v>
      </c>
      <c r="F157" t="str">
        <f t="shared" si="8"/>
        <v>Small C&amp;I</v>
      </c>
      <c r="G157">
        <f t="shared" si="9"/>
        <v>99</v>
      </c>
    </row>
    <row r="158" spans="1:7" ht="15">
      <c r="A158" t="s">
        <v>217</v>
      </c>
      <c r="B158" s="142">
        <v>45290</v>
      </c>
      <c r="C158">
        <v>5</v>
      </c>
      <c r="D158" t="s">
        <v>201</v>
      </c>
      <c r="E158">
        <v>1</v>
      </c>
      <c r="F158" t="str">
        <f t="shared" si="8"/>
        <v>Medium C&amp;I</v>
      </c>
      <c r="G158">
        <f t="shared" si="9"/>
        <v>99</v>
      </c>
    </row>
    <row r="159" spans="1:7" ht="15">
      <c r="A159" t="s">
        <v>217</v>
      </c>
      <c r="B159" s="142">
        <v>45290</v>
      </c>
      <c r="C159">
        <v>5</v>
      </c>
      <c r="D159" t="s">
        <v>203</v>
      </c>
      <c r="E159">
        <v>3</v>
      </c>
      <c r="F159" t="str">
        <f t="shared" si="8"/>
        <v>OTHER</v>
      </c>
      <c r="G159">
        <f t="shared" si="9"/>
        <v>99</v>
      </c>
    </row>
    <row r="160" spans="1:7" ht="15">
      <c r="A160" t="s">
        <v>218</v>
      </c>
      <c r="B160" s="142">
        <v>45290</v>
      </c>
      <c r="C160">
        <v>4</v>
      </c>
      <c r="D160" t="s">
        <v>198</v>
      </c>
      <c r="E160">
        <v>8</v>
      </c>
      <c r="F160" t="str">
        <f t="shared" si="8"/>
        <v>Low Income Residential</v>
      </c>
      <c r="G160">
        <f t="shared" si="9"/>
        <v>19</v>
      </c>
    </row>
    <row r="161" spans="1:7" ht="15">
      <c r="A161" t="s">
        <v>218</v>
      </c>
      <c r="B161" s="142">
        <v>45290</v>
      </c>
      <c r="C161">
        <v>4</v>
      </c>
      <c r="D161" t="s">
        <v>195</v>
      </c>
      <c r="E161">
        <v>37</v>
      </c>
      <c r="F161" t="str">
        <f t="shared" si="8"/>
        <v>Residential</v>
      </c>
      <c r="G161">
        <f t="shared" si="9"/>
        <v>19</v>
      </c>
    </row>
    <row r="162" spans="1:7" ht="15">
      <c r="A162" t="s">
        <v>218</v>
      </c>
      <c r="B162" s="142">
        <v>45290</v>
      </c>
      <c r="C162">
        <v>5</v>
      </c>
      <c r="D162" t="s">
        <v>202</v>
      </c>
      <c r="E162">
        <v>18</v>
      </c>
      <c r="F162" t="str">
        <f t="shared" si="8"/>
        <v>Large C&amp;I</v>
      </c>
      <c r="G162">
        <f t="shared" si="9"/>
        <v>19</v>
      </c>
    </row>
    <row r="163" spans="1:7" ht="15">
      <c r="A163" t="s">
        <v>218</v>
      </c>
      <c r="B163" s="142">
        <v>45290</v>
      </c>
      <c r="C163">
        <v>5</v>
      </c>
      <c r="D163" t="s">
        <v>200</v>
      </c>
      <c r="E163">
        <v>751</v>
      </c>
      <c r="F163" t="str">
        <f t="shared" si="8"/>
        <v>Small C&amp;I</v>
      </c>
      <c r="G163">
        <f t="shared" si="9"/>
        <v>19</v>
      </c>
    </row>
    <row r="164" spans="1:7" ht="15">
      <c r="A164" t="s">
        <v>218</v>
      </c>
      <c r="B164" s="142">
        <v>45290</v>
      </c>
      <c r="C164">
        <v>5</v>
      </c>
      <c r="D164" t="s">
        <v>201</v>
      </c>
      <c r="E164">
        <v>97</v>
      </c>
      <c r="F164" t="str">
        <f t="shared" si="8"/>
        <v>Medium C&amp;I</v>
      </c>
      <c r="G164">
        <f t="shared" si="9"/>
        <v>19</v>
      </c>
    </row>
    <row r="165" spans="1:7" ht="15">
      <c r="A165" t="s">
        <v>218</v>
      </c>
      <c r="B165" s="142">
        <v>45290</v>
      </c>
      <c r="C165">
        <v>5</v>
      </c>
      <c r="D165" t="s">
        <v>198</v>
      </c>
      <c r="E165">
        <v>8897</v>
      </c>
      <c r="F165" t="str">
        <f t="shared" si="8"/>
        <v>Low Income Residential</v>
      </c>
      <c r="G165">
        <f t="shared" si="9"/>
        <v>19</v>
      </c>
    </row>
    <row r="166" spans="1:7" ht="15">
      <c r="A166" t="s">
        <v>218</v>
      </c>
      <c r="B166" s="142">
        <v>45290</v>
      </c>
      <c r="C166">
        <v>5</v>
      </c>
      <c r="D166" t="s">
        <v>203</v>
      </c>
      <c r="E166">
        <v>622</v>
      </c>
      <c r="F166" t="str">
        <f t="shared" si="8"/>
        <v>OTHER</v>
      </c>
      <c r="G166">
        <f t="shared" si="9"/>
        <v>19</v>
      </c>
    </row>
    <row r="167" spans="1:7" ht="15">
      <c r="A167" t="s">
        <v>218</v>
      </c>
      <c r="B167" s="142">
        <v>45290</v>
      </c>
      <c r="C167">
        <v>5</v>
      </c>
      <c r="D167" t="s">
        <v>195</v>
      </c>
      <c r="E167">
        <v>25980</v>
      </c>
      <c r="F167" t="str">
        <f t="shared" si="8"/>
        <v>Residential</v>
      </c>
      <c r="G167">
        <f t="shared" si="9"/>
        <v>19</v>
      </c>
    </row>
    <row r="168" spans="1:7" ht="15">
      <c r="A168" t="s">
        <v>219</v>
      </c>
      <c r="B168" s="142">
        <v>45290</v>
      </c>
      <c r="C168">
        <v>4</v>
      </c>
      <c r="D168" t="s">
        <v>198</v>
      </c>
      <c r="E168">
        <v>20526</v>
      </c>
      <c r="F168" t="str">
        <f t="shared" si="8"/>
        <v>Low Income Residential</v>
      </c>
      <c r="G168">
        <f t="shared" si="9"/>
        <v>20</v>
      </c>
    </row>
    <row r="169" spans="1:7" ht="15">
      <c r="A169" t="s">
        <v>219</v>
      </c>
      <c r="B169" s="142">
        <v>45290</v>
      </c>
      <c r="C169">
        <v>4</v>
      </c>
      <c r="D169" t="s">
        <v>200</v>
      </c>
      <c r="E169">
        <v>245605</v>
      </c>
      <c r="F169" t="str">
        <f t="shared" si="8"/>
        <v>Small C&amp;I</v>
      </c>
      <c r="G169">
        <f t="shared" si="9"/>
        <v>20</v>
      </c>
    </row>
    <row r="170" spans="1:7" ht="15">
      <c r="A170" t="s">
        <v>219</v>
      </c>
      <c r="B170" s="142">
        <v>45290</v>
      </c>
      <c r="C170">
        <v>5</v>
      </c>
      <c r="D170" t="s">
        <v>202</v>
      </c>
      <c r="E170">
        <v>47232735</v>
      </c>
      <c r="F170" t="str">
        <f t="shared" si="8"/>
        <v>Large C&amp;I</v>
      </c>
      <c r="G170">
        <f t="shared" si="9"/>
        <v>20</v>
      </c>
    </row>
    <row r="171" spans="1:7" ht="15">
      <c r="A171" t="s">
        <v>219</v>
      </c>
      <c r="B171" s="142">
        <v>45290</v>
      </c>
      <c r="C171">
        <v>4</v>
      </c>
      <c r="D171" t="s">
        <v>201</v>
      </c>
      <c r="E171">
        <v>150641</v>
      </c>
      <c r="F171" t="str">
        <f t="shared" si="8"/>
        <v>Medium C&amp;I</v>
      </c>
      <c r="G171">
        <f t="shared" si="9"/>
        <v>20</v>
      </c>
    </row>
    <row r="172" spans="1:7" ht="15">
      <c r="A172" t="s">
        <v>219</v>
      </c>
      <c r="B172" s="142">
        <v>45290</v>
      </c>
      <c r="C172">
        <v>4</v>
      </c>
      <c r="D172" t="s">
        <v>202</v>
      </c>
      <c r="E172">
        <v>145440</v>
      </c>
      <c r="F172" t="str">
        <f t="shared" si="8"/>
        <v>Large C&amp;I</v>
      </c>
      <c r="G172">
        <f t="shared" si="9"/>
        <v>20</v>
      </c>
    </row>
    <row r="173" spans="1:7" ht="15">
      <c r="A173" t="s">
        <v>219</v>
      </c>
      <c r="B173" s="142">
        <v>45290</v>
      </c>
      <c r="C173">
        <v>4</v>
      </c>
      <c r="D173" t="s">
        <v>203</v>
      </c>
      <c r="E173">
        <v>45143</v>
      </c>
      <c r="F173" t="str">
        <f t="shared" si="8"/>
        <v>OTHER</v>
      </c>
      <c r="G173">
        <f t="shared" si="9"/>
        <v>20</v>
      </c>
    </row>
    <row r="174" spans="1:7" ht="15">
      <c r="A174" t="s">
        <v>219</v>
      </c>
      <c r="B174" s="142">
        <v>45290</v>
      </c>
      <c r="C174">
        <v>4</v>
      </c>
      <c r="D174" t="s">
        <v>195</v>
      </c>
      <c r="E174">
        <v>1491221</v>
      </c>
      <c r="F174" t="str">
        <f t="shared" si="8"/>
        <v>Residential</v>
      </c>
      <c r="G174">
        <f t="shared" si="9"/>
        <v>20</v>
      </c>
    </row>
    <row r="175" spans="1:7" ht="15">
      <c r="A175" t="s">
        <v>219</v>
      </c>
      <c r="B175" s="142">
        <v>45290</v>
      </c>
      <c r="C175">
        <v>5</v>
      </c>
      <c r="D175" t="s">
        <v>201</v>
      </c>
      <c r="E175">
        <v>30163513</v>
      </c>
      <c r="F175" t="str">
        <f t="shared" si="8"/>
        <v>Medium C&amp;I</v>
      </c>
      <c r="G175">
        <f t="shared" si="9"/>
        <v>20</v>
      </c>
    </row>
    <row r="176" spans="1:7" ht="15">
      <c r="A176" t="s">
        <v>219</v>
      </c>
      <c r="B176" s="142">
        <v>45290</v>
      </c>
      <c r="C176">
        <v>5</v>
      </c>
      <c r="D176" t="s">
        <v>203</v>
      </c>
      <c r="E176">
        <v>3320792</v>
      </c>
      <c r="F176" t="str">
        <f t="shared" si="8"/>
        <v>OTHER</v>
      </c>
      <c r="G176">
        <f t="shared" si="9"/>
        <v>20</v>
      </c>
    </row>
    <row r="177" spans="1:7" ht="15">
      <c r="A177" t="s">
        <v>219</v>
      </c>
      <c r="B177" s="142">
        <v>45290</v>
      </c>
      <c r="C177">
        <v>5</v>
      </c>
      <c r="D177" t="s">
        <v>200</v>
      </c>
      <c r="E177">
        <v>33660245</v>
      </c>
      <c r="F177" t="str">
        <f t="shared" si="8"/>
        <v>Small C&amp;I</v>
      </c>
      <c r="G177">
        <f t="shared" si="9"/>
        <v>20</v>
      </c>
    </row>
    <row r="178" spans="1:7" ht="15">
      <c r="A178" t="s">
        <v>219</v>
      </c>
      <c r="B178" s="142">
        <v>45290</v>
      </c>
      <c r="C178">
        <v>5</v>
      </c>
      <c r="D178" t="s">
        <v>198</v>
      </c>
      <c r="E178">
        <v>16227375</v>
      </c>
      <c r="F178" t="str">
        <f t="shared" si="8"/>
        <v>Low Income Residential</v>
      </c>
      <c r="G178">
        <f t="shared" si="9"/>
        <v>20</v>
      </c>
    </row>
    <row r="179" spans="1:7" ht="15" thickBot="1">
      <c r="A179" t="s">
        <v>219</v>
      </c>
      <c r="B179" s="142">
        <v>45290</v>
      </c>
      <c r="C179">
        <v>5</v>
      </c>
      <c r="D179" t="s">
        <v>195</v>
      </c>
      <c r="E179">
        <v>134397599</v>
      </c>
      <c r="F179" t="str">
        <f t="shared" si="8"/>
        <v>Residential</v>
      </c>
      <c r="G179">
        <f t="shared" si="9"/>
        <v>20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9"/>
  <sheetViews>
    <sheetView workbookViewId="0" topLeftCell="A1">
      <pane ySplit="1" topLeftCell="A2" activePane="bottomLeft" state="frozen"/>
      <selection pane="topLeft" activeCell="X7" sqref="X7:X11"/>
      <selection pane="bottomLeft" activeCell="J5" sqref="J5"/>
    </sheetView>
  </sheetViews>
  <sheetFormatPr defaultRowHeight="15"/>
  <cols>
    <col min="2" max="2" width="11.7142857142857" style="142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45290</v>
      </c>
      <c r="C2" t="s">
        <v>181</v>
      </c>
      <c r="D2" t="s">
        <v>195</v>
      </c>
      <c r="E2">
        <v>613734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45290</v>
      </c>
      <c r="C3" t="s">
        <v>181</v>
      </c>
      <c r="D3" t="s">
        <v>198</v>
      </c>
      <c r="E3">
        <v>73927</v>
      </c>
      <c r="F3" t="str">
        <f t="shared" si="0"/>
        <v>Low Income Residential</v>
      </c>
      <c r="G3">
        <f t="shared" si="1"/>
        <v>1</v>
      </c>
      <c r="J3" s="142">
        <v>45290</v>
      </c>
    </row>
    <row r="4" spans="1:11" ht="15">
      <c r="A4" t="s">
        <v>194</v>
      </c>
      <c r="B4" s="142">
        <v>45290</v>
      </c>
      <c r="C4" t="s">
        <v>186</v>
      </c>
      <c r="D4" t="s">
        <v>200</v>
      </c>
      <c r="E4">
        <v>18673</v>
      </c>
      <c r="F4" t="str">
        <f t="shared" si="0"/>
        <v>Small C&amp;I</v>
      </c>
      <c r="G4">
        <f t="shared" si="1"/>
        <v>1</v>
      </c>
      <c r="I4" s="143" t="s">
        <v>199</v>
      </c>
      <c r="J4" t="s">
        <v>181</v>
      </c>
      <c r="K4" t="s">
        <v>186</v>
      </c>
    </row>
    <row r="5" spans="1:9" ht="15">
      <c r="A5" t="s">
        <v>194</v>
      </c>
      <c r="B5" s="142">
        <v>45290</v>
      </c>
      <c r="C5" t="s">
        <v>181</v>
      </c>
      <c r="D5" t="s">
        <v>220</v>
      </c>
      <c r="E5">
        <v>79</v>
      </c>
      <c r="F5" t="str">
        <f t="shared" si="0"/>
        <v>HER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45290</v>
      </c>
      <c r="C6" t="s">
        <v>186</v>
      </c>
      <c r="D6" t="s">
        <v>195</v>
      </c>
      <c r="E6">
        <v>185142</v>
      </c>
      <c r="F6" t="str">
        <f t="shared" si="0"/>
        <v>Residential</v>
      </c>
      <c r="G6">
        <f t="shared" si="1"/>
        <v>1</v>
      </c>
      <c r="I6" s="144" t="s">
        <v>143</v>
      </c>
      <c r="J6">
        <v>9644</v>
      </c>
      <c r="K6">
        <v>129</v>
      </c>
    </row>
    <row r="7" spans="1:11" ht="15">
      <c r="A7" t="s">
        <v>194</v>
      </c>
      <c r="B7" s="142">
        <v>45290</v>
      </c>
      <c r="C7" t="s">
        <v>186</v>
      </c>
      <c r="D7" t="s">
        <v>198</v>
      </c>
      <c r="E7">
        <v>16508</v>
      </c>
      <c r="F7" t="str">
        <f t="shared" si="0"/>
        <v>Low Income Residential</v>
      </c>
      <c r="G7">
        <f t="shared" si="1"/>
        <v>1</v>
      </c>
      <c r="I7" s="144" t="s">
        <v>140</v>
      </c>
      <c r="J7">
        <v>73927</v>
      </c>
      <c r="K7">
        <v>16508</v>
      </c>
    </row>
    <row r="8" spans="1:11" ht="15">
      <c r="A8" t="s">
        <v>194</v>
      </c>
      <c r="B8" s="142">
        <v>45290</v>
      </c>
      <c r="C8" t="s">
        <v>181</v>
      </c>
      <c r="D8" t="s">
        <v>201</v>
      </c>
      <c r="E8">
        <v>12827</v>
      </c>
      <c r="F8" t="str">
        <f t="shared" si="0"/>
        <v>Medium C&amp;I</v>
      </c>
      <c r="G8">
        <f t="shared" si="1"/>
        <v>1</v>
      </c>
      <c r="I8" s="144" t="s">
        <v>142</v>
      </c>
      <c r="J8">
        <v>12827</v>
      </c>
      <c r="K8">
        <v>579</v>
      </c>
    </row>
    <row r="9" spans="1:11" ht="15">
      <c r="A9" t="s">
        <v>194</v>
      </c>
      <c r="B9" s="142">
        <v>45290</v>
      </c>
      <c r="C9" t="s">
        <v>186</v>
      </c>
      <c r="D9" t="s">
        <v>201</v>
      </c>
      <c r="E9">
        <v>579</v>
      </c>
      <c r="F9" t="str">
        <f t="shared" si="0"/>
        <v>Medium C&amp;I</v>
      </c>
      <c r="G9">
        <f t="shared" si="1"/>
        <v>1</v>
      </c>
      <c r="I9" s="144" t="s">
        <v>139</v>
      </c>
      <c r="J9">
        <v>613734</v>
      </c>
      <c r="K9">
        <v>185142</v>
      </c>
    </row>
    <row r="10" spans="1:11" ht="15">
      <c r="A10" t="s">
        <v>194</v>
      </c>
      <c r="B10" s="142">
        <v>45290</v>
      </c>
      <c r="C10" t="s">
        <v>186</v>
      </c>
      <c r="D10" t="s">
        <v>220</v>
      </c>
      <c r="E10">
        <v>39</v>
      </c>
      <c r="F10" t="str">
        <f t="shared" si="0"/>
        <v>HER</v>
      </c>
      <c r="G10">
        <f t="shared" si="1"/>
        <v>1</v>
      </c>
      <c r="I10" s="144" t="s">
        <v>141</v>
      </c>
      <c r="J10">
        <v>37242</v>
      </c>
      <c r="K10">
        <v>18673</v>
      </c>
    </row>
    <row r="11" spans="1:9" ht="15">
      <c r="A11" t="s">
        <v>194</v>
      </c>
      <c r="B11" s="142">
        <v>45290</v>
      </c>
      <c r="C11" t="s">
        <v>186</v>
      </c>
      <c r="D11" t="s">
        <v>202</v>
      </c>
      <c r="E11">
        <v>129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45290</v>
      </c>
      <c r="C12" t="s">
        <v>181</v>
      </c>
      <c r="D12" t="s">
        <v>202</v>
      </c>
      <c r="E12">
        <v>9644</v>
      </c>
      <c r="F12" t="str">
        <f t="shared" si="0"/>
        <v>Large C&amp;I</v>
      </c>
      <c r="G12">
        <f t="shared" si="1"/>
        <v>1</v>
      </c>
      <c r="I12" s="144" t="s">
        <v>143</v>
      </c>
      <c r="J12">
        <v>1843</v>
      </c>
      <c r="K12">
        <v>16</v>
      </c>
    </row>
    <row r="13" spans="1:11" ht="15">
      <c r="A13" t="s">
        <v>194</v>
      </c>
      <c r="B13" s="142">
        <v>45290</v>
      </c>
      <c r="C13" t="s">
        <v>181</v>
      </c>
      <c r="D13" t="s">
        <v>200</v>
      </c>
      <c r="E13">
        <v>37242</v>
      </c>
      <c r="F13" t="str">
        <f t="shared" si="0"/>
        <v>Small C&amp;I</v>
      </c>
      <c r="G13">
        <f t="shared" si="1"/>
        <v>1</v>
      </c>
      <c r="I13" s="144" t="s">
        <v>140</v>
      </c>
      <c r="J13">
        <v>32236</v>
      </c>
      <c r="K13">
        <v>6532</v>
      </c>
    </row>
    <row r="14" spans="1:11" ht="15">
      <c r="A14" t="s">
        <v>204</v>
      </c>
      <c r="B14" s="142">
        <v>45290</v>
      </c>
      <c r="C14" t="s">
        <v>186</v>
      </c>
      <c r="D14" t="s">
        <v>202</v>
      </c>
      <c r="E14">
        <v>16</v>
      </c>
      <c r="F14" t="str">
        <f t="shared" si="0"/>
        <v>Large C&amp;I</v>
      </c>
      <c r="G14">
        <f t="shared" si="1"/>
        <v>2</v>
      </c>
      <c r="I14" s="144" t="s">
        <v>142</v>
      </c>
      <c r="J14">
        <v>2071</v>
      </c>
      <c r="K14">
        <v>139</v>
      </c>
    </row>
    <row r="15" spans="1:11" ht="15">
      <c r="A15" t="s">
        <v>204</v>
      </c>
      <c r="B15" s="142">
        <v>45290</v>
      </c>
      <c r="C15" t="s">
        <v>186</v>
      </c>
      <c r="D15" t="s">
        <v>201</v>
      </c>
      <c r="E15">
        <v>139</v>
      </c>
      <c r="F15" t="str">
        <f t="shared" si="0"/>
        <v>Medium C&amp;I</v>
      </c>
      <c r="G15">
        <f t="shared" si="1"/>
        <v>2</v>
      </c>
      <c r="I15" s="144" t="s">
        <v>139</v>
      </c>
      <c r="J15">
        <v>95475</v>
      </c>
      <c r="K15">
        <v>21036</v>
      </c>
    </row>
    <row r="16" spans="1:11" ht="15">
      <c r="A16" t="s">
        <v>204</v>
      </c>
      <c r="B16" s="142">
        <v>45290</v>
      </c>
      <c r="C16" t="s">
        <v>186</v>
      </c>
      <c r="D16" t="s">
        <v>200</v>
      </c>
      <c r="E16">
        <v>2985</v>
      </c>
      <c r="F16" t="str">
        <f t="shared" si="0"/>
        <v>Small C&amp;I</v>
      </c>
      <c r="G16">
        <f t="shared" si="1"/>
        <v>2</v>
      </c>
      <c r="I16" s="144" t="s">
        <v>141</v>
      </c>
      <c r="J16">
        <v>6230</v>
      </c>
      <c r="K16">
        <v>2985</v>
      </c>
    </row>
    <row r="17" spans="1:9" ht="15">
      <c r="A17" t="s">
        <v>204</v>
      </c>
      <c r="B17" s="142">
        <v>45290</v>
      </c>
      <c r="C17" t="s">
        <v>181</v>
      </c>
      <c r="D17" t="s">
        <v>195</v>
      </c>
      <c r="E17">
        <v>95475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45290</v>
      </c>
      <c r="C18" t="s">
        <v>181</v>
      </c>
      <c r="D18" t="s">
        <v>198</v>
      </c>
      <c r="E18">
        <v>32236</v>
      </c>
      <c r="F18" t="str">
        <f t="shared" si="0"/>
        <v>Low Income Residential</v>
      </c>
      <c r="G18">
        <f t="shared" si="1"/>
        <v>2</v>
      </c>
      <c r="I18" s="144" t="s">
        <v>143</v>
      </c>
      <c r="J18">
        <v>1161</v>
      </c>
      <c r="K18">
        <v>10</v>
      </c>
    </row>
    <row r="19" spans="1:11" ht="15">
      <c r="A19" t="s">
        <v>204</v>
      </c>
      <c r="B19" s="142">
        <v>45290</v>
      </c>
      <c r="C19" t="s">
        <v>181</v>
      </c>
      <c r="D19" t="s">
        <v>202</v>
      </c>
      <c r="E19">
        <v>1843</v>
      </c>
      <c r="F19" t="str">
        <f t="shared" si="0"/>
        <v>Large C&amp;I</v>
      </c>
      <c r="G19">
        <f t="shared" si="1"/>
        <v>2</v>
      </c>
      <c r="I19" s="144" t="s">
        <v>140</v>
      </c>
      <c r="J19">
        <v>5949</v>
      </c>
      <c r="K19">
        <v>1413</v>
      </c>
    </row>
    <row r="20" spans="1:11" ht="15">
      <c r="A20" t="s">
        <v>204</v>
      </c>
      <c r="B20" s="142">
        <v>45290</v>
      </c>
      <c r="C20" t="s">
        <v>181</v>
      </c>
      <c r="D20" t="s">
        <v>200</v>
      </c>
      <c r="E20">
        <v>6230</v>
      </c>
      <c r="F20" t="str">
        <f t="shared" si="0"/>
        <v>Small C&amp;I</v>
      </c>
      <c r="G20">
        <f t="shared" si="1"/>
        <v>2</v>
      </c>
      <c r="I20" s="144" t="s">
        <v>142</v>
      </c>
      <c r="J20">
        <v>1155</v>
      </c>
      <c r="K20">
        <v>84</v>
      </c>
    </row>
    <row r="21" spans="1:11" ht="15">
      <c r="A21" t="s">
        <v>204</v>
      </c>
      <c r="B21" s="142">
        <v>45290</v>
      </c>
      <c r="C21" t="s">
        <v>186</v>
      </c>
      <c r="D21" t="s">
        <v>195</v>
      </c>
      <c r="E21">
        <v>21036</v>
      </c>
      <c r="F21" t="str">
        <f t="shared" si="0"/>
        <v>Residential</v>
      </c>
      <c r="G21">
        <f t="shared" si="1"/>
        <v>2</v>
      </c>
      <c r="I21" s="144" t="s">
        <v>139</v>
      </c>
      <c r="J21">
        <v>36731</v>
      </c>
      <c r="K21">
        <v>8824</v>
      </c>
    </row>
    <row r="22" spans="1:11" ht="15">
      <c r="A22" t="s">
        <v>204</v>
      </c>
      <c r="B22" s="142">
        <v>45290</v>
      </c>
      <c r="C22" t="s">
        <v>186</v>
      </c>
      <c r="D22" t="s">
        <v>198</v>
      </c>
      <c r="E22">
        <v>6532</v>
      </c>
      <c r="F22" t="str">
        <f t="shared" si="0"/>
        <v>Low Income Residential</v>
      </c>
      <c r="G22">
        <f t="shared" si="1"/>
        <v>2</v>
      </c>
      <c r="I22" s="144" t="s">
        <v>141</v>
      </c>
      <c r="J22">
        <v>3085</v>
      </c>
      <c r="K22">
        <v>1678</v>
      </c>
    </row>
    <row r="23" spans="1:9" ht="15">
      <c r="A23" t="s">
        <v>204</v>
      </c>
      <c r="B23" s="142">
        <v>45290</v>
      </c>
      <c r="C23" t="s">
        <v>181</v>
      </c>
      <c r="D23" t="s">
        <v>201</v>
      </c>
      <c r="E23">
        <v>2071</v>
      </c>
      <c r="F23" t="str">
        <f t="shared" si="0"/>
        <v>Medium C&amp;I</v>
      </c>
      <c r="G23">
        <f t="shared" si="1"/>
        <v>2</v>
      </c>
      <c r="I23" s="2">
        <v>4</v>
      </c>
    </row>
    <row r="24" spans="1:11" ht="15">
      <c r="A24" t="s">
        <v>205</v>
      </c>
      <c r="B24" s="142">
        <v>45290</v>
      </c>
      <c r="C24" t="s">
        <v>186</v>
      </c>
      <c r="D24" t="s">
        <v>202</v>
      </c>
      <c r="E24">
        <v>10</v>
      </c>
      <c r="F24" t="str">
        <f t="shared" si="0"/>
        <v>Large C&amp;I</v>
      </c>
      <c r="G24">
        <f t="shared" si="1"/>
        <v>3</v>
      </c>
      <c r="I24" s="144" t="s">
        <v>143</v>
      </c>
      <c r="J24">
        <v>277</v>
      </c>
      <c r="K24">
        <v>3</v>
      </c>
    </row>
    <row r="25" spans="1:11" ht="15">
      <c r="A25" t="s">
        <v>205</v>
      </c>
      <c r="B25" s="142">
        <v>45290</v>
      </c>
      <c r="C25" t="s">
        <v>186</v>
      </c>
      <c r="D25" t="s">
        <v>201</v>
      </c>
      <c r="E25">
        <v>84</v>
      </c>
      <c r="F25" t="str">
        <f t="shared" si="0"/>
        <v>Medium C&amp;I</v>
      </c>
      <c r="G25">
        <f t="shared" si="1"/>
        <v>3</v>
      </c>
      <c r="I25" s="144" t="s">
        <v>140</v>
      </c>
      <c r="J25">
        <v>3071</v>
      </c>
      <c r="K25">
        <v>634</v>
      </c>
    </row>
    <row r="26" spans="1:11" ht="15">
      <c r="A26" t="s">
        <v>205</v>
      </c>
      <c r="B26" s="142">
        <v>45290</v>
      </c>
      <c r="C26" t="s">
        <v>181</v>
      </c>
      <c r="D26" t="s">
        <v>195</v>
      </c>
      <c r="E26">
        <v>36731</v>
      </c>
      <c r="F26" t="str">
        <f t="shared" si="0"/>
        <v>Residential</v>
      </c>
      <c r="G26">
        <f t="shared" si="1"/>
        <v>3</v>
      </c>
      <c r="I26" s="144" t="s">
        <v>142</v>
      </c>
      <c r="J26">
        <v>353</v>
      </c>
      <c r="K26">
        <v>25</v>
      </c>
    </row>
    <row r="27" spans="1:11" ht="15">
      <c r="A27" t="s">
        <v>205</v>
      </c>
      <c r="B27" s="142">
        <v>45290</v>
      </c>
      <c r="C27" t="s">
        <v>181</v>
      </c>
      <c r="D27" t="s">
        <v>198</v>
      </c>
      <c r="E27">
        <v>5949</v>
      </c>
      <c r="F27" t="str">
        <f t="shared" si="0"/>
        <v>Low Income Residential</v>
      </c>
      <c r="G27">
        <f t="shared" si="1"/>
        <v>3</v>
      </c>
      <c r="I27" s="144" t="s">
        <v>139</v>
      </c>
      <c r="J27">
        <v>14170</v>
      </c>
      <c r="K27">
        <v>2900</v>
      </c>
    </row>
    <row r="28" spans="1:11" ht="15">
      <c r="A28" t="s">
        <v>205</v>
      </c>
      <c r="B28" s="142">
        <v>45290</v>
      </c>
      <c r="C28" t="s">
        <v>181</v>
      </c>
      <c r="D28" t="s">
        <v>202</v>
      </c>
      <c r="E28">
        <v>1161</v>
      </c>
      <c r="F28" t="str">
        <f t="shared" si="0"/>
        <v>Large C&amp;I</v>
      </c>
      <c r="G28">
        <f t="shared" si="1"/>
        <v>3</v>
      </c>
      <c r="I28" s="144" t="s">
        <v>141</v>
      </c>
      <c r="J28">
        <v>920</v>
      </c>
      <c r="K28">
        <v>463</v>
      </c>
    </row>
    <row r="29" spans="1:9" ht="15">
      <c r="A29" t="s">
        <v>205</v>
      </c>
      <c r="B29" s="142">
        <v>45290</v>
      </c>
      <c r="C29" t="s">
        <v>186</v>
      </c>
      <c r="D29" t="s">
        <v>195</v>
      </c>
      <c r="E29">
        <v>8824</v>
      </c>
      <c r="F29" t="str">
        <f t="shared" si="0"/>
        <v>Residential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45290</v>
      </c>
      <c r="C30" t="s">
        <v>186</v>
      </c>
      <c r="D30" t="s">
        <v>198</v>
      </c>
      <c r="E30">
        <v>1413</v>
      </c>
      <c r="F30" t="str">
        <f t="shared" si="0"/>
        <v>Low Income Residential</v>
      </c>
      <c r="G30">
        <f t="shared" si="1"/>
        <v>3</v>
      </c>
      <c r="I30" s="144" t="s">
        <v>143</v>
      </c>
      <c r="J30">
        <v>405</v>
      </c>
      <c r="K30">
        <v>3</v>
      </c>
    </row>
    <row r="31" spans="1:11" ht="15">
      <c r="A31" t="s">
        <v>205</v>
      </c>
      <c r="B31" s="142">
        <v>45290</v>
      </c>
      <c r="C31" t="s">
        <v>181</v>
      </c>
      <c r="D31" t="s">
        <v>201</v>
      </c>
      <c r="E31">
        <v>1155</v>
      </c>
      <c r="F31" t="str">
        <f t="shared" si="0"/>
        <v>Medium C&amp;I</v>
      </c>
      <c r="G31">
        <f t="shared" si="1"/>
        <v>3</v>
      </c>
      <c r="I31" s="144" t="s">
        <v>140</v>
      </c>
      <c r="J31">
        <v>23216</v>
      </c>
      <c r="K31">
        <v>4485</v>
      </c>
    </row>
    <row r="32" spans="1:11" ht="15">
      <c r="A32" t="s">
        <v>205</v>
      </c>
      <c r="B32" s="142">
        <v>45290</v>
      </c>
      <c r="C32" t="s">
        <v>186</v>
      </c>
      <c r="D32" t="s">
        <v>200</v>
      </c>
      <c r="E32">
        <v>1678</v>
      </c>
      <c r="F32" t="str">
        <f t="shared" si="0"/>
        <v>Small C&amp;I</v>
      </c>
      <c r="G32">
        <f t="shared" si="1"/>
        <v>3</v>
      </c>
      <c r="I32" s="144" t="s">
        <v>142</v>
      </c>
      <c r="J32">
        <v>563</v>
      </c>
      <c r="K32">
        <v>30</v>
      </c>
    </row>
    <row r="33" spans="1:11" ht="15">
      <c r="A33" t="s">
        <v>205</v>
      </c>
      <c r="B33" s="142">
        <v>45290</v>
      </c>
      <c r="C33" t="s">
        <v>181</v>
      </c>
      <c r="D33" t="s">
        <v>200</v>
      </c>
      <c r="E33">
        <v>3085</v>
      </c>
      <c r="F33" t="str">
        <f t="shared" si="0"/>
        <v>Small C&amp;I</v>
      </c>
      <c r="G33">
        <f t="shared" si="1"/>
        <v>3</v>
      </c>
      <c r="I33" s="144" t="s">
        <v>139</v>
      </c>
      <c r="J33">
        <v>44574</v>
      </c>
      <c r="K33">
        <v>9312</v>
      </c>
    </row>
    <row r="34" spans="1:11" ht="15">
      <c r="A34" t="s">
        <v>206</v>
      </c>
      <c r="B34" s="142">
        <v>45290</v>
      </c>
      <c r="C34" t="s">
        <v>186</v>
      </c>
      <c r="D34" t="s">
        <v>200</v>
      </c>
      <c r="E34">
        <v>463</v>
      </c>
      <c r="F34" t="str">
        <f t="shared" si="0"/>
        <v>Small C&amp;I</v>
      </c>
      <c r="G34">
        <f t="shared" si="1"/>
        <v>4</v>
      </c>
      <c r="I34" s="144" t="s">
        <v>141</v>
      </c>
      <c r="J34">
        <v>2225</v>
      </c>
      <c r="K34">
        <v>844</v>
      </c>
    </row>
    <row r="35" spans="1:9" ht="15">
      <c r="A35" t="s">
        <v>206</v>
      </c>
      <c r="B35" s="142">
        <v>45290</v>
      </c>
      <c r="C35" t="s">
        <v>186</v>
      </c>
      <c r="D35" t="s">
        <v>202</v>
      </c>
      <c r="E35">
        <v>3</v>
      </c>
      <c r="F35" t="str">
        <f t="shared" si="0"/>
        <v>Large C&amp;I</v>
      </c>
      <c r="G35">
        <f t="shared" si="1"/>
        <v>4</v>
      </c>
      <c r="I35" s="2">
        <v>6</v>
      </c>
    </row>
    <row r="36" spans="1:11" ht="15">
      <c r="A36" t="s">
        <v>206</v>
      </c>
      <c r="B36" s="142">
        <v>45290</v>
      </c>
      <c r="C36" t="s">
        <v>181</v>
      </c>
      <c r="D36" t="s">
        <v>202</v>
      </c>
      <c r="E36">
        <v>277</v>
      </c>
      <c r="F36" t="str">
        <f t="shared" si="0"/>
        <v>Large C&amp;I</v>
      </c>
      <c r="G36">
        <f t="shared" si="1"/>
        <v>4</v>
      </c>
      <c r="I36" s="144" t="s">
        <v>143</v>
      </c>
      <c r="J36">
        <v>3993203</v>
      </c>
      <c r="K36">
        <v>72664</v>
      </c>
    </row>
    <row r="37" spans="1:11" ht="15">
      <c r="A37" t="s">
        <v>206</v>
      </c>
      <c r="B37" s="142">
        <v>45290</v>
      </c>
      <c r="C37" t="s">
        <v>186</v>
      </c>
      <c r="D37" t="s">
        <v>195</v>
      </c>
      <c r="E37">
        <v>2900</v>
      </c>
      <c r="F37" t="str">
        <f t="shared" si="0"/>
        <v>Residential</v>
      </c>
      <c r="G37">
        <f t="shared" si="1"/>
        <v>4</v>
      </c>
      <c r="I37" s="144" t="s">
        <v>140</v>
      </c>
      <c r="J37">
        <v>2819397</v>
      </c>
      <c r="K37">
        <v>515560</v>
      </c>
    </row>
    <row r="38" spans="1:11" ht="15">
      <c r="A38" t="s">
        <v>206</v>
      </c>
      <c r="B38" s="142">
        <v>45290</v>
      </c>
      <c r="C38" t="s">
        <v>186</v>
      </c>
      <c r="D38" t="s">
        <v>198</v>
      </c>
      <c r="E38">
        <v>634</v>
      </c>
      <c r="F38" t="str">
        <f t="shared" si="0"/>
        <v>Low Income Residential</v>
      </c>
      <c r="G38">
        <f t="shared" si="1"/>
        <v>4</v>
      </c>
      <c r="I38" s="144" t="s">
        <v>142</v>
      </c>
      <c r="J38">
        <v>1050223</v>
      </c>
      <c r="K38">
        <v>386580</v>
      </c>
    </row>
    <row r="39" spans="1:11" ht="15">
      <c r="A39" t="s">
        <v>206</v>
      </c>
      <c r="B39" s="142">
        <v>45290</v>
      </c>
      <c r="C39" t="s">
        <v>181</v>
      </c>
      <c r="D39" t="s">
        <v>201</v>
      </c>
      <c r="E39">
        <v>353</v>
      </c>
      <c r="F39" t="str">
        <f t="shared" si="0"/>
        <v>Medium C&amp;I</v>
      </c>
      <c r="G39">
        <f t="shared" si="1"/>
        <v>4</v>
      </c>
      <c r="I39" s="144" t="s">
        <v>139</v>
      </c>
      <c r="J39">
        <v>9303917</v>
      </c>
      <c r="K39">
        <v>1767098</v>
      </c>
    </row>
    <row r="40" spans="1:11" ht="15">
      <c r="A40" t="s">
        <v>206</v>
      </c>
      <c r="B40" s="142">
        <v>45290</v>
      </c>
      <c r="C40" t="s">
        <v>181</v>
      </c>
      <c r="D40" t="s">
        <v>195</v>
      </c>
      <c r="E40">
        <v>14170</v>
      </c>
      <c r="F40" t="str">
        <f t="shared" si="0"/>
        <v>Residential</v>
      </c>
      <c r="G40">
        <f t="shared" si="1"/>
        <v>4</v>
      </c>
      <c r="I40" s="144" t="s">
        <v>141</v>
      </c>
      <c r="J40">
        <v>1139936</v>
      </c>
      <c r="K40">
        <v>584115</v>
      </c>
    </row>
    <row r="41" spans="1:9" ht="15">
      <c r="A41" t="s">
        <v>206</v>
      </c>
      <c r="B41" s="142">
        <v>45290</v>
      </c>
      <c r="C41" t="s">
        <v>181</v>
      </c>
      <c r="D41" t="s">
        <v>198</v>
      </c>
      <c r="E41">
        <v>3071</v>
      </c>
      <c r="F41" t="str">
        <f t="shared" si="0"/>
        <v>Low Income Residential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45290</v>
      </c>
      <c r="C42" t="s">
        <v>181</v>
      </c>
      <c r="D42" t="s">
        <v>200</v>
      </c>
      <c r="E42">
        <v>920</v>
      </c>
      <c r="F42" t="str">
        <f t="shared" si="0"/>
        <v>Small C&amp;I</v>
      </c>
      <c r="G42">
        <f t="shared" si="1"/>
        <v>4</v>
      </c>
      <c r="I42" s="144" t="s">
        <v>143</v>
      </c>
      <c r="J42">
        <v>751427</v>
      </c>
      <c r="K42">
        <v>7569</v>
      </c>
    </row>
    <row r="43" spans="1:11" ht="15">
      <c r="A43" t="s">
        <v>206</v>
      </c>
      <c r="B43" s="142">
        <v>45290</v>
      </c>
      <c r="C43" t="s">
        <v>186</v>
      </c>
      <c r="D43" t="s">
        <v>201</v>
      </c>
      <c r="E43">
        <v>25</v>
      </c>
      <c r="F43" t="str">
        <f t="shared" si="0"/>
        <v>Medium C&amp;I</v>
      </c>
      <c r="G43">
        <f t="shared" si="1"/>
        <v>4</v>
      </c>
      <c r="I43" s="144" t="s">
        <v>140</v>
      </c>
      <c r="J43">
        <v>1169482</v>
      </c>
      <c r="K43">
        <v>229314</v>
      </c>
    </row>
    <row r="44" spans="1:11" ht="15">
      <c r="A44" t="s">
        <v>207</v>
      </c>
      <c r="B44" s="142">
        <v>45290</v>
      </c>
      <c r="C44" t="s">
        <v>186</v>
      </c>
      <c r="D44" t="s">
        <v>201</v>
      </c>
      <c r="E44">
        <v>30</v>
      </c>
      <c r="F44" t="str">
        <f t="shared" si="0"/>
        <v>Medium C&amp;I</v>
      </c>
      <c r="G44">
        <f t="shared" si="1"/>
        <v>5</v>
      </c>
      <c r="I44" s="144" t="s">
        <v>142</v>
      </c>
      <c r="J44">
        <v>217920</v>
      </c>
      <c r="K44">
        <v>127364</v>
      </c>
    </row>
    <row r="45" spans="1:11" ht="15">
      <c r="A45" t="s">
        <v>207</v>
      </c>
      <c r="B45" s="142">
        <v>45290</v>
      </c>
      <c r="C45" t="s">
        <v>186</v>
      </c>
      <c r="D45" t="s">
        <v>195</v>
      </c>
      <c r="E45">
        <v>9312</v>
      </c>
      <c r="F45" t="str">
        <f t="shared" si="0"/>
        <v>Residential</v>
      </c>
      <c r="G45">
        <f t="shared" si="1"/>
        <v>5</v>
      </c>
      <c r="I45" s="144" t="s">
        <v>139</v>
      </c>
      <c r="J45">
        <v>2299139</v>
      </c>
      <c r="K45">
        <v>447331</v>
      </c>
    </row>
    <row r="46" spans="1:11" ht="15">
      <c r="A46" t="s">
        <v>207</v>
      </c>
      <c r="B46" s="142">
        <v>45290</v>
      </c>
      <c r="C46" t="s">
        <v>186</v>
      </c>
      <c r="D46" t="s">
        <v>198</v>
      </c>
      <c r="E46">
        <v>4485</v>
      </c>
      <c r="F46" t="str">
        <f t="shared" si="0"/>
        <v>Low Income Residential</v>
      </c>
      <c r="G46">
        <f t="shared" si="1"/>
        <v>5</v>
      </c>
      <c r="I46" s="144" t="s">
        <v>141</v>
      </c>
      <c r="J46">
        <v>260285</v>
      </c>
      <c r="K46">
        <v>107838</v>
      </c>
    </row>
    <row r="47" spans="1:9" ht="15">
      <c r="A47" t="s">
        <v>207</v>
      </c>
      <c r="B47" s="142">
        <v>45290</v>
      </c>
      <c r="C47" t="s">
        <v>181</v>
      </c>
      <c r="D47" t="s">
        <v>201</v>
      </c>
      <c r="E47">
        <v>563</v>
      </c>
      <c r="F47" t="str">
        <f t="shared" si="0"/>
        <v>Medium C&amp;I</v>
      </c>
      <c r="G47">
        <f t="shared" si="1"/>
        <v>5</v>
      </c>
      <c r="I47" s="2">
        <v>8</v>
      </c>
    </row>
    <row r="48" spans="1:11" ht="15">
      <c r="A48" t="s">
        <v>207</v>
      </c>
      <c r="B48" s="142">
        <v>45290</v>
      </c>
      <c r="C48" t="s">
        <v>181</v>
      </c>
      <c r="D48" t="s">
        <v>202</v>
      </c>
      <c r="E48">
        <v>405</v>
      </c>
      <c r="F48" t="str">
        <f t="shared" si="0"/>
        <v>Large C&amp;I</v>
      </c>
      <c r="G48">
        <f t="shared" si="1"/>
        <v>5</v>
      </c>
      <c r="I48" s="144" t="s">
        <v>143</v>
      </c>
      <c r="J48">
        <v>5103800</v>
      </c>
      <c r="K48">
        <v>1966</v>
      </c>
    </row>
    <row r="49" spans="1:11" ht="15">
      <c r="A49" t="s">
        <v>207</v>
      </c>
      <c r="B49" s="142">
        <v>45290</v>
      </c>
      <c r="C49" t="s">
        <v>186</v>
      </c>
      <c r="D49" t="s">
        <v>202</v>
      </c>
      <c r="E49">
        <v>3</v>
      </c>
      <c r="F49" t="str">
        <f t="shared" si="0"/>
        <v>Large C&amp;I</v>
      </c>
      <c r="G49">
        <f t="shared" si="1"/>
        <v>5</v>
      </c>
      <c r="I49" s="144" t="s">
        <v>140</v>
      </c>
      <c r="J49">
        <v>41968522</v>
      </c>
      <c r="K49">
        <v>6729368</v>
      </c>
    </row>
    <row r="50" spans="1:11" ht="15">
      <c r="A50" t="s">
        <v>207</v>
      </c>
      <c r="B50" s="142">
        <v>45290</v>
      </c>
      <c r="C50" t="s">
        <v>186</v>
      </c>
      <c r="D50" t="s">
        <v>200</v>
      </c>
      <c r="E50">
        <v>844</v>
      </c>
      <c r="F50" t="str">
        <f t="shared" si="0"/>
        <v>Small C&amp;I</v>
      </c>
      <c r="G50">
        <f t="shared" si="1"/>
        <v>5</v>
      </c>
      <c r="I50" s="144" t="s">
        <v>142</v>
      </c>
      <c r="J50">
        <v>1927546</v>
      </c>
      <c r="K50">
        <v>448326</v>
      </c>
    </row>
    <row r="51" spans="1:11" ht="15">
      <c r="A51" t="s">
        <v>207</v>
      </c>
      <c r="B51" s="142">
        <v>45290</v>
      </c>
      <c r="C51" t="s">
        <v>181</v>
      </c>
      <c r="D51" t="s">
        <v>200</v>
      </c>
      <c r="E51">
        <v>2225</v>
      </c>
      <c r="F51" t="str">
        <f t="shared" si="0"/>
        <v>Small C&amp;I</v>
      </c>
      <c r="G51">
        <f t="shared" si="1"/>
        <v>5</v>
      </c>
      <c r="I51" s="144" t="s">
        <v>139</v>
      </c>
      <c r="J51">
        <v>47132429</v>
      </c>
      <c r="K51">
        <v>10137727</v>
      </c>
    </row>
    <row r="52" spans="1:11" ht="15">
      <c r="A52" t="s">
        <v>207</v>
      </c>
      <c r="B52" s="142">
        <v>45290</v>
      </c>
      <c r="C52" t="s">
        <v>181</v>
      </c>
      <c r="D52" t="s">
        <v>195</v>
      </c>
      <c r="E52">
        <v>44574</v>
      </c>
      <c r="F52" t="str">
        <f t="shared" si="0"/>
        <v>Residential</v>
      </c>
      <c r="G52">
        <f t="shared" si="1"/>
        <v>5</v>
      </c>
      <c r="I52" s="144" t="s">
        <v>141</v>
      </c>
      <c r="J52">
        <v>2302280</v>
      </c>
      <c r="K52">
        <v>787698</v>
      </c>
    </row>
    <row r="53" spans="1:9" ht="15">
      <c r="A53" t="s">
        <v>207</v>
      </c>
      <c r="B53" s="142">
        <v>45290</v>
      </c>
      <c r="C53" t="s">
        <v>181</v>
      </c>
      <c r="D53" t="s">
        <v>198</v>
      </c>
      <c r="E53">
        <v>23216</v>
      </c>
      <c r="F53" t="str">
        <f t="shared" si="0"/>
        <v>Low Income Residential</v>
      </c>
      <c r="G53">
        <f t="shared" si="1"/>
        <v>5</v>
      </c>
      <c r="I53" s="2">
        <v>9</v>
      </c>
    </row>
    <row r="54" spans="1:11" ht="15">
      <c r="A54" t="s">
        <v>208</v>
      </c>
      <c r="B54" s="142">
        <v>45290</v>
      </c>
      <c r="C54" t="s">
        <v>186</v>
      </c>
      <c r="D54" t="s">
        <v>200</v>
      </c>
      <c r="E54">
        <v>584115</v>
      </c>
      <c r="F54" t="str">
        <f t="shared" si="0"/>
        <v>Small C&amp;I</v>
      </c>
      <c r="G54">
        <f t="shared" si="1"/>
        <v>6</v>
      </c>
      <c r="I54" s="144" t="s">
        <v>143</v>
      </c>
      <c r="J54">
        <v>9848431</v>
      </c>
      <c r="K54">
        <v>82201</v>
      </c>
    </row>
    <row r="55" spans="1:11" ht="15">
      <c r="A55" t="s">
        <v>208</v>
      </c>
      <c r="B55" s="142">
        <v>45290</v>
      </c>
      <c r="C55" t="s">
        <v>181</v>
      </c>
      <c r="D55" t="s">
        <v>220</v>
      </c>
      <c r="E55">
        <v>0</v>
      </c>
      <c r="F55" t="str">
        <f t="shared" si="0"/>
        <v>HER</v>
      </c>
      <c r="G55">
        <f t="shared" si="1"/>
        <v>6</v>
      </c>
      <c r="I55" s="144" t="s">
        <v>140</v>
      </c>
      <c r="J55">
        <v>45957402</v>
      </c>
      <c r="K55">
        <v>7474243</v>
      </c>
    </row>
    <row r="56" spans="1:11" ht="15">
      <c r="A56" t="s">
        <v>208</v>
      </c>
      <c r="B56" s="142">
        <v>45290</v>
      </c>
      <c r="C56" t="s">
        <v>186</v>
      </c>
      <c r="D56" t="s">
        <v>202</v>
      </c>
      <c r="E56">
        <v>72664</v>
      </c>
      <c r="F56" t="str">
        <f t="shared" si="0"/>
        <v>Large C&amp;I</v>
      </c>
      <c r="G56">
        <f t="shared" si="1"/>
        <v>6</v>
      </c>
      <c r="I56" s="144" t="s">
        <v>142</v>
      </c>
      <c r="J56">
        <v>3195690</v>
      </c>
      <c r="K56">
        <v>962271</v>
      </c>
    </row>
    <row r="57" spans="1:11" ht="15">
      <c r="A57" t="s">
        <v>208</v>
      </c>
      <c r="B57" s="142">
        <v>45290</v>
      </c>
      <c r="C57" t="s">
        <v>181</v>
      </c>
      <c r="D57" t="s">
        <v>200</v>
      </c>
      <c r="E57">
        <v>1139936</v>
      </c>
      <c r="F57" t="str">
        <f t="shared" si="0"/>
        <v>Small C&amp;I</v>
      </c>
      <c r="G57">
        <f t="shared" si="1"/>
        <v>6</v>
      </c>
      <c r="I57" s="144" t="s">
        <v>139</v>
      </c>
      <c r="J57">
        <v>58735485</v>
      </c>
      <c r="K57">
        <v>12352156</v>
      </c>
    </row>
    <row r="58" spans="1:11" ht="15">
      <c r="A58" t="s">
        <v>208</v>
      </c>
      <c r="B58" s="142">
        <v>45290</v>
      </c>
      <c r="C58" t="s">
        <v>186</v>
      </c>
      <c r="D58" t="s">
        <v>195</v>
      </c>
      <c r="E58">
        <v>1767098</v>
      </c>
      <c r="F58" t="str">
        <f t="shared" si="0"/>
        <v>Residential</v>
      </c>
      <c r="G58">
        <f t="shared" si="1"/>
        <v>6</v>
      </c>
      <c r="I58" s="144" t="s">
        <v>141</v>
      </c>
      <c r="J58">
        <v>3702501</v>
      </c>
      <c r="K58">
        <v>1479652</v>
      </c>
    </row>
    <row r="59" spans="1:9" ht="15">
      <c r="A59" t="s">
        <v>208</v>
      </c>
      <c r="B59" s="142">
        <v>45290</v>
      </c>
      <c r="C59" t="s">
        <v>186</v>
      </c>
      <c r="D59" t="s">
        <v>198</v>
      </c>
      <c r="E59">
        <v>515560</v>
      </c>
      <c r="F59" t="str">
        <f t="shared" si="0"/>
        <v>Low Income Residential</v>
      </c>
      <c r="G59">
        <f t="shared" si="1"/>
        <v>6</v>
      </c>
      <c r="I59" s="2">
        <v>14</v>
      </c>
    </row>
    <row r="60" spans="1:11" ht="15">
      <c r="A60" t="s">
        <v>208</v>
      </c>
      <c r="B60" s="142">
        <v>45290</v>
      </c>
      <c r="C60" t="s">
        <v>181</v>
      </c>
      <c r="D60" t="s">
        <v>201</v>
      </c>
      <c r="E60">
        <v>1050223</v>
      </c>
      <c r="F60" t="str">
        <f t="shared" si="0"/>
        <v>Medium C&amp;I</v>
      </c>
      <c r="G60">
        <f t="shared" si="1"/>
        <v>6</v>
      </c>
      <c r="I60" s="144" t="s">
        <v>143</v>
      </c>
      <c r="J60">
        <v>25080731</v>
      </c>
      <c r="K60">
        <v>1757116</v>
      </c>
    </row>
    <row r="61" spans="1:11" ht="15">
      <c r="A61" t="s">
        <v>208</v>
      </c>
      <c r="B61" s="142">
        <v>45290</v>
      </c>
      <c r="C61" t="s">
        <v>181</v>
      </c>
      <c r="D61" t="s">
        <v>195</v>
      </c>
      <c r="E61">
        <v>9303917</v>
      </c>
      <c r="F61" t="str">
        <f t="shared" si="0"/>
        <v>Residential</v>
      </c>
      <c r="G61">
        <f t="shared" si="1"/>
        <v>6</v>
      </c>
      <c r="I61" s="144" t="s">
        <v>140</v>
      </c>
      <c r="J61">
        <v>5164254</v>
      </c>
      <c r="K61">
        <v>1042871</v>
      </c>
    </row>
    <row r="62" spans="1:11" ht="15">
      <c r="A62" t="s">
        <v>208</v>
      </c>
      <c r="B62" s="142">
        <v>45290</v>
      </c>
      <c r="C62" t="s">
        <v>181</v>
      </c>
      <c r="D62" t="s">
        <v>198</v>
      </c>
      <c r="E62">
        <v>2819397</v>
      </c>
      <c r="F62" t="str">
        <f t="shared" si="0"/>
        <v>Low Income Residential</v>
      </c>
      <c r="G62">
        <f t="shared" si="1"/>
        <v>6</v>
      </c>
      <c r="I62" s="144" t="s">
        <v>142</v>
      </c>
      <c r="J62">
        <v>8797527</v>
      </c>
      <c r="K62">
        <v>1702269</v>
      </c>
    </row>
    <row r="63" spans="1:11" ht="15">
      <c r="A63" t="s">
        <v>208</v>
      </c>
      <c r="B63" s="142">
        <v>45290</v>
      </c>
      <c r="C63" t="s">
        <v>186</v>
      </c>
      <c r="D63" t="s">
        <v>201</v>
      </c>
      <c r="E63">
        <v>386580</v>
      </c>
      <c r="F63" t="str">
        <f t="shared" si="0"/>
        <v>Medium C&amp;I</v>
      </c>
      <c r="G63">
        <f t="shared" si="1"/>
        <v>6</v>
      </c>
      <c r="I63" s="144" t="s">
        <v>139</v>
      </c>
      <c r="J63">
        <v>87912239</v>
      </c>
      <c r="K63">
        <v>24542013</v>
      </c>
    </row>
    <row r="64" spans="1:11" ht="15">
      <c r="A64" t="s">
        <v>208</v>
      </c>
      <c r="B64" s="142">
        <v>45290</v>
      </c>
      <c r="C64" t="s">
        <v>186</v>
      </c>
      <c r="D64" t="s">
        <v>220</v>
      </c>
      <c r="E64">
        <v>0</v>
      </c>
      <c r="F64" t="str">
        <f t="shared" si="0"/>
        <v>HER</v>
      </c>
      <c r="G64">
        <f t="shared" si="1"/>
        <v>6</v>
      </c>
      <c r="I64" s="144" t="s">
        <v>141</v>
      </c>
      <c r="J64">
        <v>8508192</v>
      </c>
      <c r="K64">
        <v>4614644</v>
      </c>
    </row>
    <row r="65" spans="1:9" ht="15">
      <c r="A65" t="s">
        <v>208</v>
      </c>
      <c r="B65" s="142">
        <v>45290</v>
      </c>
      <c r="C65" t="s">
        <v>181</v>
      </c>
      <c r="D65" t="s">
        <v>202</v>
      </c>
      <c r="E65">
        <v>3993203</v>
      </c>
      <c r="F65" t="str">
        <f t="shared" si="0"/>
        <v>Large C&amp;I</v>
      </c>
      <c r="G65">
        <f t="shared" si="1"/>
        <v>6</v>
      </c>
      <c r="I65" s="2">
        <v>15</v>
      </c>
    </row>
    <row r="66" spans="1:11" ht="15">
      <c r="A66" t="s">
        <v>209</v>
      </c>
      <c r="B66" s="142">
        <v>45290</v>
      </c>
      <c r="C66" t="s">
        <v>186</v>
      </c>
      <c r="D66" t="s">
        <v>200</v>
      </c>
      <c r="E66">
        <v>107838</v>
      </c>
      <c r="F66" t="str">
        <f t="shared" si="2" ref="F66:F126">TRIM(MID(D66,3,50))</f>
        <v>Small C&amp;I</v>
      </c>
      <c r="G66">
        <f t="shared" si="3" ref="G66:G126">VALUE(TRIM(MID(A66,6,2)))</f>
        <v>7</v>
      </c>
      <c r="I66" s="144" t="s">
        <v>143</v>
      </c>
      <c r="J66">
        <v>7702</v>
      </c>
      <c r="K66">
        <v>104</v>
      </c>
    </row>
    <row r="67" spans="1:11" ht="15">
      <c r="A67" t="s">
        <v>209</v>
      </c>
      <c r="B67" s="142">
        <v>45290</v>
      </c>
      <c r="C67" t="s">
        <v>181</v>
      </c>
      <c r="D67" t="s">
        <v>220</v>
      </c>
      <c r="E67">
        <v>0</v>
      </c>
      <c r="F67" t="str">
        <f t="shared" si="2"/>
        <v>HER</v>
      </c>
      <c r="G67">
        <f t="shared" si="3"/>
        <v>7</v>
      </c>
      <c r="I67" s="144" t="s">
        <v>140</v>
      </c>
      <c r="J67">
        <v>38358</v>
      </c>
      <c r="K67">
        <v>8123</v>
      </c>
    </row>
    <row r="68" spans="1:11" ht="15">
      <c r="A68" t="s">
        <v>209</v>
      </c>
      <c r="B68" s="142">
        <v>45290</v>
      </c>
      <c r="C68" t="s">
        <v>181</v>
      </c>
      <c r="D68" t="s">
        <v>195</v>
      </c>
      <c r="E68">
        <v>2299139</v>
      </c>
      <c r="F68" t="str">
        <f t="shared" si="2"/>
        <v>Residential</v>
      </c>
      <c r="G68">
        <f t="shared" si="3"/>
        <v>7</v>
      </c>
      <c r="I68" s="144" t="s">
        <v>142</v>
      </c>
      <c r="J68">
        <v>10241</v>
      </c>
      <c r="K68">
        <v>481</v>
      </c>
    </row>
    <row r="69" spans="1:11" ht="15">
      <c r="A69" t="s">
        <v>209</v>
      </c>
      <c r="B69" s="142">
        <v>45290</v>
      </c>
      <c r="C69" t="s">
        <v>181</v>
      </c>
      <c r="D69" t="s">
        <v>198</v>
      </c>
      <c r="E69">
        <v>1169482</v>
      </c>
      <c r="F69" t="str">
        <f t="shared" si="2"/>
        <v>Low Income Residential</v>
      </c>
      <c r="G69">
        <f t="shared" si="3"/>
        <v>7</v>
      </c>
      <c r="I69" s="144" t="s">
        <v>139</v>
      </c>
      <c r="J69">
        <v>477018</v>
      </c>
      <c r="K69">
        <v>146622</v>
      </c>
    </row>
    <row r="70" spans="1:11" ht="15">
      <c r="A70" t="s">
        <v>209</v>
      </c>
      <c r="B70" s="142">
        <v>45290</v>
      </c>
      <c r="C70" t="s">
        <v>186</v>
      </c>
      <c r="D70" t="s">
        <v>202</v>
      </c>
      <c r="E70">
        <v>7569</v>
      </c>
      <c r="F70" t="str">
        <f t="shared" si="2"/>
        <v>Large C&amp;I</v>
      </c>
      <c r="G70">
        <f t="shared" si="3"/>
        <v>7</v>
      </c>
      <c r="I70" s="144" t="s">
        <v>141</v>
      </c>
      <c r="J70">
        <v>28043</v>
      </c>
      <c r="K70">
        <v>14257</v>
      </c>
    </row>
    <row r="71" spans="1:9" ht="15">
      <c r="A71" t="s">
        <v>209</v>
      </c>
      <c r="B71" s="142">
        <v>45290</v>
      </c>
      <c r="C71" t="s">
        <v>186</v>
      </c>
      <c r="D71" t="s">
        <v>195</v>
      </c>
      <c r="E71">
        <v>447331</v>
      </c>
      <c r="F71" t="str">
        <f t="shared" si="2"/>
        <v>Residential</v>
      </c>
      <c r="G71">
        <f t="shared" si="3"/>
        <v>7</v>
      </c>
      <c r="I71" s="2">
        <v>17</v>
      </c>
    </row>
    <row r="72" spans="1:11" ht="15">
      <c r="A72" t="s">
        <v>209</v>
      </c>
      <c r="B72" s="142">
        <v>45290</v>
      </c>
      <c r="C72" t="s">
        <v>186</v>
      </c>
      <c r="D72" t="s">
        <v>198</v>
      </c>
      <c r="E72">
        <v>229314</v>
      </c>
      <c r="F72" t="str">
        <f t="shared" si="2"/>
        <v>Low Income Residential</v>
      </c>
      <c r="G72">
        <f t="shared" si="3"/>
        <v>7</v>
      </c>
      <c r="I72" s="144" t="s">
        <v>140</v>
      </c>
      <c r="J72">
        <v>1861</v>
      </c>
      <c r="K72">
        <v>380</v>
      </c>
    </row>
    <row r="73" spans="1:11" ht="15">
      <c r="A73" t="s">
        <v>209</v>
      </c>
      <c r="B73" s="142">
        <v>45290</v>
      </c>
      <c r="C73" t="s">
        <v>181</v>
      </c>
      <c r="D73" t="s">
        <v>201</v>
      </c>
      <c r="E73">
        <v>217920</v>
      </c>
      <c r="F73" t="str">
        <f t="shared" si="2"/>
        <v>Medium C&amp;I</v>
      </c>
      <c r="G73">
        <f t="shared" si="3"/>
        <v>7</v>
      </c>
      <c r="I73" s="144" t="s">
        <v>139</v>
      </c>
      <c r="J73">
        <v>9</v>
      </c>
      <c r="K73">
        <v>3</v>
      </c>
    </row>
    <row r="74" spans="1:9" ht="15">
      <c r="A74" t="s">
        <v>209</v>
      </c>
      <c r="B74" s="142">
        <v>45290</v>
      </c>
      <c r="C74" t="s">
        <v>181</v>
      </c>
      <c r="D74" t="s">
        <v>202</v>
      </c>
      <c r="E74">
        <v>751427</v>
      </c>
      <c r="F74" t="str">
        <f t="shared" si="2"/>
        <v>Large C&amp;I</v>
      </c>
      <c r="G74">
        <f t="shared" si="3"/>
        <v>7</v>
      </c>
      <c r="I74" s="2">
        <v>19</v>
      </c>
    </row>
    <row r="75" spans="1:10" ht="15">
      <c r="A75" t="s">
        <v>209</v>
      </c>
      <c r="B75" s="142">
        <v>45290</v>
      </c>
      <c r="C75" t="s">
        <v>186</v>
      </c>
      <c r="D75" t="s">
        <v>201</v>
      </c>
      <c r="E75">
        <v>127364</v>
      </c>
      <c r="F75" t="str">
        <f t="shared" si="2"/>
        <v>Medium C&amp;I</v>
      </c>
      <c r="G75">
        <f t="shared" si="3"/>
        <v>7</v>
      </c>
      <c r="I75" s="144" t="s">
        <v>143</v>
      </c>
      <c r="J75">
        <v>15</v>
      </c>
    </row>
    <row r="76" spans="1:11" ht="15">
      <c r="A76" t="s">
        <v>209</v>
      </c>
      <c r="B76" s="142">
        <v>45290</v>
      </c>
      <c r="C76" t="s">
        <v>186</v>
      </c>
      <c r="D76" t="s">
        <v>220</v>
      </c>
      <c r="E76">
        <v>0</v>
      </c>
      <c r="F76" t="str">
        <f t="shared" si="2"/>
        <v>HER</v>
      </c>
      <c r="G76">
        <f t="shared" si="3"/>
        <v>7</v>
      </c>
      <c r="I76" s="144" t="s">
        <v>140</v>
      </c>
      <c r="J76">
        <v>3240</v>
      </c>
      <c r="K76">
        <v>673</v>
      </c>
    </row>
    <row r="77" spans="1:11" ht="15">
      <c r="A77" t="s">
        <v>209</v>
      </c>
      <c r="B77" s="142">
        <v>45290</v>
      </c>
      <c r="C77" t="s">
        <v>181</v>
      </c>
      <c r="D77" t="s">
        <v>200</v>
      </c>
      <c r="E77">
        <v>260285</v>
      </c>
      <c r="F77" t="str">
        <f t="shared" si="2"/>
        <v>Small C&amp;I</v>
      </c>
      <c r="G77">
        <f t="shared" si="3"/>
        <v>7</v>
      </c>
      <c r="I77" s="144" t="s">
        <v>142</v>
      </c>
      <c r="J77">
        <v>31</v>
      </c>
      <c r="K77">
        <v>2</v>
      </c>
    </row>
    <row r="78" spans="1:11" ht="15">
      <c r="A78" t="s">
        <v>210</v>
      </c>
      <c r="B78" s="142">
        <v>45290</v>
      </c>
      <c r="C78" t="s">
        <v>186</v>
      </c>
      <c r="D78" t="s">
        <v>202</v>
      </c>
      <c r="E78">
        <v>1966</v>
      </c>
      <c r="F78" t="str">
        <f t="shared" si="2"/>
        <v>Large C&amp;I</v>
      </c>
      <c r="G78">
        <f t="shared" si="3"/>
        <v>8</v>
      </c>
      <c r="I78" s="144" t="s">
        <v>139</v>
      </c>
      <c r="J78">
        <v>5658</v>
      </c>
      <c r="K78">
        <v>1516</v>
      </c>
    </row>
    <row r="79" spans="1:11" ht="15">
      <c r="A79" t="s">
        <v>210</v>
      </c>
      <c r="B79" s="142">
        <v>45290</v>
      </c>
      <c r="C79" t="s">
        <v>181</v>
      </c>
      <c r="D79" t="s">
        <v>195</v>
      </c>
      <c r="E79">
        <v>47132429</v>
      </c>
      <c r="F79" t="str">
        <f t="shared" si="2"/>
        <v>Residential</v>
      </c>
      <c r="G79">
        <f t="shared" si="3"/>
        <v>8</v>
      </c>
      <c r="I79" s="144" t="s">
        <v>141</v>
      </c>
      <c r="J79">
        <v>108</v>
      </c>
      <c r="K79">
        <v>40</v>
      </c>
    </row>
    <row r="80" spans="1:9" ht="15">
      <c r="A80" t="s">
        <v>210</v>
      </c>
      <c r="B80" s="142">
        <v>45290</v>
      </c>
      <c r="C80" t="s">
        <v>181</v>
      </c>
      <c r="D80" t="s">
        <v>198</v>
      </c>
      <c r="E80">
        <v>41968522</v>
      </c>
      <c r="F80" t="str">
        <f t="shared" si="2"/>
        <v>Low Income Residential</v>
      </c>
      <c r="G80">
        <f t="shared" si="3"/>
        <v>8</v>
      </c>
      <c r="I80" s="2">
        <v>10</v>
      </c>
    </row>
    <row r="81" spans="1:11" ht="15">
      <c r="A81" t="s">
        <v>210</v>
      </c>
      <c r="B81" s="142">
        <v>45290</v>
      </c>
      <c r="C81" t="s">
        <v>181</v>
      </c>
      <c r="D81" t="s">
        <v>200</v>
      </c>
      <c r="E81">
        <v>2302280</v>
      </c>
      <c r="F81" t="str">
        <f t="shared" si="2"/>
        <v>Small C&amp;I</v>
      </c>
      <c r="G81">
        <f t="shared" si="3"/>
        <v>8</v>
      </c>
      <c r="I81" s="144" t="s">
        <v>143</v>
      </c>
      <c r="J81">
        <v>52980144</v>
      </c>
      <c r="K81">
        <v>3820515</v>
      </c>
    </row>
    <row r="82" spans="1:11" ht="15">
      <c r="A82" t="s">
        <v>210</v>
      </c>
      <c r="B82" s="142">
        <v>45290</v>
      </c>
      <c r="C82" t="s">
        <v>181</v>
      </c>
      <c r="D82" t="s">
        <v>202</v>
      </c>
      <c r="E82">
        <v>5103800</v>
      </c>
      <c r="F82" t="str">
        <f t="shared" si="2"/>
        <v>Large C&amp;I</v>
      </c>
      <c r="G82">
        <f t="shared" si="3"/>
        <v>8</v>
      </c>
      <c r="I82" s="144" t="s">
        <v>140</v>
      </c>
      <c r="J82">
        <v>7592281</v>
      </c>
      <c r="K82">
        <v>1615776</v>
      </c>
    </row>
    <row r="83" spans="1:11" ht="15">
      <c r="A83" t="s">
        <v>210</v>
      </c>
      <c r="B83" s="142">
        <v>45290</v>
      </c>
      <c r="C83" t="s">
        <v>186</v>
      </c>
      <c r="D83" t="s">
        <v>195</v>
      </c>
      <c r="E83">
        <v>10137727</v>
      </c>
      <c r="F83" t="str">
        <f t="shared" si="2"/>
        <v>Residential</v>
      </c>
      <c r="G83">
        <f t="shared" si="3"/>
        <v>8</v>
      </c>
      <c r="I83" s="144" t="s">
        <v>142</v>
      </c>
      <c r="J83">
        <v>9887779</v>
      </c>
      <c r="K83">
        <v>3012922</v>
      </c>
    </row>
    <row r="84" spans="1:11" ht="15">
      <c r="A84" t="s">
        <v>210</v>
      </c>
      <c r="B84" s="142">
        <v>45290</v>
      </c>
      <c r="C84" t="s">
        <v>186</v>
      </c>
      <c r="D84" t="s">
        <v>198</v>
      </c>
      <c r="E84">
        <v>6729368</v>
      </c>
      <c r="F84" t="str">
        <f t="shared" si="2"/>
        <v>Low Income Residential</v>
      </c>
      <c r="G84">
        <f t="shared" si="3"/>
        <v>8</v>
      </c>
      <c r="I84" s="144" t="s">
        <v>139</v>
      </c>
      <c r="J84">
        <v>58789781</v>
      </c>
      <c r="K84">
        <v>17315708</v>
      </c>
    </row>
    <row r="85" spans="1:11" ht="15">
      <c r="A85" t="s">
        <v>210</v>
      </c>
      <c r="B85" s="142">
        <v>45290</v>
      </c>
      <c r="C85" t="s">
        <v>181</v>
      </c>
      <c r="D85" t="s">
        <v>201</v>
      </c>
      <c r="E85">
        <v>1927546</v>
      </c>
      <c r="F85" t="str">
        <f t="shared" si="2"/>
        <v>Medium C&amp;I</v>
      </c>
      <c r="G85">
        <f t="shared" si="3"/>
        <v>8</v>
      </c>
      <c r="I85" s="144" t="s">
        <v>141</v>
      </c>
      <c r="J85">
        <v>8193912</v>
      </c>
      <c r="K85">
        <v>4932967</v>
      </c>
    </row>
    <row r="86" spans="1:9" ht="15">
      <c r="A86" t="s">
        <v>210</v>
      </c>
      <c r="B86" s="142">
        <v>45290</v>
      </c>
      <c r="C86" t="s">
        <v>186</v>
      </c>
      <c r="D86" t="s">
        <v>201</v>
      </c>
      <c r="E86">
        <v>448326</v>
      </c>
      <c r="F86" t="str">
        <f t="shared" si="2"/>
        <v>Medium C&amp;I</v>
      </c>
      <c r="G86">
        <f t="shared" si="3"/>
        <v>8</v>
      </c>
      <c r="I86" s="2">
        <v>11</v>
      </c>
    </row>
    <row r="87" spans="1:11" ht="15">
      <c r="A87" t="s">
        <v>210</v>
      </c>
      <c r="B87" s="142">
        <v>45290</v>
      </c>
      <c r="C87" t="s">
        <v>186</v>
      </c>
      <c r="D87" t="s">
        <v>220</v>
      </c>
      <c r="E87">
        <v>0</v>
      </c>
      <c r="F87" t="str">
        <f t="shared" si="2"/>
        <v>HER</v>
      </c>
      <c r="G87">
        <f t="shared" si="3"/>
        <v>8</v>
      </c>
      <c r="I87" s="144" t="s">
        <v>143</v>
      </c>
      <c r="J87">
        <v>48800279</v>
      </c>
      <c r="K87">
        <v>2475681</v>
      </c>
    </row>
    <row r="88" spans="1:11" ht="15">
      <c r="A88" t="s">
        <v>210</v>
      </c>
      <c r="B88" s="142">
        <v>45290</v>
      </c>
      <c r="C88" t="s">
        <v>186</v>
      </c>
      <c r="D88" t="s">
        <v>200</v>
      </c>
      <c r="E88">
        <v>787698</v>
      </c>
      <c r="F88" t="str">
        <f t="shared" si="2"/>
        <v>Small C&amp;I</v>
      </c>
      <c r="G88">
        <f t="shared" si="3"/>
        <v>8</v>
      </c>
      <c r="I88" s="144" t="s">
        <v>140</v>
      </c>
      <c r="J88">
        <v>17874733</v>
      </c>
      <c r="K88">
        <v>3581883</v>
      </c>
    </row>
    <row r="89" spans="1:11" ht="15">
      <c r="A89" t="s">
        <v>210</v>
      </c>
      <c r="B89" s="142">
        <v>45290</v>
      </c>
      <c r="C89" t="s">
        <v>181</v>
      </c>
      <c r="D89" t="s">
        <v>220</v>
      </c>
      <c r="E89">
        <v>0</v>
      </c>
      <c r="F89" t="str">
        <f t="shared" si="2"/>
        <v>HER</v>
      </c>
      <c r="G89">
        <f t="shared" si="3"/>
        <v>8</v>
      </c>
      <c r="I89" s="144" t="s">
        <v>142</v>
      </c>
      <c r="J89">
        <v>14901912</v>
      </c>
      <c r="K89">
        <v>3298074</v>
      </c>
    </row>
    <row r="90" spans="1:11" ht="15">
      <c r="A90" t="s">
        <v>211</v>
      </c>
      <c r="B90" s="142">
        <v>45290</v>
      </c>
      <c r="C90" t="s">
        <v>186</v>
      </c>
      <c r="D90" t="s">
        <v>202</v>
      </c>
      <c r="E90">
        <v>82201</v>
      </c>
      <c r="F90" t="str">
        <f t="shared" si="2"/>
        <v>Large C&amp;I</v>
      </c>
      <c r="G90">
        <f t="shared" si="3"/>
        <v>9</v>
      </c>
      <c r="I90" s="144" t="s">
        <v>139</v>
      </c>
      <c r="J90">
        <v>138568776</v>
      </c>
      <c r="K90">
        <v>38486902</v>
      </c>
    </row>
    <row r="91" spans="1:11" ht="15">
      <c r="A91" t="s">
        <v>211</v>
      </c>
      <c r="B91" s="142">
        <v>45290</v>
      </c>
      <c r="C91" t="s">
        <v>186</v>
      </c>
      <c r="D91" t="s">
        <v>200</v>
      </c>
      <c r="E91">
        <v>1479652</v>
      </c>
      <c r="F91" t="str">
        <f t="shared" si="2"/>
        <v>Small C&amp;I</v>
      </c>
      <c r="G91">
        <f t="shared" si="3"/>
        <v>9</v>
      </c>
      <c r="I91" s="144" t="s">
        <v>141</v>
      </c>
      <c r="J91">
        <v>14410277</v>
      </c>
      <c r="K91">
        <v>7709283</v>
      </c>
    </row>
    <row r="92" spans="1:9" ht="15">
      <c r="A92" t="s">
        <v>211</v>
      </c>
      <c r="B92" s="142">
        <v>45290</v>
      </c>
      <c r="C92" t="s">
        <v>181</v>
      </c>
      <c r="D92" t="s">
        <v>220</v>
      </c>
      <c r="E92">
        <v>0</v>
      </c>
      <c r="F92" t="str">
        <f t="shared" si="2"/>
        <v>HER</v>
      </c>
      <c r="G92">
        <f t="shared" si="3"/>
        <v>9</v>
      </c>
      <c r="I92" s="2">
        <v>12</v>
      </c>
    </row>
    <row r="93" spans="1:11" ht="15">
      <c r="A93" t="s">
        <v>211</v>
      </c>
      <c r="B93" s="142">
        <v>45290</v>
      </c>
      <c r="C93" t="s">
        <v>186</v>
      </c>
      <c r="D93" t="s">
        <v>201</v>
      </c>
      <c r="E93">
        <v>962271</v>
      </c>
      <c r="F93" t="str">
        <f t="shared" si="2"/>
        <v>Medium C&amp;I</v>
      </c>
      <c r="G93">
        <f t="shared" si="3"/>
        <v>9</v>
      </c>
      <c r="I93" s="144" t="s">
        <v>143</v>
      </c>
      <c r="J93">
        <v>863346</v>
      </c>
      <c r="K93">
        <v>58000</v>
      </c>
    </row>
    <row r="94" spans="1:11" ht="15">
      <c r="A94" t="s">
        <v>211</v>
      </c>
      <c r="B94" s="142">
        <v>45290</v>
      </c>
      <c r="C94" t="s">
        <v>186</v>
      </c>
      <c r="D94" t="s">
        <v>220</v>
      </c>
      <c r="E94">
        <v>0</v>
      </c>
      <c r="F94" t="str">
        <f t="shared" si="2"/>
        <v>HER</v>
      </c>
      <c r="G94">
        <f t="shared" si="3"/>
        <v>9</v>
      </c>
      <c r="I94" s="144" t="s">
        <v>140</v>
      </c>
      <c r="J94">
        <v>153147</v>
      </c>
      <c r="K94">
        <v>29849</v>
      </c>
    </row>
    <row r="95" spans="1:11" ht="15">
      <c r="A95" t="s">
        <v>211</v>
      </c>
      <c r="B95" s="142">
        <v>45290</v>
      </c>
      <c r="C95" t="s">
        <v>181</v>
      </c>
      <c r="D95" t="s">
        <v>200</v>
      </c>
      <c r="E95">
        <v>3702501</v>
      </c>
      <c r="F95" t="str">
        <f t="shared" si="2"/>
        <v>Small C&amp;I</v>
      </c>
      <c r="G95">
        <f t="shared" si="3"/>
        <v>9</v>
      </c>
      <c r="I95" s="144" t="s">
        <v>142</v>
      </c>
      <c r="J95">
        <v>522671</v>
      </c>
      <c r="K95">
        <v>113429</v>
      </c>
    </row>
    <row r="96" spans="1:11" ht="15">
      <c r="A96" t="s">
        <v>211</v>
      </c>
      <c r="B96" s="142">
        <v>45290</v>
      </c>
      <c r="C96" t="s">
        <v>181</v>
      </c>
      <c r="D96" t="s">
        <v>195</v>
      </c>
      <c r="E96">
        <v>58735485</v>
      </c>
      <c r="F96" t="str">
        <f t="shared" si="2"/>
        <v>Residential</v>
      </c>
      <c r="G96">
        <f t="shared" si="3"/>
        <v>9</v>
      </c>
      <c r="I96" s="144" t="s">
        <v>139</v>
      </c>
      <c r="J96">
        <v>867321</v>
      </c>
      <c r="K96">
        <v>215408</v>
      </c>
    </row>
    <row r="97" spans="1:11" ht="15">
      <c r="A97" t="s">
        <v>211</v>
      </c>
      <c r="B97" s="142">
        <v>45290</v>
      </c>
      <c r="C97" t="s">
        <v>181</v>
      </c>
      <c r="D97" t="s">
        <v>198</v>
      </c>
      <c r="E97">
        <v>45957402</v>
      </c>
      <c r="F97" t="str">
        <f t="shared" si="2"/>
        <v>Low Income Residential</v>
      </c>
      <c r="G97">
        <f t="shared" si="3"/>
        <v>9</v>
      </c>
      <c r="I97" s="144" t="s">
        <v>141</v>
      </c>
      <c r="J97">
        <v>390931</v>
      </c>
      <c r="K97">
        <v>194878</v>
      </c>
    </row>
    <row r="98" spans="1:9" ht="15">
      <c r="A98" t="s">
        <v>211</v>
      </c>
      <c r="B98" s="142">
        <v>45290</v>
      </c>
      <c r="C98" t="s">
        <v>181</v>
      </c>
      <c r="D98" t="s">
        <v>202</v>
      </c>
      <c r="E98">
        <v>9848431</v>
      </c>
      <c r="F98" t="str">
        <f t="shared" si="2"/>
        <v>Large C&amp;I</v>
      </c>
      <c r="G98">
        <f t="shared" si="3"/>
        <v>9</v>
      </c>
      <c r="I98" s="2">
        <v>20</v>
      </c>
    </row>
    <row r="99" spans="1:11" ht="15">
      <c r="A99" t="s">
        <v>211</v>
      </c>
      <c r="B99" s="142">
        <v>45290</v>
      </c>
      <c r="C99" t="s">
        <v>186</v>
      </c>
      <c r="D99" t="s">
        <v>195</v>
      </c>
      <c r="E99">
        <v>12352156</v>
      </c>
      <c r="F99" t="str">
        <f t="shared" si="2"/>
        <v>Residential</v>
      </c>
      <c r="G99">
        <f t="shared" si="3"/>
        <v>9</v>
      </c>
      <c r="I99" s="144" t="s">
        <v>143</v>
      </c>
      <c r="J99">
        <v>35683059</v>
      </c>
      <c r="K99">
        <v>1048989</v>
      </c>
    </row>
    <row r="100" spans="1:11" ht="15">
      <c r="A100" t="s">
        <v>211</v>
      </c>
      <c r="B100" s="142">
        <v>45290</v>
      </c>
      <c r="C100" t="s">
        <v>186</v>
      </c>
      <c r="D100" t="s">
        <v>198</v>
      </c>
      <c r="E100">
        <v>7474243</v>
      </c>
      <c r="F100" t="str">
        <f t="shared" si="2"/>
        <v>Low Income Residential</v>
      </c>
      <c r="G100">
        <f t="shared" si="3"/>
        <v>9</v>
      </c>
      <c r="I100" s="144" t="s">
        <v>140</v>
      </c>
      <c r="J100">
        <v>9699847</v>
      </c>
      <c r="K100">
        <v>1722086</v>
      </c>
    </row>
    <row r="101" spans="1:11" ht="15">
      <c r="A101" t="s">
        <v>211</v>
      </c>
      <c r="B101" s="142">
        <v>45290</v>
      </c>
      <c r="C101" t="s">
        <v>181</v>
      </c>
      <c r="D101" t="s">
        <v>201</v>
      </c>
      <c r="E101">
        <v>3195690</v>
      </c>
      <c r="F101" t="str">
        <f t="shared" si="2"/>
        <v>Medium C&amp;I</v>
      </c>
      <c r="G101">
        <f t="shared" si="3"/>
        <v>9</v>
      </c>
      <c r="I101" s="144" t="s">
        <v>142</v>
      </c>
      <c r="J101">
        <v>10403565</v>
      </c>
      <c r="K101">
        <v>2585678</v>
      </c>
    </row>
    <row r="102" spans="1:11" ht="15">
      <c r="A102" t="s">
        <v>221</v>
      </c>
      <c r="B102" s="142">
        <v>45290</v>
      </c>
      <c r="C102" t="s">
        <v>186</v>
      </c>
      <c r="D102" t="s">
        <v>202</v>
      </c>
      <c r="E102">
        <v>3820515</v>
      </c>
      <c r="F102" t="str">
        <f t="shared" si="2"/>
        <v>Large C&amp;I</v>
      </c>
      <c r="G102">
        <f t="shared" si="3"/>
        <v>10</v>
      </c>
      <c r="I102" s="144" t="s">
        <v>139</v>
      </c>
      <c r="J102">
        <v>73939922</v>
      </c>
      <c r="K102">
        <v>17083958</v>
      </c>
    </row>
    <row r="103" spans="1:11" ht="15">
      <c r="A103" t="s">
        <v>221</v>
      </c>
      <c r="B103" s="142">
        <v>45290</v>
      </c>
      <c r="C103" t="s">
        <v>186</v>
      </c>
      <c r="D103" t="s">
        <v>201</v>
      </c>
      <c r="E103">
        <v>3012922</v>
      </c>
      <c r="F103" t="str">
        <f t="shared" si="2"/>
        <v>Medium C&amp;I</v>
      </c>
      <c r="G103">
        <f t="shared" si="3"/>
        <v>10</v>
      </c>
      <c r="I103" s="144" t="s">
        <v>141</v>
      </c>
      <c r="J103">
        <v>9892650</v>
      </c>
      <c r="K103">
        <v>5031955</v>
      </c>
    </row>
    <row r="104" spans="1:9" ht="15">
      <c r="A104" t="s">
        <v>221</v>
      </c>
      <c r="B104" s="142">
        <v>45290</v>
      </c>
      <c r="C104" t="s">
        <v>181</v>
      </c>
      <c r="D104" t="s">
        <v>202</v>
      </c>
      <c r="E104">
        <v>52980144</v>
      </c>
      <c r="F104" t="str">
        <f t="shared" si="2"/>
        <v>Large C&amp;I</v>
      </c>
      <c r="G104">
        <f t="shared" si="3"/>
        <v>10</v>
      </c>
      <c r="I104" s="2">
        <v>18</v>
      </c>
    </row>
    <row r="105" spans="1:10" ht="15">
      <c r="A105" t="s">
        <v>221</v>
      </c>
      <c r="B105" s="142">
        <v>45290</v>
      </c>
      <c r="C105" t="s">
        <v>186</v>
      </c>
      <c r="D105" t="s">
        <v>200</v>
      </c>
      <c r="E105">
        <v>4932967</v>
      </c>
      <c r="F105" t="str">
        <f t="shared" si="2"/>
        <v>Small C&amp;I</v>
      </c>
      <c r="G105">
        <f t="shared" si="3"/>
        <v>10</v>
      </c>
      <c r="I105" s="144" t="s">
        <v>143</v>
      </c>
      <c r="J105">
        <v>3</v>
      </c>
    </row>
    <row r="106" spans="1:11" ht="15">
      <c r="A106" t="s">
        <v>221</v>
      </c>
      <c r="B106" s="142">
        <v>45290</v>
      </c>
      <c r="C106" t="s">
        <v>181</v>
      </c>
      <c r="D106" t="s">
        <v>200</v>
      </c>
      <c r="E106">
        <v>8193912</v>
      </c>
      <c r="F106" t="str">
        <f t="shared" si="2"/>
        <v>Small C&amp;I</v>
      </c>
      <c r="G106">
        <f t="shared" si="3"/>
        <v>10</v>
      </c>
      <c r="I106" s="144" t="s">
        <v>139</v>
      </c>
      <c r="J106">
        <v>18</v>
      </c>
      <c r="K106">
        <v>5</v>
      </c>
    </row>
    <row r="107" spans="1:11" ht="15">
      <c r="A107" t="s">
        <v>221</v>
      </c>
      <c r="B107" s="142">
        <v>45290</v>
      </c>
      <c r="C107" t="s">
        <v>186</v>
      </c>
      <c r="D107" t="s">
        <v>195</v>
      </c>
      <c r="E107">
        <v>17315708</v>
      </c>
      <c r="F107" t="str">
        <f t="shared" si="2"/>
        <v>Residential</v>
      </c>
      <c r="G107">
        <f t="shared" si="3"/>
        <v>10</v>
      </c>
      <c r="I107" s="144" t="s">
        <v>141</v>
      </c>
      <c r="J107">
        <v>16</v>
      </c>
      <c r="K107">
        <v>4</v>
      </c>
    </row>
    <row r="108" spans="1:9" ht="15">
      <c r="A108" t="s">
        <v>221</v>
      </c>
      <c r="B108" s="142">
        <v>45290</v>
      </c>
      <c r="C108" t="s">
        <v>186</v>
      </c>
      <c r="D108" t="s">
        <v>198</v>
      </c>
      <c r="E108">
        <v>1615776</v>
      </c>
      <c r="F108" t="str">
        <f t="shared" si="2"/>
        <v>Low Income Residential</v>
      </c>
      <c r="G108">
        <f t="shared" si="3"/>
        <v>10</v>
      </c>
      <c r="I108" s="2">
        <v>99</v>
      </c>
    </row>
    <row r="109" spans="1:10" ht="15">
      <c r="A109" t="s">
        <v>221</v>
      </c>
      <c r="B109" s="142">
        <v>45290</v>
      </c>
      <c r="C109" t="s">
        <v>181</v>
      </c>
      <c r="D109" t="s">
        <v>201</v>
      </c>
      <c r="E109">
        <v>9887779</v>
      </c>
      <c r="F109" t="str">
        <f t="shared" si="2"/>
        <v>Medium C&amp;I</v>
      </c>
      <c r="G109">
        <f t="shared" si="3"/>
        <v>10</v>
      </c>
      <c r="I109" s="144" t="s">
        <v>143</v>
      </c>
      <c r="J109">
        <v>1</v>
      </c>
    </row>
    <row r="110" spans="1:11" ht="15">
      <c r="A110" t="s">
        <v>221</v>
      </c>
      <c r="B110" s="142">
        <v>45290</v>
      </c>
      <c r="C110" t="s">
        <v>181</v>
      </c>
      <c r="D110" t="s">
        <v>195</v>
      </c>
      <c r="E110">
        <v>58789781</v>
      </c>
      <c r="F110" t="str">
        <f t="shared" si="2"/>
        <v>Residential</v>
      </c>
      <c r="G110">
        <f t="shared" si="3"/>
        <v>10</v>
      </c>
      <c r="I110" s="144" t="s">
        <v>140</v>
      </c>
      <c r="J110">
        <v>23</v>
      </c>
      <c r="K110">
        <v>5</v>
      </c>
    </row>
    <row r="111" spans="1:10" ht="15">
      <c r="A111" t="s">
        <v>221</v>
      </c>
      <c r="B111" s="142">
        <v>45290</v>
      </c>
      <c r="C111" t="s">
        <v>181</v>
      </c>
      <c r="D111" t="s">
        <v>198</v>
      </c>
      <c r="E111">
        <v>7592281</v>
      </c>
      <c r="F111" t="str">
        <f t="shared" si="2"/>
        <v>Low Income Residential</v>
      </c>
      <c r="G111">
        <f t="shared" si="3"/>
        <v>10</v>
      </c>
      <c r="I111" s="144" t="s">
        <v>142</v>
      </c>
      <c r="J111">
        <v>3</v>
      </c>
    </row>
    <row r="112" spans="1:11" ht="15">
      <c r="A112" t="s">
        <v>222</v>
      </c>
      <c r="B112" s="142">
        <v>45290</v>
      </c>
      <c r="C112" t="s">
        <v>186</v>
      </c>
      <c r="D112" t="s">
        <v>202</v>
      </c>
      <c r="E112">
        <v>2475681</v>
      </c>
      <c r="F112" t="str">
        <f t="shared" si="2"/>
        <v>Large C&amp;I</v>
      </c>
      <c r="G112">
        <f t="shared" si="3"/>
        <v>11</v>
      </c>
      <c r="I112" s="144" t="s">
        <v>139</v>
      </c>
      <c r="J112">
        <v>52</v>
      </c>
      <c r="K112">
        <v>17</v>
      </c>
    </row>
    <row r="113" spans="1:11" ht="15">
      <c r="A113" t="s">
        <v>222</v>
      </c>
      <c r="B113" s="142">
        <v>45290</v>
      </c>
      <c r="C113" t="s">
        <v>186</v>
      </c>
      <c r="D113" t="s">
        <v>201</v>
      </c>
      <c r="E113">
        <v>3298074</v>
      </c>
      <c r="F113" t="str">
        <f t="shared" si="2"/>
        <v>Medium C&amp;I</v>
      </c>
      <c r="G113">
        <f t="shared" si="3"/>
        <v>11</v>
      </c>
      <c r="I113" s="144" t="s">
        <v>141</v>
      </c>
      <c r="J113">
        <v>23</v>
      </c>
      <c r="K113">
        <v>8</v>
      </c>
    </row>
    <row r="114" spans="1:7" ht="15">
      <c r="A114" t="s">
        <v>222</v>
      </c>
      <c r="B114" s="142">
        <v>45290</v>
      </c>
      <c r="C114" t="s">
        <v>181</v>
      </c>
      <c r="D114" t="s">
        <v>202</v>
      </c>
      <c r="E114">
        <v>48800279</v>
      </c>
      <c r="F114" t="str">
        <f t="shared" si="2"/>
        <v>Large C&amp;I</v>
      </c>
      <c r="G114">
        <f t="shared" si="3"/>
        <v>11</v>
      </c>
    </row>
    <row r="115" spans="1:7" ht="15">
      <c r="A115" t="s">
        <v>222</v>
      </c>
      <c r="B115" s="142">
        <v>45290</v>
      </c>
      <c r="C115" t="s">
        <v>186</v>
      </c>
      <c r="D115" t="s">
        <v>200</v>
      </c>
      <c r="E115">
        <v>7709283</v>
      </c>
      <c r="F115" t="str">
        <f t="shared" si="2"/>
        <v>Small C&amp;I</v>
      </c>
      <c r="G115">
        <f t="shared" si="3"/>
        <v>11</v>
      </c>
    </row>
    <row r="116" spans="1:7" ht="15">
      <c r="A116" t="s">
        <v>222</v>
      </c>
      <c r="B116" s="142">
        <v>45290</v>
      </c>
      <c r="C116" t="s">
        <v>181</v>
      </c>
      <c r="D116" t="s">
        <v>200</v>
      </c>
      <c r="E116">
        <v>14410277</v>
      </c>
      <c r="F116" t="str">
        <f t="shared" si="2"/>
        <v>Small C&amp;I</v>
      </c>
      <c r="G116">
        <f t="shared" si="3"/>
        <v>11</v>
      </c>
    </row>
    <row r="117" spans="1:7" ht="15">
      <c r="A117" t="s">
        <v>222</v>
      </c>
      <c r="B117" s="142">
        <v>45290</v>
      </c>
      <c r="C117" t="s">
        <v>186</v>
      </c>
      <c r="D117" t="s">
        <v>195</v>
      </c>
      <c r="E117">
        <v>38486902</v>
      </c>
      <c r="F117" t="str">
        <f t="shared" si="2"/>
        <v>Residential</v>
      </c>
      <c r="G117">
        <f t="shared" si="3"/>
        <v>11</v>
      </c>
    </row>
    <row r="118" spans="1:7" ht="15">
      <c r="A118" t="s">
        <v>222</v>
      </c>
      <c r="B118" s="142">
        <v>45290</v>
      </c>
      <c r="C118" t="s">
        <v>186</v>
      </c>
      <c r="D118" t="s">
        <v>198</v>
      </c>
      <c r="E118">
        <v>3581883</v>
      </c>
      <c r="F118" t="str">
        <f t="shared" si="2"/>
        <v>Low Income Residential</v>
      </c>
      <c r="G118">
        <f t="shared" si="3"/>
        <v>11</v>
      </c>
    </row>
    <row r="119" spans="1:7" ht="15">
      <c r="A119" t="s">
        <v>222</v>
      </c>
      <c r="B119" s="142">
        <v>45290</v>
      </c>
      <c r="C119" t="s">
        <v>181</v>
      </c>
      <c r="D119" t="s">
        <v>201</v>
      </c>
      <c r="E119">
        <v>14901912</v>
      </c>
      <c r="F119" t="str">
        <f t="shared" si="2"/>
        <v>Medium C&amp;I</v>
      </c>
      <c r="G119">
        <f t="shared" si="3"/>
        <v>11</v>
      </c>
    </row>
    <row r="120" spans="1:7" ht="15">
      <c r="A120" t="s">
        <v>222</v>
      </c>
      <c r="B120" s="142">
        <v>45290</v>
      </c>
      <c r="C120" t="s">
        <v>181</v>
      </c>
      <c r="D120" t="s">
        <v>195</v>
      </c>
      <c r="E120">
        <v>138568776</v>
      </c>
      <c r="F120" t="str">
        <f t="shared" si="2"/>
        <v>Residential</v>
      </c>
      <c r="G120">
        <f t="shared" si="3"/>
        <v>11</v>
      </c>
    </row>
    <row r="121" spans="1:7" ht="15">
      <c r="A121" t="s">
        <v>222</v>
      </c>
      <c r="B121" s="142">
        <v>45290</v>
      </c>
      <c r="C121" t="s">
        <v>181</v>
      </c>
      <c r="D121" t="s">
        <v>198</v>
      </c>
      <c r="E121">
        <v>17874733</v>
      </c>
      <c r="F121" t="str">
        <f t="shared" si="2"/>
        <v>Low Income Residential</v>
      </c>
      <c r="G121">
        <f t="shared" si="3"/>
        <v>11</v>
      </c>
    </row>
    <row r="122" spans="1:7" ht="15">
      <c r="A122" t="s">
        <v>223</v>
      </c>
      <c r="B122" s="142">
        <v>45290</v>
      </c>
      <c r="C122" t="s">
        <v>186</v>
      </c>
      <c r="D122" t="s">
        <v>202</v>
      </c>
      <c r="E122">
        <v>58000</v>
      </c>
      <c r="F122" t="str">
        <f t="shared" si="2"/>
        <v>Large C&amp;I</v>
      </c>
      <c r="G122">
        <f t="shared" si="3"/>
        <v>12</v>
      </c>
    </row>
    <row r="123" spans="1:7" ht="15">
      <c r="A123" t="s">
        <v>223</v>
      </c>
      <c r="B123" s="142">
        <v>45290</v>
      </c>
      <c r="C123" t="s">
        <v>186</v>
      </c>
      <c r="D123" t="s">
        <v>201</v>
      </c>
      <c r="E123">
        <v>113429</v>
      </c>
      <c r="F123" t="str">
        <f t="shared" si="2"/>
        <v>Medium C&amp;I</v>
      </c>
      <c r="G123">
        <f t="shared" si="3"/>
        <v>12</v>
      </c>
    </row>
    <row r="124" spans="1:7" ht="15">
      <c r="A124" t="s">
        <v>223</v>
      </c>
      <c r="B124" s="142">
        <v>45290</v>
      </c>
      <c r="C124" t="s">
        <v>181</v>
      </c>
      <c r="D124" t="s">
        <v>202</v>
      </c>
      <c r="E124">
        <v>863346</v>
      </c>
      <c r="F124" t="str">
        <f t="shared" si="2"/>
        <v>Large C&amp;I</v>
      </c>
      <c r="G124">
        <f t="shared" si="3"/>
        <v>12</v>
      </c>
    </row>
    <row r="125" spans="1:7" ht="15">
      <c r="A125" t="s">
        <v>223</v>
      </c>
      <c r="B125" s="142">
        <v>45290</v>
      </c>
      <c r="C125" t="s">
        <v>186</v>
      </c>
      <c r="D125" t="s">
        <v>200</v>
      </c>
      <c r="E125">
        <v>194878</v>
      </c>
      <c r="F125" t="str">
        <f t="shared" si="2"/>
        <v>Small C&amp;I</v>
      </c>
      <c r="G125">
        <f t="shared" si="3"/>
        <v>12</v>
      </c>
    </row>
    <row r="126" spans="1:7" ht="15">
      <c r="A126" t="s">
        <v>223</v>
      </c>
      <c r="B126" s="142">
        <v>45290</v>
      </c>
      <c r="C126" t="s">
        <v>181</v>
      </c>
      <c r="D126" t="s">
        <v>200</v>
      </c>
      <c r="E126">
        <v>390931</v>
      </c>
      <c r="F126" t="str">
        <f t="shared" si="2"/>
        <v>Small C&amp;I</v>
      </c>
      <c r="G126">
        <f t="shared" si="3"/>
        <v>12</v>
      </c>
    </row>
    <row r="127" spans="1:7" ht="15">
      <c r="A127" t="s">
        <v>223</v>
      </c>
      <c r="B127" s="142">
        <v>45290</v>
      </c>
      <c r="C127" t="s">
        <v>186</v>
      </c>
      <c r="D127" t="s">
        <v>195</v>
      </c>
      <c r="E127">
        <v>215408</v>
      </c>
      <c r="F127" t="str">
        <f t="shared" si="4" ref="F127:F145">TRIM(MID(D127,3,50))</f>
        <v>Residential</v>
      </c>
      <c r="G127">
        <f t="shared" si="5" ref="G127:G145">VALUE(TRIM(MID(A127,6,2)))</f>
        <v>12</v>
      </c>
    </row>
    <row r="128" spans="1:7" ht="15">
      <c r="A128" t="s">
        <v>223</v>
      </c>
      <c r="B128" s="142">
        <v>45290</v>
      </c>
      <c r="C128" t="s">
        <v>186</v>
      </c>
      <c r="D128" t="s">
        <v>198</v>
      </c>
      <c r="E128">
        <v>29849</v>
      </c>
      <c r="F128" t="str">
        <f t="shared" si="4"/>
        <v>Low Income Residential</v>
      </c>
      <c r="G128">
        <f t="shared" si="5"/>
        <v>12</v>
      </c>
    </row>
    <row r="129" spans="1:7" ht="15">
      <c r="A129" t="s">
        <v>223</v>
      </c>
      <c r="B129" s="142">
        <v>45290</v>
      </c>
      <c r="C129" t="s">
        <v>181</v>
      </c>
      <c r="D129" t="s">
        <v>201</v>
      </c>
      <c r="E129">
        <v>522671</v>
      </c>
      <c r="F129" t="str">
        <f t="shared" si="4"/>
        <v>Medium C&amp;I</v>
      </c>
      <c r="G129">
        <f t="shared" si="5"/>
        <v>12</v>
      </c>
    </row>
    <row r="130" spans="1:7" ht="15">
      <c r="A130" t="s">
        <v>223</v>
      </c>
      <c r="B130" s="142">
        <v>45290</v>
      </c>
      <c r="C130" t="s">
        <v>181</v>
      </c>
      <c r="D130" t="s">
        <v>195</v>
      </c>
      <c r="E130">
        <v>867321</v>
      </c>
      <c r="F130" t="str">
        <f t="shared" si="4"/>
        <v>Residential</v>
      </c>
      <c r="G130">
        <f t="shared" si="5"/>
        <v>12</v>
      </c>
    </row>
    <row r="131" spans="1:7" ht="15">
      <c r="A131" t="s">
        <v>223</v>
      </c>
      <c r="B131" s="142">
        <v>45290</v>
      </c>
      <c r="C131" t="s">
        <v>181</v>
      </c>
      <c r="D131" t="s">
        <v>198</v>
      </c>
      <c r="E131">
        <v>153147</v>
      </c>
      <c r="F131" t="str">
        <f t="shared" si="4"/>
        <v>Low Income Residential</v>
      </c>
      <c r="G131">
        <f t="shared" si="5"/>
        <v>12</v>
      </c>
    </row>
    <row r="132" spans="1:7" ht="15">
      <c r="A132" t="s">
        <v>213</v>
      </c>
      <c r="B132" s="142">
        <v>45290</v>
      </c>
      <c r="C132" t="s">
        <v>186</v>
      </c>
      <c r="D132" t="s">
        <v>202</v>
      </c>
      <c r="E132">
        <v>1757116</v>
      </c>
      <c r="F132" t="str">
        <f t="shared" si="4"/>
        <v>Large C&amp;I</v>
      </c>
      <c r="G132">
        <f t="shared" si="5"/>
        <v>14</v>
      </c>
    </row>
    <row r="133" spans="1:7" ht="15">
      <c r="A133" t="s">
        <v>213</v>
      </c>
      <c r="B133" s="142">
        <v>45290</v>
      </c>
      <c r="C133" t="s">
        <v>186</v>
      </c>
      <c r="D133" t="s">
        <v>201</v>
      </c>
      <c r="E133">
        <v>1702269</v>
      </c>
      <c r="F133" t="str">
        <f t="shared" si="4"/>
        <v>Medium C&amp;I</v>
      </c>
      <c r="G133">
        <f t="shared" si="5"/>
        <v>14</v>
      </c>
    </row>
    <row r="134" spans="1:7" ht="15">
      <c r="A134" t="s">
        <v>213</v>
      </c>
      <c r="B134" s="142">
        <v>45290</v>
      </c>
      <c r="C134" t="s">
        <v>181</v>
      </c>
      <c r="D134" t="s">
        <v>202</v>
      </c>
      <c r="E134">
        <v>25080731</v>
      </c>
      <c r="F134" t="str">
        <f t="shared" si="4"/>
        <v>Large C&amp;I</v>
      </c>
      <c r="G134">
        <f t="shared" si="5"/>
        <v>14</v>
      </c>
    </row>
    <row r="135" spans="1:7" ht="15">
      <c r="A135" t="s">
        <v>213</v>
      </c>
      <c r="B135" s="142">
        <v>45290</v>
      </c>
      <c r="C135" t="s">
        <v>186</v>
      </c>
      <c r="D135" t="s">
        <v>200</v>
      </c>
      <c r="E135">
        <v>4614644</v>
      </c>
      <c r="F135" t="str">
        <f t="shared" si="4"/>
        <v>Small C&amp;I</v>
      </c>
      <c r="G135">
        <f t="shared" si="5"/>
        <v>14</v>
      </c>
    </row>
    <row r="136" spans="1:7" ht="15">
      <c r="A136" t="s">
        <v>213</v>
      </c>
      <c r="B136" s="142">
        <v>45290</v>
      </c>
      <c r="C136" t="s">
        <v>181</v>
      </c>
      <c r="D136" t="s">
        <v>200</v>
      </c>
      <c r="E136">
        <v>8508192</v>
      </c>
      <c r="F136" t="str">
        <f t="shared" si="4"/>
        <v>Small C&amp;I</v>
      </c>
      <c r="G136">
        <f t="shared" si="5"/>
        <v>14</v>
      </c>
    </row>
    <row r="137" spans="1:7" ht="15">
      <c r="A137" t="s">
        <v>213</v>
      </c>
      <c r="B137" s="142">
        <v>45290</v>
      </c>
      <c r="C137" t="s">
        <v>186</v>
      </c>
      <c r="D137" t="s">
        <v>195</v>
      </c>
      <c r="E137">
        <v>24542013</v>
      </c>
      <c r="F137" t="str">
        <f t="shared" si="4"/>
        <v>Residential</v>
      </c>
      <c r="G137">
        <f t="shared" si="5"/>
        <v>14</v>
      </c>
    </row>
    <row r="138" spans="1:7" ht="15">
      <c r="A138" t="s">
        <v>213</v>
      </c>
      <c r="B138" s="142">
        <v>45290</v>
      </c>
      <c r="C138" t="s">
        <v>186</v>
      </c>
      <c r="D138" t="s">
        <v>198</v>
      </c>
      <c r="E138">
        <v>1042871</v>
      </c>
      <c r="F138" t="str">
        <f t="shared" si="4"/>
        <v>Low Income Residential</v>
      </c>
      <c r="G138">
        <f t="shared" si="5"/>
        <v>14</v>
      </c>
    </row>
    <row r="139" spans="1:7" ht="15">
      <c r="A139" t="s">
        <v>213</v>
      </c>
      <c r="B139" s="142">
        <v>45290</v>
      </c>
      <c r="C139" t="s">
        <v>181</v>
      </c>
      <c r="D139" t="s">
        <v>201</v>
      </c>
      <c r="E139">
        <v>8797527</v>
      </c>
      <c r="F139" t="str">
        <f t="shared" si="4"/>
        <v>Medium C&amp;I</v>
      </c>
      <c r="G139">
        <f t="shared" si="5"/>
        <v>14</v>
      </c>
    </row>
    <row r="140" spans="1:7" ht="15">
      <c r="A140" t="s">
        <v>213</v>
      </c>
      <c r="B140" s="142">
        <v>45290</v>
      </c>
      <c r="C140" t="s">
        <v>181</v>
      </c>
      <c r="D140" t="s">
        <v>195</v>
      </c>
      <c r="E140">
        <v>87912239</v>
      </c>
      <c r="F140" t="str">
        <f t="shared" si="4"/>
        <v>Residential</v>
      </c>
      <c r="G140">
        <f t="shared" si="5"/>
        <v>14</v>
      </c>
    </row>
    <row r="141" spans="1:7" ht="15">
      <c r="A141" t="s">
        <v>213</v>
      </c>
      <c r="B141" s="142">
        <v>45290</v>
      </c>
      <c r="C141" t="s">
        <v>181</v>
      </c>
      <c r="D141" t="s">
        <v>198</v>
      </c>
      <c r="E141">
        <v>5164254</v>
      </c>
      <c r="F141" t="str">
        <f t="shared" si="4"/>
        <v>Low Income Residential</v>
      </c>
      <c r="G141">
        <f t="shared" si="5"/>
        <v>14</v>
      </c>
    </row>
    <row r="142" spans="1:7" ht="15">
      <c r="A142" t="s">
        <v>214</v>
      </c>
      <c r="B142" s="142">
        <v>45290</v>
      </c>
      <c r="C142" t="s">
        <v>186</v>
      </c>
      <c r="D142" t="s">
        <v>202</v>
      </c>
      <c r="E142">
        <v>104</v>
      </c>
      <c r="F142" t="str">
        <f t="shared" si="4"/>
        <v>Large C&amp;I</v>
      </c>
      <c r="G142">
        <f t="shared" si="5"/>
        <v>15</v>
      </c>
    </row>
    <row r="143" spans="1:7" ht="15">
      <c r="A143" t="s">
        <v>214</v>
      </c>
      <c r="B143" s="142">
        <v>45290</v>
      </c>
      <c r="C143" t="s">
        <v>186</v>
      </c>
      <c r="D143" t="s">
        <v>201</v>
      </c>
      <c r="E143">
        <v>481</v>
      </c>
      <c r="F143" t="str">
        <f t="shared" si="4"/>
        <v>Medium C&amp;I</v>
      </c>
      <c r="G143">
        <f t="shared" si="5"/>
        <v>15</v>
      </c>
    </row>
    <row r="144" spans="1:7" ht="15">
      <c r="A144" t="s">
        <v>214</v>
      </c>
      <c r="B144" s="142">
        <v>45290</v>
      </c>
      <c r="C144" t="s">
        <v>181</v>
      </c>
      <c r="D144" t="s">
        <v>202</v>
      </c>
      <c r="E144">
        <v>7702</v>
      </c>
      <c r="F144" t="str">
        <f t="shared" si="4"/>
        <v>Large C&amp;I</v>
      </c>
      <c r="G144">
        <f t="shared" si="5"/>
        <v>15</v>
      </c>
    </row>
    <row r="145" spans="1:7" ht="15">
      <c r="A145" t="s">
        <v>214</v>
      </c>
      <c r="B145" s="142">
        <v>45290</v>
      </c>
      <c r="C145" t="s">
        <v>186</v>
      </c>
      <c r="D145" t="s">
        <v>200</v>
      </c>
      <c r="E145">
        <v>14257</v>
      </c>
      <c r="F145" t="str">
        <f t="shared" si="4"/>
        <v>Small C&amp;I</v>
      </c>
      <c r="G145">
        <f t="shared" si="5"/>
        <v>15</v>
      </c>
    </row>
    <row r="146" spans="1:7" ht="15">
      <c r="A146" t="s">
        <v>214</v>
      </c>
      <c r="B146" s="142">
        <v>45290</v>
      </c>
      <c r="C146" t="s">
        <v>181</v>
      </c>
      <c r="D146" t="s">
        <v>200</v>
      </c>
      <c r="E146">
        <v>28043</v>
      </c>
      <c r="F146" t="str">
        <f t="shared" si="6" ref="F146:F182">TRIM(MID(D146,3,50))</f>
        <v>Small C&amp;I</v>
      </c>
      <c r="G146">
        <f t="shared" si="7" ref="G146:G182">VALUE(TRIM(MID(A146,6,2)))</f>
        <v>15</v>
      </c>
    </row>
    <row r="147" spans="1:7" ht="15">
      <c r="A147" t="s">
        <v>214</v>
      </c>
      <c r="B147" s="142">
        <v>45290</v>
      </c>
      <c r="C147" t="s">
        <v>186</v>
      </c>
      <c r="D147" t="s">
        <v>195</v>
      </c>
      <c r="E147">
        <v>146622</v>
      </c>
      <c r="F147" t="str">
        <f t="shared" si="6"/>
        <v>Residential</v>
      </c>
      <c r="G147">
        <f t="shared" si="7"/>
        <v>15</v>
      </c>
    </row>
    <row r="148" spans="1:7" ht="15">
      <c r="A148" t="s">
        <v>214</v>
      </c>
      <c r="B148" s="142">
        <v>45290</v>
      </c>
      <c r="C148" t="s">
        <v>186</v>
      </c>
      <c r="D148" t="s">
        <v>198</v>
      </c>
      <c r="E148">
        <v>8123</v>
      </c>
      <c r="F148" t="str">
        <f t="shared" si="6"/>
        <v>Low Income Residential</v>
      </c>
      <c r="G148">
        <f t="shared" si="7"/>
        <v>15</v>
      </c>
    </row>
    <row r="149" spans="1:7" ht="15">
      <c r="A149" t="s">
        <v>214</v>
      </c>
      <c r="B149" s="142">
        <v>45290</v>
      </c>
      <c r="C149" t="s">
        <v>181</v>
      </c>
      <c r="D149" t="s">
        <v>201</v>
      </c>
      <c r="E149">
        <v>10241</v>
      </c>
      <c r="F149" t="str">
        <f t="shared" si="6"/>
        <v>Medium C&amp;I</v>
      </c>
      <c r="G149">
        <f t="shared" si="7"/>
        <v>15</v>
      </c>
    </row>
    <row r="150" spans="1:7" ht="15">
      <c r="A150" t="s">
        <v>214</v>
      </c>
      <c r="B150" s="142">
        <v>45290</v>
      </c>
      <c r="C150" t="s">
        <v>181</v>
      </c>
      <c r="D150" t="s">
        <v>195</v>
      </c>
      <c r="E150">
        <v>477018</v>
      </c>
      <c r="F150" t="str">
        <f t="shared" si="6"/>
        <v>Residential</v>
      </c>
      <c r="G150">
        <f t="shared" si="7"/>
        <v>15</v>
      </c>
    </row>
    <row r="151" spans="1:7" ht="15">
      <c r="A151" t="s">
        <v>214</v>
      </c>
      <c r="B151" s="142">
        <v>45290</v>
      </c>
      <c r="C151" t="s">
        <v>181</v>
      </c>
      <c r="D151" t="s">
        <v>198</v>
      </c>
      <c r="E151">
        <v>38358</v>
      </c>
      <c r="F151" t="str">
        <f t="shared" si="6"/>
        <v>Low Income Residential</v>
      </c>
      <c r="G151">
        <f t="shared" si="7"/>
        <v>15</v>
      </c>
    </row>
    <row r="152" spans="1:7" ht="15">
      <c r="A152" t="s">
        <v>215</v>
      </c>
      <c r="B152" s="142">
        <v>45290</v>
      </c>
      <c r="C152" t="s">
        <v>186</v>
      </c>
      <c r="D152" t="s">
        <v>195</v>
      </c>
      <c r="E152">
        <v>3</v>
      </c>
      <c r="F152" t="str">
        <f t="shared" si="6"/>
        <v>Residential</v>
      </c>
      <c r="G152">
        <f t="shared" si="7"/>
        <v>17</v>
      </c>
    </row>
    <row r="153" spans="1:7" ht="15">
      <c r="A153" t="s">
        <v>215</v>
      </c>
      <c r="B153" s="142">
        <v>45290</v>
      </c>
      <c r="C153" t="s">
        <v>186</v>
      </c>
      <c r="D153" t="s">
        <v>198</v>
      </c>
      <c r="E153">
        <v>380</v>
      </c>
      <c r="F153" t="str">
        <f t="shared" si="6"/>
        <v>Low Income Residential</v>
      </c>
      <c r="G153">
        <f t="shared" si="7"/>
        <v>17</v>
      </c>
    </row>
    <row r="154" spans="1:7" ht="15">
      <c r="A154" t="s">
        <v>215</v>
      </c>
      <c r="B154" s="142">
        <v>45290</v>
      </c>
      <c r="C154" t="s">
        <v>181</v>
      </c>
      <c r="D154" t="s">
        <v>195</v>
      </c>
      <c r="E154">
        <v>9</v>
      </c>
      <c r="F154" t="str">
        <f t="shared" si="6"/>
        <v>Residential</v>
      </c>
      <c r="G154">
        <f t="shared" si="7"/>
        <v>17</v>
      </c>
    </row>
    <row r="155" spans="1:7" ht="15">
      <c r="A155" t="s">
        <v>215</v>
      </c>
      <c r="B155" s="142">
        <v>45290</v>
      </c>
      <c r="C155" t="s">
        <v>181</v>
      </c>
      <c r="D155" t="s">
        <v>198</v>
      </c>
      <c r="E155">
        <v>1861</v>
      </c>
      <c r="F155" t="str">
        <f t="shared" si="6"/>
        <v>Low Income Residential</v>
      </c>
      <c r="G155">
        <f t="shared" si="7"/>
        <v>17</v>
      </c>
    </row>
    <row r="156" spans="1:7" ht="15">
      <c r="A156" t="s">
        <v>216</v>
      </c>
      <c r="B156" s="142">
        <v>45290</v>
      </c>
      <c r="C156" t="s">
        <v>181</v>
      </c>
      <c r="D156" t="s">
        <v>195</v>
      </c>
      <c r="E156">
        <v>18</v>
      </c>
      <c r="F156" t="str">
        <f t="shared" si="6"/>
        <v>Residential</v>
      </c>
      <c r="G156">
        <f t="shared" si="7"/>
        <v>18</v>
      </c>
    </row>
    <row r="157" spans="1:7" ht="15">
      <c r="A157" t="s">
        <v>216</v>
      </c>
      <c r="B157" s="142">
        <v>45290</v>
      </c>
      <c r="C157" t="s">
        <v>186</v>
      </c>
      <c r="D157" t="s">
        <v>195</v>
      </c>
      <c r="E157">
        <v>5</v>
      </c>
      <c r="F157" t="str">
        <f t="shared" si="6"/>
        <v>Residential</v>
      </c>
      <c r="G157">
        <f t="shared" si="7"/>
        <v>18</v>
      </c>
    </row>
    <row r="158" spans="1:7" ht="15">
      <c r="A158" t="s">
        <v>216</v>
      </c>
      <c r="B158" s="142">
        <v>45290</v>
      </c>
      <c r="C158" t="s">
        <v>181</v>
      </c>
      <c r="D158" t="s">
        <v>200</v>
      </c>
      <c r="E158">
        <v>16</v>
      </c>
      <c r="F158" t="str">
        <f t="shared" si="6"/>
        <v>Small C&amp;I</v>
      </c>
      <c r="G158">
        <f t="shared" si="7"/>
        <v>18</v>
      </c>
    </row>
    <row r="159" spans="1:7" ht="15">
      <c r="A159" t="s">
        <v>216</v>
      </c>
      <c r="B159" s="142">
        <v>45290</v>
      </c>
      <c r="C159" t="s">
        <v>186</v>
      </c>
      <c r="D159" t="s">
        <v>200</v>
      </c>
      <c r="E159">
        <v>4</v>
      </c>
      <c r="F159" t="str">
        <f t="shared" si="6"/>
        <v>Small C&amp;I</v>
      </c>
      <c r="G159">
        <f t="shared" si="7"/>
        <v>18</v>
      </c>
    </row>
    <row r="160" spans="1:7" ht="15">
      <c r="A160" t="s">
        <v>216</v>
      </c>
      <c r="B160" s="142">
        <v>45290</v>
      </c>
      <c r="C160" t="s">
        <v>181</v>
      </c>
      <c r="D160" t="s">
        <v>202</v>
      </c>
      <c r="E160">
        <v>3</v>
      </c>
      <c r="F160" t="str">
        <f t="shared" si="6"/>
        <v>Large C&amp;I</v>
      </c>
      <c r="G160">
        <f t="shared" si="7"/>
        <v>18</v>
      </c>
    </row>
    <row r="161" spans="1:7" ht="15">
      <c r="A161" t="s">
        <v>217</v>
      </c>
      <c r="B161" s="142">
        <v>45290</v>
      </c>
      <c r="C161" t="s">
        <v>181</v>
      </c>
      <c r="D161" t="s">
        <v>195</v>
      </c>
      <c r="E161">
        <v>52</v>
      </c>
      <c r="F161" t="str">
        <f t="shared" si="6"/>
        <v>Residential</v>
      </c>
      <c r="G161">
        <f t="shared" si="7"/>
        <v>99</v>
      </c>
    </row>
    <row r="162" spans="1:7" ht="15">
      <c r="A162" t="s">
        <v>217</v>
      </c>
      <c r="B162" s="142">
        <v>45290</v>
      </c>
      <c r="C162" t="s">
        <v>186</v>
      </c>
      <c r="D162" t="s">
        <v>195</v>
      </c>
      <c r="E162">
        <v>17</v>
      </c>
      <c r="F162" t="str">
        <f t="shared" si="6"/>
        <v>Residential</v>
      </c>
      <c r="G162">
        <f t="shared" si="7"/>
        <v>99</v>
      </c>
    </row>
    <row r="163" spans="1:7" ht="15">
      <c r="A163" t="s">
        <v>217</v>
      </c>
      <c r="B163" s="142">
        <v>45290</v>
      </c>
      <c r="C163" t="s">
        <v>181</v>
      </c>
      <c r="D163" t="s">
        <v>198</v>
      </c>
      <c r="E163">
        <v>23</v>
      </c>
      <c r="F163" t="str">
        <f t="shared" si="6"/>
        <v>Low Income Residential</v>
      </c>
      <c r="G163">
        <f t="shared" si="7"/>
        <v>99</v>
      </c>
    </row>
    <row r="164" spans="1:7" ht="15">
      <c r="A164" t="s">
        <v>217</v>
      </c>
      <c r="B164" s="142">
        <v>45290</v>
      </c>
      <c r="C164" t="s">
        <v>186</v>
      </c>
      <c r="D164" t="s">
        <v>198</v>
      </c>
      <c r="E164">
        <v>5</v>
      </c>
      <c r="F164" t="str">
        <f t="shared" si="6"/>
        <v>Low Income Residential</v>
      </c>
      <c r="G164">
        <f t="shared" si="7"/>
        <v>99</v>
      </c>
    </row>
    <row r="165" spans="1:7" ht="15">
      <c r="A165" t="s">
        <v>217</v>
      </c>
      <c r="B165" s="142">
        <v>45290</v>
      </c>
      <c r="C165" t="s">
        <v>181</v>
      </c>
      <c r="D165" t="s">
        <v>200</v>
      </c>
      <c r="E165">
        <v>23</v>
      </c>
      <c r="F165" t="str">
        <f t="shared" si="6"/>
        <v>Small C&amp;I</v>
      </c>
      <c r="G165">
        <f t="shared" si="7"/>
        <v>99</v>
      </c>
    </row>
    <row r="166" spans="1:7" ht="15">
      <c r="A166" t="s">
        <v>217</v>
      </c>
      <c r="B166" s="142">
        <v>45290</v>
      </c>
      <c r="C166" t="s">
        <v>186</v>
      </c>
      <c r="D166" t="s">
        <v>200</v>
      </c>
      <c r="E166">
        <v>8</v>
      </c>
      <c r="F166" t="str">
        <f t="shared" si="6"/>
        <v>Small C&amp;I</v>
      </c>
      <c r="G166">
        <f t="shared" si="7"/>
        <v>99</v>
      </c>
    </row>
    <row r="167" spans="1:7" ht="15">
      <c r="A167" t="s">
        <v>217</v>
      </c>
      <c r="B167" s="142">
        <v>45290</v>
      </c>
      <c r="C167" t="s">
        <v>181</v>
      </c>
      <c r="D167" t="s">
        <v>201</v>
      </c>
      <c r="E167">
        <v>3</v>
      </c>
      <c r="F167" t="str">
        <f t="shared" si="6"/>
        <v>Medium C&amp;I</v>
      </c>
      <c r="G167">
        <f t="shared" si="7"/>
        <v>99</v>
      </c>
    </row>
    <row r="168" spans="1:7" ht="15">
      <c r="A168" t="s">
        <v>217</v>
      </c>
      <c r="B168" s="142">
        <v>45290</v>
      </c>
      <c r="C168" t="s">
        <v>181</v>
      </c>
      <c r="D168" t="s">
        <v>202</v>
      </c>
      <c r="E168">
        <v>1</v>
      </c>
      <c r="F168" t="str">
        <f t="shared" si="6"/>
        <v>Large C&amp;I</v>
      </c>
      <c r="G168">
        <f t="shared" si="7"/>
        <v>99</v>
      </c>
    </row>
    <row r="169" spans="1:7" ht="15">
      <c r="A169" t="s">
        <v>218</v>
      </c>
      <c r="B169" s="142">
        <v>45290</v>
      </c>
      <c r="C169" t="s">
        <v>181</v>
      </c>
      <c r="D169" t="s">
        <v>195</v>
      </c>
      <c r="E169">
        <v>5658</v>
      </c>
      <c r="F169" t="str">
        <f t="shared" si="6"/>
        <v>Residential</v>
      </c>
      <c r="G169">
        <f t="shared" si="7"/>
        <v>19</v>
      </c>
    </row>
    <row r="170" spans="1:7" ht="15">
      <c r="A170" t="s">
        <v>218</v>
      </c>
      <c r="B170" s="142">
        <v>45290</v>
      </c>
      <c r="C170" t="s">
        <v>181</v>
      </c>
      <c r="D170" t="s">
        <v>198</v>
      </c>
      <c r="E170">
        <v>3240</v>
      </c>
      <c r="F170" t="str">
        <f t="shared" si="6"/>
        <v>Low Income Residential</v>
      </c>
      <c r="G170">
        <f t="shared" si="7"/>
        <v>19</v>
      </c>
    </row>
    <row r="171" spans="1:7" ht="15">
      <c r="A171" t="s">
        <v>218</v>
      </c>
      <c r="B171" s="142">
        <v>45290</v>
      </c>
      <c r="C171" t="s">
        <v>181</v>
      </c>
      <c r="D171" t="s">
        <v>202</v>
      </c>
      <c r="E171">
        <v>15</v>
      </c>
      <c r="F171" t="str">
        <f t="shared" si="6"/>
        <v>Large C&amp;I</v>
      </c>
      <c r="G171">
        <f t="shared" si="7"/>
        <v>19</v>
      </c>
    </row>
    <row r="172" spans="1:7" ht="15">
      <c r="A172" t="s">
        <v>218</v>
      </c>
      <c r="B172" s="142">
        <v>45290</v>
      </c>
      <c r="C172" t="s">
        <v>181</v>
      </c>
      <c r="D172" t="s">
        <v>200</v>
      </c>
      <c r="E172">
        <v>108</v>
      </c>
      <c r="F172" t="str">
        <f t="shared" si="6"/>
        <v>Small C&amp;I</v>
      </c>
      <c r="G172">
        <f t="shared" si="7"/>
        <v>19</v>
      </c>
    </row>
    <row r="173" spans="1:7" ht="15">
      <c r="A173" t="s">
        <v>218</v>
      </c>
      <c r="B173" s="142">
        <v>45290</v>
      </c>
      <c r="C173" t="s">
        <v>186</v>
      </c>
      <c r="D173" t="s">
        <v>201</v>
      </c>
      <c r="E173">
        <v>2</v>
      </c>
      <c r="F173" t="str">
        <f t="shared" si="6"/>
        <v>Medium C&amp;I</v>
      </c>
      <c r="G173">
        <f t="shared" si="7"/>
        <v>19</v>
      </c>
    </row>
    <row r="174" spans="1:7" ht="15">
      <c r="A174" t="s">
        <v>218</v>
      </c>
      <c r="B174" s="142">
        <v>45290</v>
      </c>
      <c r="C174" t="s">
        <v>186</v>
      </c>
      <c r="D174" t="s">
        <v>200</v>
      </c>
      <c r="E174">
        <v>40</v>
      </c>
      <c r="F174" t="str">
        <f t="shared" si="6"/>
        <v>Small C&amp;I</v>
      </c>
      <c r="G174">
        <f t="shared" si="7"/>
        <v>19</v>
      </c>
    </row>
    <row r="175" spans="1:7" ht="15">
      <c r="A175" t="s">
        <v>218</v>
      </c>
      <c r="B175" s="142">
        <v>45290</v>
      </c>
      <c r="C175" t="s">
        <v>186</v>
      </c>
      <c r="D175" t="s">
        <v>195</v>
      </c>
      <c r="E175">
        <v>1516</v>
      </c>
      <c r="F175" t="str">
        <f t="shared" si="6"/>
        <v>Residential</v>
      </c>
      <c r="G175">
        <f t="shared" si="7"/>
        <v>19</v>
      </c>
    </row>
    <row r="176" spans="1:7" ht="15">
      <c r="A176" t="s">
        <v>218</v>
      </c>
      <c r="B176" s="142">
        <v>45290</v>
      </c>
      <c r="C176" t="s">
        <v>186</v>
      </c>
      <c r="D176" t="s">
        <v>198</v>
      </c>
      <c r="E176">
        <v>673</v>
      </c>
      <c r="F176" t="str">
        <f t="shared" si="6"/>
        <v>Low Income Residential</v>
      </c>
      <c r="G176">
        <f t="shared" si="7"/>
        <v>19</v>
      </c>
    </row>
    <row r="177" spans="1:7" ht="15">
      <c r="A177" t="s">
        <v>218</v>
      </c>
      <c r="B177" s="142">
        <v>45290</v>
      </c>
      <c r="C177" t="s">
        <v>181</v>
      </c>
      <c r="D177" t="s">
        <v>201</v>
      </c>
      <c r="E177">
        <v>31</v>
      </c>
      <c r="F177" t="str">
        <f t="shared" si="6"/>
        <v>Medium C&amp;I</v>
      </c>
      <c r="G177">
        <f t="shared" si="7"/>
        <v>19</v>
      </c>
    </row>
    <row r="178" spans="1:7" ht="15">
      <c r="A178" t="s">
        <v>219</v>
      </c>
      <c r="B178" s="142">
        <v>45290</v>
      </c>
      <c r="C178" t="s">
        <v>186</v>
      </c>
      <c r="D178" t="s">
        <v>202</v>
      </c>
      <c r="E178">
        <v>1048989</v>
      </c>
      <c r="F178" t="str">
        <f t="shared" si="6"/>
        <v>Large C&amp;I</v>
      </c>
      <c r="G178">
        <f t="shared" si="7"/>
        <v>20</v>
      </c>
    </row>
    <row r="179" spans="1:7" ht="15">
      <c r="A179" t="s">
        <v>219</v>
      </c>
      <c r="B179" s="142">
        <v>45290</v>
      </c>
      <c r="C179" t="s">
        <v>186</v>
      </c>
      <c r="D179" t="s">
        <v>200</v>
      </c>
      <c r="E179">
        <v>5031955</v>
      </c>
      <c r="F179" t="str">
        <f t="shared" si="6"/>
        <v>Small C&amp;I</v>
      </c>
      <c r="G179">
        <f t="shared" si="7"/>
        <v>20</v>
      </c>
    </row>
    <row r="180" spans="1:7" ht="15">
      <c r="A180" t="s">
        <v>219</v>
      </c>
      <c r="B180" s="142">
        <v>45290</v>
      </c>
      <c r="C180" t="s">
        <v>181</v>
      </c>
      <c r="D180" t="s">
        <v>220</v>
      </c>
      <c r="E180">
        <v>0</v>
      </c>
      <c r="F180" t="str">
        <f t="shared" si="6"/>
        <v>HER</v>
      </c>
      <c r="G180">
        <f t="shared" si="7"/>
        <v>20</v>
      </c>
    </row>
    <row r="181" spans="1:7" ht="15">
      <c r="A181" t="s">
        <v>219</v>
      </c>
      <c r="B181" s="142">
        <v>45290</v>
      </c>
      <c r="C181" t="s">
        <v>186</v>
      </c>
      <c r="D181" t="s">
        <v>201</v>
      </c>
      <c r="E181">
        <v>2585678</v>
      </c>
      <c r="F181" t="str">
        <f t="shared" si="6"/>
        <v>Medium C&amp;I</v>
      </c>
      <c r="G181">
        <f t="shared" si="7"/>
        <v>20</v>
      </c>
    </row>
    <row r="182" spans="1:7" ht="15">
      <c r="A182" t="s">
        <v>219</v>
      </c>
      <c r="B182" s="142">
        <v>45290</v>
      </c>
      <c r="C182" t="s">
        <v>186</v>
      </c>
      <c r="D182" t="s">
        <v>220</v>
      </c>
      <c r="E182">
        <v>0</v>
      </c>
      <c r="F182" t="str">
        <f t="shared" si="6"/>
        <v>HER</v>
      </c>
      <c r="G182">
        <f t="shared" si="7"/>
        <v>20</v>
      </c>
    </row>
    <row r="183" spans="1:7" ht="15">
      <c r="A183" t="s">
        <v>219</v>
      </c>
      <c r="B183" s="142">
        <v>45290</v>
      </c>
      <c r="C183" t="s">
        <v>181</v>
      </c>
      <c r="D183" t="s">
        <v>200</v>
      </c>
      <c r="E183">
        <v>9892650</v>
      </c>
      <c r="F183" t="str">
        <f t="shared" si="8" ref="F183">TRIM(MID(D183,3,50))</f>
        <v>Small C&amp;I</v>
      </c>
      <c r="G183">
        <f t="shared" si="9" ref="G183">VALUE(TRIM(MID(A183,6,2)))</f>
        <v>20</v>
      </c>
    </row>
    <row r="184" spans="1:7" ht="15">
      <c r="A184" t="s">
        <v>219</v>
      </c>
      <c r="B184" s="142">
        <v>45290</v>
      </c>
      <c r="C184" t="s">
        <v>181</v>
      </c>
      <c r="D184" t="s">
        <v>202</v>
      </c>
      <c r="E184">
        <v>35683059</v>
      </c>
      <c r="F184" t="str">
        <f t="shared" si="10" ref="F184:F189">TRIM(MID(D184,3,50))</f>
        <v>Large C&amp;I</v>
      </c>
      <c r="G184">
        <f t="shared" si="11" ref="G184:G189">VALUE(TRIM(MID(A184,6,2)))</f>
        <v>20</v>
      </c>
    </row>
    <row r="185" spans="1:7" ht="15">
      <c r="A185" t="s">
        <v>219</v>
      </c>
      <c r="B185" s="142">
        <v>45290</v>
      </c>
      <c r="C185" t="s">
        <v>186</v>
      </c>
      <c r="D185" t="s">
        <v>195</v>
      </c>
      <c r="E185">
        <v>17083958</v>
      </c>
      <c r="F185" t="str">
        <f t="shared" si="10"/>
        <v>Residential</v>
      </c>
      <c r="G185">
        <f t="shared" si="11"/>
        <v>20</v>
      </c>
    </row>
    <row r="186" spans="1:7" ht="15">
      <c r="A186" t="s">
        <v>219</v>
      </c>
      <c r="B186" s="142">
        <v>45290</v>
      </c>
      <c r="C186" t="s">
        <v>186</v>
      </c>
      <c r="D186" t="s">
        <v>198</v>
      </c>
      <c r="E186">
        <v>1722086</v>
      </c>
      <c r="F186" t="str">
        <f t="shared" si="10"/>
        <v>Low Income Residential</v>
      </c>
      <c r="G186">
        <f t="shared" si="11"/>
        <v>20</v>
      </c>
    </row>
    <row r="187" spans="1:7" ht="15">
      <c r="A187" t="s">
        <v>219</v>
      </c>
      <c r="B187" s="142">
        <v>45290</v>
      </c>
      <c r="C187" t="s">
        <v>181</v>
      </c>
      <c r="D187" t="s">
        <v>201</v>
      </c>
      <c r="E187">
        <v>10403565</v>
      </c>
      <c r="F187" t="str">
        <f t="shared" si="10"/>
        <v>Medium C&amp;I</v>
      </c>
      <c r="G187">
        <f t="shared" si="11"/>
        <v>20</v>
      </c>
    </row>
    <row r="188" spans="1:7" ht="15">
      <c r="A188" t="s">
        <v>219</v>
      </c>
      <c r="B188" s="142">
        <v>45290</v>
      </c>
      <c r="C188" t="s">
        <v>181</v>
      </c>
      <c r="D188" t="s">
        <v>195</v>
      </c>
      <c r="E188">
        <v>73939922</v>
      </c>
      <c r="F188" t="str">
        <f t="shared" si="10"/>
        <v>Residential</v>
      </c>
      <c r="G188">
        <f t="shared" si="11"/>
        <v>20</v>
      </c>
    </row>
    <row r="189" spans="1:7" ht="15">
      <c r="A189" t="s">
        <v>219</v>
      </c>
      <c r="B189" s="142">
        <v>45290</v>
      </c>
      <c r="C189" t="s">
        <v>181</v>
      </c>
      <c r="D189" t="s">
        <v>198</v>
      </c>
      <c r="E189">
        <v>9699847</v>
      </c>
      <c r="F189" t="str">
        <f t="shared" si="10"/>
        <v>Low Income Residential</v>
      </c>
      <c r="G189">
        <f t="shared" si="11"/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557"/>
  <sheetViews>
    <sheetView zoomScale="70" zoomScaleNormal="70" workbookViewId="0" topLeftCell="A1">
      <selection pane="topLeft" activeCell="S7" sqref="S7:S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5" customWidth="1"/>
    <col min="15" max="15" width="25.5714285714286" customWidth="1"/>
    <col min="16" max="16" width="2.71428571428571" style="145" customWidth="1"/>
    <col min="17" max="17" width="25.2857142857143" bestFit="1" customWidth="1"/>
    <col min="18" max="18" width="16.7142857142857" bestFit="1" customWidth="1"/>
    <col min="19" max="19" width="11.1428571428571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6" t="s">
        <v>591</v>
      </c>
      <c r="U1" s="200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3" t="s">
        <v>582</v>
      </c>
      <c r="R2" s="2">
        <v>2023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3" t="s">
        <v>15</v>
      </c>
      <c r="R3" s="2">
        <v>12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3" t="s">
        <v>592</v>
      </c>
      <c r="R5" s="143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3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50973634.240000002</v>
      </c>
      <c r="S7">
        <v>769305.79999999993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8430744.4499999993</v>
      </c>
      <c r="S8">
        <v>12127.09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13689681.199999999</v>
      </c>
      <c r="S9">
        <v>136356.42999999999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16820021.879999999</v>
      </c>
      <c r="S10">
        <v>91413.570000000007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28269676.669999998</v>
      </c>
      <c r="S11">
        <v>100108.17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6">
        <v>126617.97</v>
      </c>
      <c r="G2060">
        <v>-430.51999999999998</v>
      </c>
      <c r="H2060">
        <v>0</v>
      </c>
      <c r="I2060">
        <v>0</v>
      </c>
      <c r="J2060">
        <v>0</v>
      </c>
      <c r="K2060" s="426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6">
        <v>2659.48</v>
      </c>
      <c r="G2064">
        <v>-9.0399999999999991</v>
      </c>
      <c r="H2064">
        <v>0</v>
      </c>
      <c r="I2064">
        <v>0</v>
      </c>
      <c r="J2064">
        <v>0</v>
      </c>
      <c r="K2064" s="426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6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6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6">
        <v>98019.5</v>
      </c>
      <c r="G2067">
        <v>-117.63</v>
      </c>
      <c r="H2067">
        <v>0</v>
      </c>
      <c r="I2067">
        <v>0</v>
      </c>
      <c r="J2067">
        <v>0</v>
      </c>
      <c r="K2067" s="426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6">
        <v>726220.94999999995</v>
      </c>
      <c r="G2068" s="426">
        <v>-9803.1200000000008</v>
      </c>
      <c r="H2068">
        <v>0</v>
      </c>
      <c r="I2068">
        <v>0</v>
      </c>
      <c r="J2068">
        <v>0</v>
      </c>
      <c r="K2068" s="426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6">
        <v>11204.610000000001</v>
      </c>
      <c r="G2069">
        <v>-151.31</v>
      </c>
      <c r="H2069">
        <v>0</v>
      </c>
      <c r="I2069">
        <v>0</v>
      </c>
      <c r="J2069">
        <v>0</v>
      </c>
      <c r="K2069" s="426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6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6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6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6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6">
        <v>11175917.24</v>
      </c>
      <c r="G2075" s="426">
        <v>-37942.900000000001</v>
      </c>
      <c r="H2075">
        <v>0</v>
      </c>
      <c r="I2075">
        <v>0</v>
      </c>
      <c r="J2075">
        <v>0</v>
      </c>
      <c r="K2075" s="426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6">
        <v>11652.16</v>
      </c>
      <c r="G2077">
        <v>-39.640000000000001</v>
      </c>
      <c r="H2077">
        <v>0</v>
      </c>
      <c r="I2077">
        <v>0</v>
      </c>
      <c r="J2077">
        <v>0</v>
      </c>
      <c r="K2077" s="426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6">
        <v>255113.62</v>
      </c>
      <c r="G2078">
        <v>-867.36000000000001</v>
      </c>
      <c r="H2078">
        <v>0</v>
      </c>
      <c r="I2078">
        <v>0</v>
      </c>
      <c r="J2078">
        <v>0</v>
      </c>
      <c r="K2078" s="426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6">
        <v>1499530.3600000001</v>
      </c>
      <c r="G2079" s="426">
        <v>-5097.96</v>
      </c>
      <c r="H2079">
        <v>0</v>
      </c>
      <c r="I2079">
        <v>0</v>
      </c>
      <c r="J2079">
        <v>0</v>
      </c>
      <c r="K2079" s="426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6">
        <v>13906210.859999999</v>
      </c>
      <c r="G2080" s="426">
        <v>-16686.970000000001</v>
      </c>
      <c r="H2080">
        <v>0</v>
      </c>
      <c r="I2080">
        <v>0</v>
      </c>
      <c r="J2080">
        <v>0</v>
      </c>
      <c r="K2080" s="426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6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6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6">
        <v>490988.81</v>
      </c>
      <c r="G2082">
        <v>-589.17999999999995</v>
      </c>
      <c r="H2082">
        <v>0</v>
      </c>
      <c r="I2082">
        <v>0</v>
      </c>
      <c r="J2082">
        <v>0</v>
      </c>
      <c r="K2082" s="426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6">
        <v>26557676.02</v>
      </c>
      <c r="G2083" s="426">
        <v>-31869.459999999999</v>
      </c>
      <c r="H2083">
        <v>0</v>
      </c>
      <c r="I2083">
        <v>0</v>
      </c>
      <c r="J2083">
        <v>0</v>
      </c>
      <c r="K2083" s="426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6">
        <v>49982229.689999998</v>
      </c>
      <c r="G2084" s="426">
        <v>-674987.67000000004</v>
      </c>
      <c r="H2084">
        <v>0</v>
      </c>
      <c r="I2084">
        <v>0</v>
      </c>
      <c r="J2084">
        <v>0</v>
      </c>
      <c r="K2084" s="426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6">
        <v>8944269.6999999993</v>
      </c>
      <c r="G2085" s="426">
        <v>-120827.25999999999</v>
      </c>
      <c r="H2085">
        <v>0</v>
      </c>
      <c r="I2085">
        <v>0</v>
      </c>
      <c r="J2085">
        <v>0</v>
      </c>
      <c r="K2085" s="426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6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6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6">
        <v>3608.5599999999999</v>
      </c>
      <c r="G2087">
        <v>-12.27</v>
      </c>
      <c r="H2087">
        <v>0</v>
      </c>
      <c r="I2087">
        <v>0</v>
      </c>
      <c r="J2087">
        <v>0</v>
      </c>
      <c r="K2087" s="426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6">
        <v>219886.32000000001</v>
      </c>
      <c r="G2090">
        <v>-749.12</v>
      </c>
      <c r="H2090">
        <v>0</v>
      </c>
      <c r="I2090">
        <v>0</v>
      </c>
      <c r="J2090">
        <v>0</v>
      </c>
      <c r="K2090" s="426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6">
        <v>253524.28</v>
      </c>
      <c r="G2091">
        <v>-861.83000000000004</v>
      </c>
      <c r="H2091">
        <v>0</v>
      </c>
      <c r="I2091">
        <v>0</v>
      </c>
      <c r="J2091">
        <v>0</v>
      </c>
      <c r="K2091" s="426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6">
        <v>646139.26000000001</v>
      </c>
      <c r="G2093" s="426">
        <v>-2196.4699999999998</v>
      </c>
      <c r="H2093">
        <v>0</v>
      </c>
      <c r="I2093">
        <v>0</v>
      </c>
      <c r="J2093">
        <v>0</v>
      </c>
      <c r="K2093" s="426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6">
        <v>2175</v>
      </c>
      <c r="G2094">
        <v>-7.3799999999999999</v>
      </c>
      <c r="H2094">
        <v>0</v>
      </c>
      <c r="I2094">
        <v>0</v>
      </c>
      <c r="J2094">
        <v>0</v>
      </c>
      <c r="K2094" s="426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6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6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6">
        <v>74600.520000000004</v>
      </c>
      <c r="G2096">
        <v>-253.84</v>
      </c>
      <c r="H2096">
        <v>0</v>
      </c>
      <c r="I2096">
        <v>0</v>
      </c>
      <c r="J2096">
        <v>0</v>
      </c>
      <c r="K2096" s="426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6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6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6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6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6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6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6">
        <v>1145383.4299999999</v>
      </c>
      <c r="G2100" s="426">
        <v>-1374.46</v>
      </c>
      <c r="H2100">
        <v>0</v>
      </c>
      <c r="I2100">
        <v>0</v>
      </c>
      <c r="J2100">
        <v>0</v>
      </c>
      <c r="K2100" s="426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6">
        <v>2411145.4399999999</v>
      </c>
      <c r="G2101" s="426">
        <v>-32610.610000000001</v>
      </c>
      <c r="H2101">
        <v>0</v>
      </c>
      <c r="I2101">
        <v>0</v>
      </c>
      <c r="J2101">
        <v>0</v>
      </c>
      <c r="K2101" s="426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6">
        <v>527035.85999999999</v>
      </c>
      <c r="G2102" s="426">
        <v>-7134.5100000000002</v>
      </c>
      <c r="H2102">
        <v>0</v>
      </c>
      <c r="I2102">
        <v>0</v>
      </c>
      <c r="J2102">
        <v>0</v>
      </c>
      <c r="K2102" s="426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30">
        <v>4</v>
      </c>
      <c r="D2376" s="430">
        <v>201</v>
      </c>
      <c r="E2376" s="430" t="s">
        <v>248</v>
      </c>
      <c r="F2376" s="431">
        <v>175561.20999999999</v>
      </c>
      <c r="G2376" s="431">
        <v>-4617.3000000000002</v>
      </c>
      <c r="H2376" s="431">
        <v>0</v>
      </c>
      <c r="I2376" s="431">
        <v>0</v>
      </c>
      <c r="J2376" s="431">
        <v>0</v>
      </c>
      <c r="K2376" s="431">
        <v>170943.91</v>
      </c>
      <c r="L2376" t="str">
        <f t="shared" si="55"/>
        <v>3-Small C&amp;I</v>
      </c>
      <c r="M2376"/>
      <c r="O2376" s="145"/>
      <c r="P2376"/>
    </row>
    <row r="2377" spans="1:16" ht="15">
      <c r="A2377">
        <v>2023</v>
      </c>
      <c r="B2377">
        <v>9</v>
      </c>
      <c r="C2377" s="430">
        <v>4</v>
      </c>
      <c r="D2377" s="430">
        <v>201</v>
      </c>
      <c r="E2377" s="430" t="s">
        <v>253</v>
      </c>
      <c r="F2377" s="431">
        <v>110.73999999999999</v>
      </c>
      <c r="G2377" s="431">
        <v>-2.9300000000000002</v>
      </c>
      <c r="H2377" s="431">
        <v>0</v>
      </c>
      <c r="I2377" s="431">
        <v>0</v>
      </c>
      <c r="J2377" s="431">
        <v>0</v>
      </c>
      <c r="K2377" s="431">
        <v>107.81</v>
      </c>
      <c r="L2377" t="str">
        <f t="shared" si="56" ref="L2377:L2440">VLOOKUP(E2377,N:O,2,FALSE)</f>
        <v>3-Small C&amp;I</v>
      </c>
      <c r="M2377"/>
      <c r="O2377" s="145"/>
      <c r="P2377"/>
    </row>
    <row r="2378" spans="1:16" ht="15">
      <c r="A2378">
        <v>2023</v>
      </c>
      <c r="B2378">
        <v>9</v>
      </c>
      <c r="C2378" s="430">
        <v>4</v>
      </c>
      <c r="D2378" s="430">
        <v>201</v>
      </c>
      <c r="E2378" s="430" t="s">
        <v>255</v>
      </c>
      <c r="F2378" s="431">
        <v>32.969999999999999</v>
      </c>
      <c r="G2378" s="431">
        <v>-0.87</v>
      </c>
      <c r="H2378" s="431">
        <v>0</v>
      </c>
      <c r="I2378" s="431">
        <v>0</v>
      </c>
      <c r="J2378" s="431">
        <v>0</v>
      </c>
      <c r="K2378" s="431">
        <v>32.100000000000001</v>
      </c>
      <c r="L2378" t="str">
        <f t="shared" si="56"/>
        <v>3-Small C&amp;I</v>
      </c>
      <c r="M2378"/>
      <c r="O2378" s="145"/>
      <c r="P2378"/>
    </row>
    <row r="2379" spans="1:16" ht="15">
      <c r="A2379">
        <v>2023</v>
      </c>
      <c r="B2379">
        <v>9</v>
      </c>
      <c r="C2379" s="430">
        <v>4</v>
      </c>
      <c r="D2379" s="430">
        <v>201</v>
      </c>
      <c r="E2379" s="430" t="s">
        <v>260</v>
      </c>
      <c r="F2379" s="431">
        <v>439.12</v>
      </c>
      <c r="G2379" s="431">
        <v>-11.539999999999999</v>
      </c>
      <c r="H2379" s="431">
        <v>0</v>
      </c>
      <c r="I2379" s="431">
        <v>0</v>
      </c>
      <c r="J2379" s="431">
        <v>0</v>
      </c>
      <c r="K2379" s="431">
        <v>427.57999999999998</v>
      </c>
      <c r="L2379" t="str">
        <f t="shared" si="56"/>
        <v>3-Small C&amp;I</v>
      </c>
      <c r="M2379"/>
      <c r="O2379" s="145"/>
      <c r="P2379"/>
    </row>
    <row r="2380" spans="1:16" ht="15">
      <c r="A2380">
        <v>2023</v>
      </c>
      <c r="B2380">
        <v>9</v>
      </c>
      <c r="C2380" s="430">
        <v>4</v>
      </c>
      <c r="D2380" s="430">
        <v>201</v>
      </c>
      <c r="E2380" s="430" t="s">
        <v>266</v>
      </c>
      <c r="F2380" s="431">
        <v>3213.9299999999998</v>
      </c>
      <c r="G2380" s="431">
        <v>-84.510000000000005</v>
      </c>
      <c r="H2380" s="431">
        <v>0</v>
      </c>
      <c r="I2380" s="431">
        <v>0</v>
      </c>
      <c r="J2380" s="431">
        <v>0</v>
      </c>
      <c r="K2380" s="431">
        <v>3129.4200000000001</v>
      </c>
      <c r="L2380" t="str">
        <f t="shared" si="56"/>
        <v>3-Small C&amp;I</v>
      </c>
      <c r="M2380"/>
      <c r="O2380" s="145"/>
      <c r="P2380"/>
    </row>
    <row r="2381" spans="1:16" ht="15">
      <c r="A2381">
        <v>2023</v>
      </c>
      <c r="B2381">
        <v>9</v>
      </c>
      <c r="C2381" s="430">
        <v>4</v>
      </c>
      <c r="D2381" s="430">
        <v>201</v>
      </c>
      <c r="E2381" s="430" t="s">
        <v>268</v>
      </c>
      <c r="F2381" s="431">
        <v>112710.5</v>
      </c>
      <c r="G2381" s="431">
        <v>-439.57999999999998</v>
      </c>
      <c r="H2381" s="431">
        <v>0</v>
      </c>
      <c r="I2381" s="431">
        <v>0</v>
      </c>
      <c r="J2381" s="431">
        <v>0</v>
      </c>
      <c r="K2381" s="431">
        <v>112270.92</v>
      </c>
      <c r="L2381" t="str">
        <f t="shared" si="56"/>
        <v>4-Medium C&amp;I</v>
      </c>
      <c r="M2381"/>
      <c r="O2381" s="145"/>
      <c r="P2381"/>
    </row>
    <row r="2382" spans="1:16" ht="15">
      <c r="A2382">
        <v>2023</v>
      </c>
      <c r="B2382">
        <v>9</v>
      </c>
      <c r="C2382" s="430">
        <v>4</v>
      </c>
      <c r="D2382" s="430">
        <v>201</v>
      </c>
      <c r="E2382" s="430" t="s">
        <v>271</v>
      </c>
      <c r="F2382" s="431">
        <v>141.08000000000001</v>
      </c>
      <c r="G2382" s="431">
        <v>-0.55000000000000004</v>
      </c>
      <c r="H2382" s="431">
        <v>0</v>
      </c>
      <c r="I2382" s="431">
        <v>0</v>
      </c>
      <c r="J2382" s="431">
        <v>0</v>
      </c>
      <c r="K2382" s="431">
        <v>140.53</v>
      </c>
      <c r="L2382" t="str">
        <f t="shared" si="56"/>
        <v>4-Medium C&amp;I</v>
      </c>
      <c r="M2382"/>
      <c r="O2382" s="145"/>
      <c r="P2382"/>
    </row>
    <row r="2383" spans="1:16" ht="15">
      <c r="A2383">
        <v>2023</v>
      </c>
      <c r="B2383">
        <v>9</v>
      </c>
      <c r="C2383" s="430">
        <v>4</v>
      </c>
      <c r="D2383" s="430">
        <v>201</v>
      </c>
      <c r="E2383" s="430" t="s">
        <v>593</v>
      </c>
      <c r="F2383" s="431">
        <v>107967.47</v>
      </c>
      <c r="G2383" s="431">
        <v>-421.06999999999999</v>
      </c>
      <c r="H2383" s="431">
        <v>0</v>
      </c>
      <c r="I2383" s="431">
        <v>0</v>
      </c>
      <c r="J2383" s="431">
        <v>0</v>
      </c>
      <c r="K2383" s="431">
        <v>107546.39999999999</v>
      </c>
      <c r="L2383" t="str">
        <f t="shared" si="56"/>
        <v>5-Large C&amp;I</v>
      </c>
      <c r="M2383"/>
      <c r="O2383" s="145"/>
      <c r="P2383"/>
    </row>
    <row r="2384" spans="1:16" ht="15">
      <c r="A2384">
        <v>2023</v>
      </c>
      <c r="B2384">
        <v>9</v>
      </c>
      <c r="C2384" s="430">
        <v>4</v>
      </c>
      <c r="D2384" s="430">
        <v>201</v>
      </c>
      <c r="E2384" s="430" t="s">
        <v>245</v>
      </c>
      <c r="F2384" s="431">
        <v>1087414.8799999999</v>
      </c>
      <c r="G2384" s="431">
        <v>-21635.549999999999</v>
      </c>
      <c r="H2384" s="431">
        <v>0</v>
      </c>
      <c r="I2384" s="431">
        <v>0</v>
      </c>
      <c r="J2384" s="431">
        <v>0</v>
      </c>
      <c r="K2384" s="431">
        <v>1065779.3300000001</v>
      </c>
      <c r="L2384" t="str">
        <f t="shared" si="56"/>
        <v>1-Residential</v>
      </c>
      <c r="M2384"/>
      <c r="O2384" s="145"/>
      <c r="P2384"/>
    </row>
    <row r="2385" spans="1:16" ht="15">
      <c r="A2385">
        <v>2023</v>
      </c>
      <c r="B2385">
        <v>9</v>
      </c>
      <c r="C2385" s="430">
        <v>4</v>
      </c>
      <c r="D2385" s="430">
        <v>201</v>
      </c>
      <c r="E2385" s="430" t="s">
        <v>257</v>
      </c>
      <c r="F2385" s="431">
        <v>8445.9300000000003</v>
      </c>
      <c r="G2385" s="431">
        <v>-171.22999999999999</v>
      </c>
      <c r="H2385" s="431">
        <v>0</v>
      </c>
      <c r="I2385" s="431">
        <v>0</v>
      </c>
      <c r="J2385" s="431">
        <v>0</v>
      </c>
      <c r="K2385" s="431">
        <v>8274.7000000000007</v>
      </c>
      <c r="L2385" t="str">
        <f t="shared" si="56"/>
        <v>2-Low Income Residential</v>
      </c>
      <c r="M2385"/>
      <c r="O2385" s="145"/>
      <c r="P2385"/>
    </row>
    <row r="2386" spans="1:16" ht="15">
      <c r="A2386">
        <v>2023</v>
      </c>
      <c r="B2386">
        <v>9</v>
      </c>
      <c r="C2386" s="430">
        <v>4</v>
      </c>
      <c r="D2386" s="430">
        <v>201</v>
      </c>
      <c r="E2386" s="430" t="s">
        <v>290</v>
      </c>
      <c r="F2386" s="431">
        <v>1322.51</v>
      </c>
      <c r="G2386" s="431">
        <v>-34.789999999999999</v>
      </c>
      <c r="H2386" s="431">
        <v>0</v>
      </c>
      <c r="I2386" s="431">
        <v>0</v>
      </c>
      <c r="J2386" s="431">
        <v>0</v>
      </c>
      <c r="K2386" s="431">
        <v>1287.72</v>
      </c>
      <c r="L2386" t="str">
        <f t="shared" si="56"/>
        <v>Street</v>
      </c>
      <c r="M2386"/>
      <c r="O2386" s="145"/>
      <c r="P2386"/>
    </row>
    <row r="2387" spans="1:16" ht="15">
      <c r="A2387">
        <v>2023</v>
      </c>
      <c r="B2387">
        <v>9</v>
      </c>
      <c r="C2387" s="430">
        <v>4</v>
      </c>
      <c r="D2387" s="430">
        <v>201</v>
      </c>
      <c r="E2387" s="430" t="s">
        <v>301</v>
      </c>
      <c r="F2387" s="431">
        <v>568.53999999999996</v>
      </c>
      <c r="G2387" s="431">
        <v>-14.960000000000001</v>
      </c>
      <c r="H2387" s="431">
        <v>0</v>
      </c>
      <c r="I2387" s="431">
        <v>0</v>
      </c>
      <c r="J2387" s="431">
        <v>0</v>
      </c>
      <c r="K2387" s="431">
        <v>553.58000000000004</v>
      </c>
      <c r="L2387" t="str">
        <f t="shared" si="56"/>
        <v>Street</v>
      </c>
      <c r="M2387"/>
      <c r="O2387" s="145"/>
      <c r="P2387"/>
    </row>
    <row r="2388" spans="1:16" ht="15">
      <c r="A2388">
        <v>2023</v>
      </c>
      <c r="B2388">
        <v>9</v>
      </c>
      <c r="C2388" s="430">
        <v>4</v>
      </c>
      <c r="D2388" s="430">
        <v>201</v>
      </c>
      <c r="E2388" s="430" t="s">
        <v>305</v>
      </c>
      <c r="F2388" s="431">
        <v>2.1000000000000001</v>
      </c>
      <c r="G2388" s="431">
        <v>-0.059999999999999998</v>
      </c>
      <c r="H2388" s="431">
        <v>0</v>
      </c>
      <c r="I2388" s="431">
        <v>0</v>
      </c>
      <c r="J2388" s="431">
        <v>0</v>
      </c>
      <c r="K2388" s="431">
        <v>2.04</v>
      </c>
      <c r="L2388" t="str">
        <f t="shared" si="56"/>
        <v>Street</v>
      </c>
      <c r="M2388"/>
      <c r="O2388" s="145"/>
      <c r="P2388"/>
    </row>
    <row r="2389" spans="1:16" ht="15">
      <c r="A2389">
        <v>2023</v>
      </c>
      <c r="B2389">
        <v>9</v>
      </c>
      <c r="C2389" s="430">
        <v>4</v>
      </c>
      <c r="D2389" s="430">
        <v>201</v>
      </c>
      <c r="E2389" s="430" t="s">
        <v>248</v>
      </c>
      <c r="F2389" s="431">
        <v>79389.940000000002</v>
      </c>
      <c r="G2389" s="431">
        <v>-2087.9899999999998</v>
      </c>
      <c r="H2389" s="431">
        <v>0</v>
      </c>
      <c r="I2389" s="431">
        <v>0</v>
      </c>
      <c r="J2389" s="431">
        <v>0</v>
      </c>
      <c r="K2389" s="431">
        <v>77301.949999999997</v>
      </c>
      <c r="L2389" t="str">
        <f t="shared" si="56"/>
        <v>3-Small C&amp;I</v>
      </c>
      <c r="M2389"/>
      <c r="O2389" s="145"/>
      <c r="P2389"/>
    </row>
    <row r="2390" spans="1:16" ht="15">
      <c r="A2390">
        <v>2023</v>
      </c>
      <c r="B2390">
        <v>9</v>
      </c>
      <c r="C2390" s="430">
        <v>4</v>
      </c>
      <c r="D2390" s="430">
        <v>201</v>
      </c>
      <c r="E2390" s="430" t="s">
        <v>260</v>
      </c>
      <c r="F2390" s="431">
        <v>194.80000000000001</v>
      </c>
      <c r="G2390" s="431">
        <v>-5.1200000000000001</v>
      </c>
      <c r="H2390" s="431">
        <v>0</v>
      </c>
      <c r="I2390" s="431">
        <v>0</v>
      </c>
      <c r="J2390" s="431">
        <v>0</v>
      </c>
      <c r="K2390" s="431">
        <v>189.68000000000001</v>
      </c>
      <c r="L2390" t="str">
        <f t="shared" si="56"/>
        <v>3-Small C&amp;I</v>
      </c>
      <c r="M2390"/>
      <c r="O2390" s="145"/>
      <c r="P2390"/>
    </row>
    <row r="2391" spans="1:16" ht="15">
      <c r="A2391">
        <v>2023</v>
      </c>
      <c r="B2391">
        <v>9</v>
      </c>
      <c r="C2391" s="430">
        <v>4</v>
      </c>
      <c r="D2391" s="430">
        <v>201</v>
      </c>
      <c r="E2391" s="430" t="s">
        <v>266</v>
      </c>
      <c r="F2391" s="431">
        <v>659.83000000000004</v>
      </c>
      <c r="G2391" s="431">
        <v>-17.350000000000001</v>
      </c>
      <c r="H2391" s="431">
        <v>0</v>
      </c>
      <c r="I2391" s="431">
        <v>0</v>
      </c>
      <c r="J2391" s="431">
        <v>0</v>
      </c>
      <c r="K2391" s="431">
        <v>642.48000000000002</v>
      </c>
      <c r="L2391" t="str">
        <f t="shared" si="56"/>
        <v>3-Small C&amp;I</v>
      </c>
      <c r="M2391"/>
      <c r="O2391" s="145"/>
      <c r="P2391"/>
    </row>
    <row r="2392" spans="1:16" ht="15">
      <c r="A2392">
        <v>2023</v>
      </c>
      <c r="B2392">
        <v>9</v>
      </c>
      <c r="C2392" s="430">
        <v>4</v>
      </c>
      <c r="D2392" s="430">
        <v>201</v>
      </c>
      <c r="E2392" s="430" t="s">
        <v>268</v>
      </c>
      <c r="F2392" s="431">
        <v>70315.149999999994</v>
      </c>
      <c r="G2392" s="431">
        <v>-274.22000000000003</v>
      </c>
      <c r="H2392" s="431">
        <v>0</v>
      </c>
      <c r="I2392" s="431">
        <v>0</v>
      </c>
      <c r="J2392" s="431">
        <v>0</v>
      </c>
      <c r="K2392" s="431">
        <v>70040.929999999993</v>
      </c>
      <c r="L2392" t="str">
        <f t="shared" si="56"/>
        <v>4-Medium C&amp;I</v>
      </c>
      <c r="M2392"/>
      <c r="O2392" s="145"/>
      <c r="P2392"/>
    </row>
    <row r="2393" spans="1:16" ht="15">
      <c r="A2393">
        <v>2023</v>
      </c>
      <c r="B2393">
        <v>9</v>
      </c>
      <c r="C2393" s="430">
        <v>4</v>
      </c>
      <c r="D2393" s="430">
        <v>201</v>
      </c>
      <c r="E2393" s="430" t="s">
        <v>245</v>
      </c>
      <c r="F2393" s="431">
        <v>168592.17000000001</v>
      </c>
      <c r="G2393" s="431">
        <v>-3355.0300000000002</v>
      </c>
      <c r="H2393" s="431">
        <v>0</v>
      </c>
      <c r="I2393" s="431">
        <v>0</v>
      </c>
      <c r="J2393" s="431">
        <v>0</v>
      </c>
      <c r="K2393" s="431">
        <v>165237.14000000001</v>
      </c>
      <c r="L2393" t="str">
        <f t="shared" si="56"/>
        <v>1-Residential</v>
      </c>
      <c r="M2393"/>
      <c r="O2393" s="145"/>
      <c r="P2393"/>
    </row>
    <row r="2394" spans="1:16" ht="15">
      <c r="A2394">
        <v>2023</v>
      </c>
      <c r="B2394">
        <v>9</v>
      </c>
      <c r="C2394" s="430">
        <v>4</v>
      </c>
      <c r="D2394" s="430">
        <v>201</v>
      </c>
      <c r="E2394" s="430" t="s">
        <v>257</v>
      </c>
      <c r="F2394" s="431">
        <v>79.549999999999997</v>
      </c>
      <c r="G2394" s="431">
        <v>-1.5800000000000001</v>
      </c>
      <c r="H2394" s="431">
        <v>0</v>
      </c>
      <c r="I2394" s="431">
        <v>0</v>
      </c>
      <c r="J2394" s="431">
        <v>0</v>
      </c>
      <c r="K2394" s="431">
        <v>77.969999999999999</v>
      </c>
      <c r="L2394" t="str">
        <f t="shared" si="56"/>
        <v>2-Low Income Residential</v>
      </c>
      <c r="M2394"/>
      <c r="O2394" s="145"/>
      <c r="P2394"/>
    </row>
    <row r="2395" spans="1:16" ht="15">
      <c r="A2395">
        <v>2023</v>
      </c>
      <c r="B2395">
        <v>9</v>
      </c>
      <c r="C2395" s="432">
        <v>5</v>
      </c>
      <c r="D2395" s="432">
        <v>201</v>
      </c>
      <c r="E2395" s="432" t="s">
        <v>248</v>
      </c>
      <c r="F2395" s="433">
        <v>11627110.6</v>
      </c>
      <c r="G2395" s="433">
        <v>-305056.02000000002</v>
      </c>
      <c r="H2395" s="433">
        <v>0</v>
      </c>
      <c r="I2395" s="433">
        <v>0</v>
      </c>
      <c r="J2395" s="433">
        <v>0</v>
      </c>
      <c r="K2395" s="433">
        <v>11322054.58</v>
      </c>
      <c r="L2395" t="str">
        <f t="shared" si="56"/>
        <v>3-Small C&amp;I</v>
      </c>
      <c r="M2395"/>
      <c r="O2395" s="145"/>
      <c r="P2395"/>
    </row>
    <row r="2396" spans="1:16" ht="15">
      <c r="A2396">
        <v>2023</v>
      </c>
      <c r="B2396">
        <v>9</v>
      </c>
      <c r="C2396" s="432">
        <v>5</v>
      </c>
      <c r="D2396" s="432">
        <v>201</v>
      </c>
      <c r="E2396" s="432" t="s">
        <v>253</v>
      </c>
      <c r="F2396" s="433">
        <v>682.65999999999997</v>
      </c>
      <c r="G2396" s="433">
        <v>-17.960000000000001</v>
      </c>
      <c r="H2396" s="433">
        <v>0</v>
      </c>
      <c r="I2396" s="433">
        <v>0</v>
      </c>
      <c r="J2396" s="433">
        <v>0</v>
      </c>
      <c r="K2396" s="433">
        <v>664.70000000000005</v>
      </c>
      <c r="L2396" t="str">
        <f t="shared" si="56"/>
        <v>3-Small C&amp;I</v>
      </c>
      <c r="M2396"/>
      <c r="O2396" s="145"/>
      <c r="P2396"/>
    </row>
    <row r="2397" spans="1:16" ht="15">
      <c r="A2397">
        <v>2023</v>
      </c>
      <c r="B2397">
        <v>9</v>
      </c>
      <c r="C2397" s="432">
        <v>5</v>
      </c>
      <c r="D2397" s="432">
        <v>201</v>
      </c>
      <c r="E2397" s="432" t="s">
        <v>255</v>
      </c>
      <c r="F2397" s="433">
        <v>12373.389999999999</v>
      </c>
      <c r="G2397" s="433">
        <v>-325</v>
      </c>
      <c r="H2397" s="433">
        <v>0</v>
      </c>
      <c r="I2397" s="433">
        <v>0</v>
      </c>
      <c r="J2397" s="433">
        <v>0</v>
      </c>
      <c r="K2397" s="433">
        <v>12048.389999999999</v>
      </c>
      <c r="L2397" t="str">
        <f t="shared" si="56"/>
        <v>3-Small C&amp;I</v>
      </c>
      <c r="M2397"/>
      <c r="O2397" s="145"/>
      <c r="P2397"/>
    </row>
    <row r="2398" spans="1:16" ht="15">
      <c r="A2398">
        <v>2023</v>
      </c>
      <c r="B2398">
        <v>9</v>
      </c>
      <c r="C2398" s="432">
        <v>5</v>
      </c>
      <c r="D2398" s="432">
        <v>201</v>
      </c>
      <c r="E2398" s="432" t="s">
        <v>260</v>
      </c>
      <c r="F2398" s="433">
        <v>148871.60999999999</v>
      </c>
      <c r="G2398" s="433">
        <v>-3914.5799999999999</v>
      </c>
      <c r="H2398" s="433">
        <v>0</v>
      </c>
      <c r="I2398" s="433">
        <v>0</v>
      </c>
      <c r="J2398" s="433">
        <v>0</v>
      </c>
      <c r="K2398" s="433">
        <v>144957.03</v>
      </c>
      <c r="L2398" t="str">
        <f t="shared" si="56"/>
        <v>3-Small C&amp;I</v>
      </c>
      <c r="M2398"/>
      <c r="O2398" s="145"/>
      <c r="P2398"/>
    </row>
    <row r="2399" spans="1:16" ht="15">
      <c r="A2399">
        <v>2023</v>
      </c>
      <c r="B2399">
        <v>9</v>
      </c>
      <c r="C2399" s="432">
        <v>5</v>
      </c>
      <c r="D2399" s="432">
        <v>201</v>
      </c>
      <c r="E2399" s="432" t="s">
        <v>266</v>
      </c>
      <c r="F2399" s="433">
        <v>967205.88</v>
      </c>
      <c r="G2399" s="433">
        <v>-25449.48</v>
      </c>
      <c r="H2399" s="433">
        <v>0</v>
      </c>
      <c r="I2399" s="433">
        <v>0</v>
      </c>
      <c r="J2399" s="433">
        <v>0</v>
      </c>
      <c r="K2399" s="433">
        <v>941756.40000000002</v>
      </c>
      <c r="L2399" t="str">
        <f t="shared" si="56"/>
        <v>3-Small C&amp;I</v>
      </c>
      <c r="M2399"/>
      <c r="O2399" s="145"/>
      <c r="P2399"/>
    </row>
    <row r="2400" spans="1:16" ht="15">
      <c r="A2400">
        <v>2023</v>
      </c>
      <c r="B2400">
        <v>9</v>
      </c>
      <c r="C2400" s="432">
        <v>5</v>
      </c>
      <c r="D2400" s="432">
        <v>201</v>
      </c>
      <c r="E2400" s="432" t="s">
        <v>268</v>
      </c>
      <c r="F2400" s="433">
        <v>14994445.199999999</v>
      </c>
      <c r="G2400" s="433">
        <v>-58580.139999999999</v>
      </c>
      <c r="H2400" s="433">
        <v>0</v>
      </c>
      <c r="I2400" s="433">
        <v>0</v>
      </c>
      <c r="J2400" s="433">
        <v>0</v>
      </c>
      <c r="K2400" s="433">
        <v>14935865.060000001</v>
      </c>
      <c r="L2400" t="str">
        <f t="shared" si="56"/>
        <v>4-Medium C&amp;I</v>
      </c>
      <c r="M2400"/>
      <c r="O2400" s="145"/>
      <c r="P2400"/>
    </row>
    <row r="2401" spans="1:16" ht="15">
      <c r="A2401">
        <v>2023</v>
      </c>
      <c r="B2401">
        <v>9</v>
      </c>
      <c r="C2401" s="432">
        <v>5</v>
      </c>
      <c r="D2401" s="432">
        <v>201</v>
      </c>
      <c r="E2401" s="432" t="s">
        <v>271</v>
      </c>
      <c r="F2401" s="433">
        <v>669885.21999999997</v>
      </c>
      <c r="G2401" s="433">
        <v>-2598.9699999999998</v>
      </c>
      <c r="H2401" s="433">
        <v>0</v>
      </c>
      <c r="I2401" s="433">
        <v>0</v>
      </c>
      <c r="J2401" s="433">
        <v>0</v>
      </c>
      <c r="K2401" s="433">
        <v>667286.25</v>
      </c>
      <c r="L2401" t="str">
        <f t="shared" si="56"/>
        <v>4-Medium C&amp;I</v>
      </c>
      <c r="M2401"/>
      <c r="O2401" s="145"/>
      <c r="P2401"/>
    </row>
    <row r="2402" spans="1:16" ht="15">
      <c r="A2402">
        <v>2023</v>
      </c>
      <c r="B2402">
        <v>9</v>
      </c>
      <c r="C2402" s="432">
        <v>5</v>
      </c>
      <c r="D2402" s="432">
        <v>201</v>
      </c>
      <c r="E2402" s="432" t="s">
        <v>274</v>
      </c>
      <c r="F2402" s="433">
        <v>465207.84000000003</v>
      </c>
      <c r="G2402" s="433">
        <v>-1814.28</v>
      </c>
      <c r="H2402" s="433">
        <v>0</v>
      </c>
      <c r="I2402" s="433">
        <v>0</v>
      </c>
      <c r="J2402" s="433">
        <v>0</v>
      </c>
      <c r="K2402" s="433">
        <v>463393.56</v>
      </c>
      <c r="L2402" t="str">
        <f t="shared" si="56"/>
        <v>4-Medium C&amp;I</v>
      </c>
      <c r="M2402"/>
      <c r="O2402" s="145"/>
      <c r="P2402"/>
    </row>
    <row r="2403" spans="1:16" ht="15">
      <c r="A2403">
        <v>2023</v>
      </c>
      <c r="B2403">
        <v>9</v>
      </c>
      <c r="C2403" s="432">
        <v>5</v>
      </c>
      <c r="D2403" s="432">
        <v>201</v>
      </c>
      <c r="E2403" s="432" t="s">
        <v>593</v>
      </c>
      <c r="F2403" s="433">
        <v>28947672.77</v>
      </c>
      <c r="G2403" s="433">
        <v>-112400.99000000001</v>
      </c>
      <c r="H2403" s="433">
        <v>0</v>
      </c>
      <c r="I2403" s="433">
        <v>0</v>
      </c>
      <c r="J2403" s="433">
        <v>0</v>
      </c>
      <c r="K2403" s="433">
        <v>28835271.780000001</v>
      </c>
      <c r="L2403" t="str">
        <f t="shared" si="56"/>
        <v>5-Large C&amp;I</v>
      </c>
      <c r="M2403"/>
      <c r="O2403" s="145"/>
      <c r="P2403"/>
    </row>
    <row r="2404" spans="1:16" ht="15">
      <c r="A2404">
        <v>2023</v>
      </c>
      <c r="B2404">
        <v>9</v>
      </c>
      <c r="C2404" s="432">
        <v>5</v>
      </c>
      <c r="D2404" s="432">
        <v>201</v>
      </c>
      <c r="E2404" s="432" t="s">
        <v>245</v>
      </c>
      <c r="F2404" s="433">
        <v>47614863.359999999</v>
      </c>
      <c r="G2404" s="433">
        <v>-947442.40000000002</v>
      </c>
      <c r="H2404" s="433">
        <v>0</v>
      </c>
      <c r="I2404" s="433">
        <v>0</v>
      </c>
      <c r="J2404" s="433">
        <v>0</v>
      </c>
      <c r="K2404" s="433">
        <v>46667420.960000001</v>
      </c>
      <c r="L2404" t="str">
        <f t="shared" si="56"/>
        <v>1-Residential</v>
      </c>
      <c r="M2404"/>
      <c r="O2404" s="145"/>
      <c r="P2404"/>
    </row>
    <row r="2405" spans="1:16" ht="15">
      <c r="A2405">
        <v>2023</v>
      </c>
      <c r="B2405">
        <v>9</v>
      </c>
      <c r="C2405" s="432">
        <v>5</v>
      </c>
      <c r="D2405" s="432">
        <v>201</v>
      </c>
      <c r="E2405" s="432" t="s">
        <v>257</v>
      </c>
      <c r="F2405" s="433">
        <v>7401890.1900000004</v>
      </c>
      <c r="G2405" s="433">
        <v>-147032.63</v>
      </c>
      <c r="H2405" s="433">
        <v>0</v>
      </c>
      <c r="I2405" s="433">
        <v>0</v>
      </c>
      <c r="J2405" s="433">
        <v>0</v>
      </c>
      <c r="K2405" s="433">
        <v>7254857.5599999996</v>
      </c>
      <c r="L2405" t="str">
        <f t="shared" si="56"/>
        <v>2-Low Income Residential</v>
      </c>
      <c r="M2405"/>
      <c r="O2405" s="145"/>
      <c r="P2405"/>
    </row>
    <row r="2406" spans="1:16" ht="15">
      <c r="A2406">
        <v>2023</v>
      </c>
      <c r="B2406">
        <v>9</v>
      </c>
      <c r="C2406" s="432">
        <v>5</v>
      </c>
      <c r="D2406" s="432">
        <v>201</v>
      </c>
      <c r="E2406" s="432" t="s">
        <v>290</v>
      </c>
      <c r="F2406" s="433">
        <v>89082.649999999994</v>
      </c>
      <c r="G2406" s="433">
        <v>-2342.9299999999998</v>
      </c>
      <c r="H2406" s="433">
        <v>0</v>
      </c>
      <c r="I2406" s="433">
        <v>0</v>
      </c>
      <c r="J2406" s="433">
        <v>0</v>
      </c>
      <c r="K2406" s="433">
        <v>86739.720000000001</v>
      </c>
      <c r="L2406" t="str">
        <f t="shared" si="56"/>
        <v>Street</v>
      </c>
      <c r="M2406"/>
      <c r="O2406" s="145"/>
      <c r="P2406"/>
    </row>
    <row r="2407" spans="1:16" ht="15">
      <c r="A2407">
        <v>2023</v>
      </c>
      <c r="B2407">
        <v>9</v>
      </c>
      <c r="C2407" s="432">
        <v>5</v>
      </c>
      <c r="D2407" s="432">
        <v>201</v>
      </c>
      <c r="E2407" s="432" t="s">
        <v>595</v>
      </c>
      <c r="F2407" s="433">
        <v>3506.9899999999998</v>
      </c>
      <c r="G2407" s="433">
        <v>-92.239999999999995</v>
      </c>
      <c r="H2407" s="433">
        <v>0</v>
      </c>
      <c r="I2407" s="433">
        <v>0</v>
      </c>
      <c r="J2407" s="433">
        <v>0</v>
      </c>
      <c r="K2407" s="433">
        <v>3414.75</v>
      </c>
      <c r="L2407" t="str">
        <f t="shared" si="56"/>
        <v>Street</v>
      </c>
      <c r="M2407"/>
      <c r="O2407" s="145"/>
      <c r="P2407"/>
    </row>
    <row r="2408" spans="1:16" ht="15">
      <c r="A2408">
        <v>2023</v>
      </c>
      <c r="B2408">
        <v>9</v>
      </c>
      <c r="C2408" s="432">
        <v>5</v>
      </c>
      <c r="D2408" s="432">
        <v>201</v>
      </c>
      <c r="E2408" s="432" t="s">
        <v>297</v>
      </c>
      <c r="F2408" s="433">
        <v>472.35000000000002</v>
      </c>
      <c r="G2408" s="433">
        <v>-12.42</v>
      </c>
      <c r="H2408" s="433">
        <v>0</v>
      </c>
      <c r="I2408" s="433">
        <v>0</v>
      </c>
      <c r="J2408" s="433">
        <v>0</v>
      </c>
      <c r="K2408" s="433">
        <v>459.93000000000001</v>
      </c>
      <c r="L2408" t="str">
        <f t="shared" si="56"/>
        <v>Street</v>
      </c>
      <c r="M2408"/>
      <c r="O2408" s="145"/>
      <c r="P2408"/>
    </row>
    <row r="2409" spans="1:16" ht="15">
      <c r="A2409">
        <v>2023</v>
      </c>
      <c r="B2409">
        <v>9</v>
      </c>
      <c r="C2409" s="432">
        <v>5</v>
      </c>
      <c r="D2409" s="432">
        <v>201</v>
      </c>
      <c r="E2409" s="432" t="s">
        <v>301</v>
      </c>
      <c r="F2409" s="433">
        <v>422.44999999999999</v>
      </c>
      <c r="G2409" s="433">
        <v>-11.119999999999999</v>
      </c>
      <c r="H2409" s="433">
        <v>0</v>
      </c>
      <c r="I2409" s="433">
        <v>0</v>
      </c>
      <c r="J2409" s="433">
        <v>0</v>
      </c>
      <c r="K2409" s="433">
        <v>411.32999999999998</v>
      </c>
      <c r="L2409" t="str">
        <f t="shared" si="56"/>
        <v>Street</v>
      </c>
      <c r="M2409"/>
      <c r="O2409" s="145"/>
      <c r="P2409"/>
    </row>
    <row r="2410" spans="1:16" ht="15">
      <c r="A2410">
        <v>2023</v>
      </c>
      <c r="B2410">
        <v>9</v>
      </c>
      <c r="C2410" s="432">
        <v>5</v>
      </c>
      <c r="D2410" s="432">
        <v>201</v>
      </c>
      <c r="E2410" s="432" t="s">
        <v>305</v>
      </c>
      <c r="F2410" s="433">
        <v>162000.19</v>
      </c>
      <c r="G2410" s="433">
        <v>-4276.1499999999996</v>
      </c>
      <c r="H2410" s="433">
        <v>0</v>
      </c>
      <c r="I2410" s="433">
        <v>0</v>
      </c>
      <c r="J2410" s="433">
        <v>0</v>
      </c>
      <c r="K2410" s="433">
        <v>157724.04000000001</v>
      </c>
      <c r="L2410" t="str">
        <f t="shared" si="56"/>
        <v>Street</v>
      </c>
      <c r="M2410"/>
      <c r="O2410" s="145"/>
      <c r="P2410"/>
    </row>
    <row r="2411" spans="1:16" ht="15">
      <c r="A2411">
        <v>2023</v>
      </c>
      <c r="B2411">
        <v>9</v>
      </c>
      <c r="C2411" s="432">
        <v>5</v>
      </c>
      <c r="D2411" s="432">
        <v>201</v>
      </c>
      <c r="E2411" s="432" t="s">
        <v>596</v>
      </c>
      <c r="F2411" s="433">
        <v>211354.69</v>
      </c>
      <c r="G2411" s="433">
        <v>-5558.6099999999997</v>
      </c>
      <c r="H2411" s="433">
        <v>0</v>
      </c>
      <c r="I2411" s="433">
        <v>0</v>
      </c>
      <c r="J2411" s="433">
        <v>0</v>
      </c>
      <c r="K2411" s="433">
        <v>205796.07999999999</v>
      </c>
      <c r="L2411" t="str">
        <f t="shared" si="56"/>
        <v>Street</v>
      </c>
      <c r="M2411"/>
      <c r="O2411" s="145"/>
      <c r="P2411"/>
    </row>
    <row r="2412" spans="1:16" ht="15">
      <c r="A2412">
        <v>2023</v>
      </c>
      <c r="B2412">
        <v>9</v>
      </c>
      <c r="C2412" s="432">
        <v>5</v>
      </c>
      <c r="D2412" s="432">
        <v>201</v>
      </c>
      <c r="E2412" s="432" t="s">
        <v>310</v>
      </c>
      <c r="F2412" s="433">
        <v>44.509999999999998</v>
      </c>
      <c r="G2412" s="433">
        <v>-1.1699999999999999</v>
      </c>
      <c r="H2412" s="433">
        <v>0</v>
      </c>
      <c r="I2412" s="433">
        <v>0</v>
      </c>
      <c r="J2412" s="433">
        <v>0</v>
      </c>
      <c r="K2412" s="433">
        <v>43.340000000000003</v>
      </c>
      <c r="L2412" t="str">
        <f t="shared" si="56"/>
        <v>Street</v>
      </c>
      <c r="M2412"/>
      <c r="O2412" s="145"/>
      <c r="P2412"/>
    </row>
    <row r="2413" spans="1:16" ht="15">
      <c r="A2413">
        <v>2023</v>
      </c>
      <c r="B2413">
        <v>9</v>
      </c>
      <c r="C2413" s="432">
        <v>5</v>
      </c>
      <c r="D2413" s="432">
        <v>201</v>
      </c>
      <c r="E2413" s="432" t="s">
        <v>248</v>
      </c>
      <c r="F2413" s="433">
        <v>1243619.48</v>
      </c>
      <c r="G2413" s="433">
        <v>-32767.790000000001</v>
      </c>
      <c r="H2413" s="433">
        <v>0</v>
      </c>
      <c r="I2413" s="433">
        <v>0</v>
      </c>
      <c r="J2413" s="433">
        <v>0</v>
      </c>
      <c r="K2413" s="433">
        <v>1210851.6899999999</v>
      </c>
      <c r="L2413" t="str">
        <f t="shared" si="56"/>
        <v>3-Small C&amp;I</v>
      </c>
      <c r="M2413"/>
      <c r="O2413" s="145"/>
      <c r="P2413"/>
    </row>
    <row r="2414" spans="1:16" ht="15">
      <c r="A2414">
        <v>2023</v>
      </c>
      <c r="B2414">
        <v>9</v>
      </c>
      <c r="C2414" s="432">
        <v>5</v>
      </c>
      <c r="D2414" s="432">
        <v>201</v>
      </c>
      <c r="E2414" s="432" t="s">
        <v>255</v>
      </c>
      <c r="F2414" s="433">
        <v>2444.9699999999998</v>
      </c>
      <c r="G2414" s="433">
        <v>-64.25</v>
      </c>
      <c r="H2414" s="433">
        <v>0</v>
      </c>
      <c r="I2414" s="433">
        <v>0</v>
      </c>
      <c r="J2414" s="433">
        <v>0</v>
      </c>
      <c r="K2414" s="433">
        <v>2380.7199999999998</v>
      </c>
      <c r="L2414" t="str">
        <f t="shared" si="56"/>
        <v>3-Small C&amp;I</v>
      </c>
      <c r="M2414"/>
      <c r="O2414" s="145"/>
      <c r="P2414"/>
    </row>
    <row r="2415" spans="1:16" ht="15">
      <c r="A2415">
        <v>2023</v>
      </c>
      <c r="B2415">
        <v>9</v>
      </c>
      <c r="C2415" s="432">
        <v>5</v>
      </c>
      <c r="D2415" s="432">
        <v>201</v>
      </c>
      <c r="E2415" s="432" t="s">
        <v>260</v>
      </c>
      <c r="F2415" s="433">
        <v>8050.8800000000001</v>
      </c>
      <c r="G2415" s="433">
        <v>-211.74000000000001</v>
      </c>
      <c r="H2415" s="433">
        <v>0</v>
      </c>
      <c r="I2415" s="433">
        <v>0</v>
      </c>
      <c r="J2415" s="433">
        <v>0</v>
      </c>
      <c r="K2415" s="433">
        <v>7839.1400000000003</v>
      </c>
      <c r="L2415" t="str">
        <f t="shared" si="56"/>
        <v>3-Small C&amp;I</v>
      </c>
      <c r="M2415"/>
      <c r="O2415" s="145"/>
      <c r="P2415"/>
    </row>
    <row r="2416" spans="1:16" ht="15">
      <c r="A2416">
        <v>2023</v>
      </c>
      <c r="B2416">
        <v>9</v>
      </c>
      <c r="C2416" s="432">
        <v>5</v>
      </c>
      <c r="D2416" s="432">
        <v>201</v>
      </c>
      <c r="E2416" s="432" t="s">
        <v>266</v>
      </c>
      <c r="F2416" s="433">
        <v>105683.28</v>
      </c>
      <c r="G2416" s="433">
        <v>-2718.1700000000001</v>
      </c>
      <c r="H2416" s="433">
        <v>0</v>
      </c>
      <c r="I2416" s="433">
        <v>0</v>
      </c>
      <c r="J2416" s="433">
        <v>0</v>
      </c>
      <c r="K2416" s="433">
        <v>102965.11</v>
      </c>
      <c r="L2416" t="str">
        <f t="shared" si="56"/>
        <v>3-Small C&amp;I</v>
      </c>
      <c r="M2416"/>
      <c r="O2416" s="145"/>
      <c r="P2416"/>
    </row>
    <row r="2417" spans="1:16" ht="15">
      <c r="A2417">
        <v>2023</v>
      </c>
      <c r="B2417">
        <v>9</v>
      </c>
      <c r="C2417" s="432">
        <v>5</v>
      </c>
      <c r="D2417" s="432">
        <v>201</v>
      </c>
      <c r="E2417" s="432" t="s">
        <v>268</v>
      </c>
      <c r="F2417" s="433">
        <v>1334527.47</v>
      </c>
      <c r="G2417" s="433">
        <v>-5180.5799999999999</v>
      </c>
      <c r="H2417" s="433">
        <v>0</v>
      </c>
      <c r="I2417" s="433">
        <v>0</v>
      </c>
      <c r="J2417" s="433">
        <v>0</v>
      </c>
      <c r="K2417" s="433">
        <v>1329346.8899999999</v>
      </c>
      <c r="L2417" t="str">
        <f t="shared" si="56"/>
        <v>4-Medium C&amp;I</v>
      </c>
      <c r="M2417"/>
      <c r="O2417" s="145"/>
      <c r="P2417"/>
    </row>
    <row r="2418" spans="1:16" ht="15">
      <c r="A2418">
        <v>2023</v>
      </c>
      <c r="B2418">
        <v>9</v>
      </c>
      <c r="C2418" s="432">
        <v>5</v>
      </c>
      <c r="D2418" s="432">
        <v>201</v>
      </c>
      <c r="E2418" s="432" t="s">
        <v>271</v>
      </c>
      <c r="F2418" s="433">
        <v>46580.099999999999</v>
      </c>
      <c r="G2418" s="433">
        <v>-181.63999999999999</v>
      </c>
      <c r="H2418" s="433">
        <v>0</v>
      </c>
      <c r="I2418" s="433">
        <v>0</v>
      </c>
      <c r="J2418" s="433">
        <v>0</v>
      </c>
      <c r="K2418" s="433">
        <v>46398.459999999999</v>
      </c>
      <c r="L2418" t="str">
        <f t="shared" si="56"/>
        <v>4-Medium C&amp;I</v>
      </c>
      <c r="M2418"/>
      <c r="O2418" s="145"/>
      <c r="P2418"/>
    </row>
    <row r="2419" spans="1:16" ht="15">
      <c r="A2419">
        <v>2023</v>
      </c>
      <c r="B2419">
        <v>9</v>
      </c>
      <c r="C2419" s="432">
        <v>5</v>
      </c>
      <c r="D2419" s="432">
        <v>201</v>
      </c>
      <c r="E2419" s="432" t="s">
        <v>274</v>
      </c>
      <c r="F2419" s="433">
        <v>30829.830000000002</v>
      </c>
      <c r="G2419" s="433">
        <v>-120.23999999999999</v>
      </c>
      <c r="H2419" s="433">
        <v>0</v>
      </c>
      <c r="I2419" s="433">
        <v>0</v>
      </c>
      <c r="J2419" s="433">
        <v>0</v>
      </c>
      <c r="K2419" s="433">
        <v>30709.59</v>
      </c>
      <c r="L2419" t="str">
        <f t="shared" si="56"/>
        <v>4-Medium C&amp;I</v>
      </c>
      <c r="M2419"/>
      <c r="O2419" s="145"/>
      <c r="P2419"/>
    </row>
    <row r="2420" spans="1:16" ht="15">
      <c r="A2420">
        <v>2023</v>
      </c>
      <c r="B2420">
        <v>9</v>
      </c>
      <c r="C2420" s="432">
        <v>5</v>
      </c>
      <c r="D2420" s="432">
        <v>201</v>
      </c>
      <c r="E2420" s="432" t="s">
        <v>593</v>
      </c>
      <c r="F2420" s="433">
        <v>2959589.1899999999</v>
      </c>
      <c r="G2420" s="433">
        <v>-11542.35</v>
      </c>
      <c r="H2420" s="433">
        <v>0</v>
      </c>
      <c r="I2420" s="433">
        <v>0</v>
      </c>
      <c r="J2420" s="433">
        <v>0</v>
      </c>
      <c r="K2420" s="433">
        <v>2948046.8399999999</v>
      </c>
      <c r="L2420" t="str">
        <f t="shared" si="56"/>
        <v>5-Large C&amp;I</v>
      </c>
      <c r="M2420"/>
      <c r="O2420" s="145"/>
      <c r="P2420"/>
    </row>
    <row r="2421" spans="1:16" ht="15">
      <c r="A2421">
        <v>2023</v>
      </c>
      <c r="B2421">
        <v>9</v>
      </c>
      <c r="C2421" s="432">
        <v>5</v>
      </c>
      <c r="D2421" s="432">
        <v>201</v>
      </c>
      <c r="E2421" s="432" t="s">
        <v>245</v>
      </c>
      <c r="F2421" s="433">
        <v>4054852.3100000001</v>
      </c>
      <c r="G2421" s="433">
        <v>-80670.979999999996</v>
      </c>
      <c r="H2421" s="433">
        <v>0</v>
      </c>
      <c r="I2421" s="433">
        <v>0</v>
      </c>
      <c r="J2421" s="433">
        <v>0</v>
      </c>
      <c r="K2421" s="433">
        <v>3974181.3300000001</v>
      </c>
      <c r="L2421" t="str">
        <f t="shared" si="56"/>
        <v>1-Residential</v>
      </c>
      <c r="M2421"/>
      <c r="O2421" s="145"/>
      <c r="P2421"/>
    </row>
    <row r="2422" spans="1:16" ht="15">
      <c r="A2422">
        <v>2023</v>
      </c>
      <c r="B2422">
        <v>9</v>
      </c>
      <c r="C2422" s="432">
        <v>5</v>
      </c>
      <c r="D2422" s="432">
        <v>201</v>
      </c>
      <c r="E2422" s="432" t="s">
        <v>257</v>
      </c>
      <c r="F2422" s="433">
        <v>545323.70999999996</v>
      </c>
      <c r="G2422" s="433">
        <v>-10825.530000000001</v>
      </c>
      <c r="H2422" s="433">
        <v>0</v>
      </c>
      <c r="I2422" s="433">
        <v>0</v>
      </c>
      <c r="J2422" s="433">
        <v>0</v>
      </c>
      <c r="K2422" s="433">
        <v>534498.18000000005</v>
      </c>
      <c r="L2422" t="str">
        <f t="shared" si="56"/>
        <v>2-Low Income Residential</v>
      </c>
      <c r="M2422"/>
      <c r="O2422" s="145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57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p r o p e r t i e s   x m l n s = " h t t p : / / w w w . i m a n a g e . c o m / w o r k / x m l s c h e m a " >  
     < d o c u m e n t i d > R M D O C S ! 5 0 7 3 0 1 3 . 1 < / d o c u m e n t i d >  
     < s e n d e r i d > A B E R G E R < / s e n d e r i d >  
     < s e n d e r e m a i l > A B E R G E R @ R I C H M A Y L A W . C O M < / s e n d e r e m a i l >  
     < l a s t m o d i f i e d > 2 0 2 4 - 0 1 - 0 9 T 1 7 : 3 8 : 1 2 . 0 0 0 0 0 0 0 - 0 5 : 0 0 < / l a s t m o d i f i e d >  
     < d a t a b a s e > R M D O C S < / d a t a b a s e >  
 < / p r o p e r t i e s > 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C0116539-3E30-4234-A189-1F4291F4116D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MAE USE pvt</vt:lpstr>
      <vt:lpstr>CSS WK pvt</vt:lpstr>
      <vt:lpstr>CRS WK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2024-01-10T14:45:01Z</dcterms:created>
  <dcterms:modified xsi:type="dcterms:W3CDTF">2024-01-10T14:45:00Z</dcterms:modified>
  <cp:category/>
</cp:coreProperties>
</file>