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70514F4C-4A6F-4B37-8329-4D676ADF885D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H115" i="8" l="1"/>
  <c r="BH116" i="8"/>
  <c r="BH117" i="8"/>
  <c r="BH118" i="8"/>
  <c r="BH119" i="8"/>
  <c r="BH120" i="8"/>
  <c r="BH115" i="7"/>
  <c r="BH116" i="7"/>
  <c r="BH117" i="7"/>
  <c r="BH118" i="7"/>
  <c r="BH119" i="7"/>
  <c r="BH120" i="7"/>
  <c r="BH115" i="9"/>
  <c r="BH116" i="9"/>
  <c r="BH117" i="9"/>
  <c r="BH118" i="9"/>
  <c r="BH119" i="9"/>
  <c r="BH120" i="9"/>
  <c r="BG115" i="8" l="1"/>
  <c r="BG116" i="8"/>
  <c r="BG117" i="8"/>
  <c r="BG118" i="8"/>
  <c r="BG119" i="8"/>
  <c r="BG120" i="8"/>
  <c r="BG115" i="7"/>
  <c r="BG116" i="7"/>
  <c r="BG117" i="7"/>
  <c r="BG118" i="7"/>
  <c r="BG119" i="7"/>
  <c r="BG120" i="7"/>
  <c r="BG115" i="9"/>
  <c r="BG120" i="9" s="1"/>
  <c r="BG116" i="9"/>
  <c r="BG117" i="9"/>
  <c r="BG118" i="9"/>
  <c r="BG119" i="9"/>
  <c r="BF115" i="8"/>
  <c r="BF116" i="8"/>
  <c r="BF117" i="8"/>
  <c r="BF118" i="8"/>
  <c r="BF119" i="8"/>
  <c r="BF120" i="8"/>
  <c r="BF115" i="7"/>
  <c r="BF116" i="7"/>
  <c r="BF117" i="7"/>
  <c r="BF118" i="7"/>
  <c r="BF119" i="7"/>
  <c r="BF120" i="7"/>
  <c r="BF115" i="9"/>
  <c r="BF120" i="9" s="1"/>
  <c r="BF116" i="9"/>
  <c r="BF117" i="9"/>
  <c r="BF118" i="9"/>
  <c r="BF119" i="9"/>
  <c r="BE115" i="8" l="1"/>
  <c r="BE116" i="8"/>
  <c r="BE117" i="8"/>
  <c r="BE118" i="8"/>
  <c r="BE119" i="8"/>
  <c r="BE120" i="8"/>
  <c r="BE115" i="7"/>
  <c r="BE116" i="7"/>
  <c r="BE117" i="7"/>
  <c r="BE118" i="7"/>
  <c r="BE119" i="7"/>
  <c r="BE120" i="7"/>
  <c r="BE115" i="9"/>
  <c r="BE116" i="9"/>
  <c r="BE117" i="9"/>
  <c r="BE118" i="9"/>
  <c r="BE119" i="9"/>
  <c r="BE120" i="9" s="1"/>
  <c r="BD120" i="8" l="1"/>
  <c r="BD115" i="8"/>
  <c r="BD116" i="8"/>
  <c r="BD117" i="8"/>
  <c r="BD118" i="8"/>
  <c r="BD119" i="8"/>
  <c r="BD115" i="7"/>
  <c r="BD116" i="7"/>
  <c r="BD117" i="7"/>
  <c r="BD118" i="7"/>
  <c r="BD119" i="7"/>
  <c r="BD120" i="7"/>
  <c r="BD119" i="9"/>
  <c r="BD118" i="9"/>
  <c r="BD117" i="9"/>
  <c r="BD116" i="9"/>
  <c r="BD115" i="9"/>
  <c r="BD120" i="9" s="1"/>
  <c r="BC120" i="8" l="1"/>
  <c r="BC120" i="7"/>
  <c r="BC115" i="8"/>
  <c r="BC116" i="8"/>
  <c r="BC117" i="8"/>
  <c r="BC118" i="8"/>
  <c r="BC119" i="8"/>
  <c r="BC115" i="7"/>
  <c r="BC116" i="7"/>
  <c r="BC117" i="7"/>
  <c r="BC118" i="7"/>
  <c r="BC119" i="7"/>
  <c r="BC115" i="9"/>
  <c r="BC116" i="9"/>
  <c r="BC117" i="9"/>
  <c r="BC118" i="9"/>
  <c r="BC119" i="9"/>
  <c r="BC120" i="9" l="1"/>
  <c r="BB115" i="8"/>
  <c r="BB116" i="8"/>
  <c r="BB117" i="8"/>
  <c r="BB118" i="8"/>
  <c r="BB119" i="8"/>
  <c r="BB120" i="8"/>
  <c r="BB115" i="7"/>
  <c r="BB116" i="7"/>
  <c r="BB117" i="7"/>
  <c r="BB118" i="7"/>
  <c r="BB119" i="7"/>
  <c r="BB120" i="7"/>
  <c r="BB98" i="9"/>
  <c r="BB119" i="9" s="1"/>
  <c r="BB97" i="9"/>
  <c r="BB118" i="9" s="1"/>
  <c r="BB96" i="9"/>
  <c r="BB117" i="9" s="1"/>
  <c r="BB95" i="9"/>
  <c r="BB116" i="9" s="1"/>
  <c r="BB94" i="9"/>
  <c r="BB115" i="9" s="1"/>
  <c r="BB92" i="9"/>
  <c r="BB85" i="9"/>
  <c r="BB78" i="9"/>
  <c r="BB70" i="9"/>
  <c r="BB69" i="9"/>
  <c r="BB68" i="9"/>
  <c r="BB67" i="9"/>
  <c r="BB66" i="9"/>
  <c r="BB64" i="9"/>
  <c r="BB57" i="9"/>
  <c r="BB50" i="9"/>
  <c r="BB43" i="9"/>
  <c r="BB36" i="9"/>
  <c r="BB29" i="9"/>
  <c r="BB21" i="9"/>
  <c r="BB20" i="9"/>
  <c r="BB19" i="9"/>
  <c r="BB18" i="9"/>
  <c r="BB17" i="9"/>
  <c r="BB15" i="9"/>
  <c r="BB71" i="9" l="1"/>
  <c r="BB22" i="9"/>
  <c r="BB99" i="9"/>
  <c r="BB120" i="9"/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AX120" i="8" l="1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13" i="8"/>
  <c r="AU106" i="8"/>
  <c r="AU120" i="8" s="1"/>
  <c r="AU115" i="7"/>
  <c r="AU116" i="7"/>
  <c r="AU117" i="7"/>
  <c r="AU118" i="7"/>
  <c r="AU119" i="7"/>
  <c r="AU106" i="7"/>
  <c r="AU120" i="7" s="1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19" i="7"/>
  <c r="AT118" i="7"/>
  <c r="AT117" i="7"/>
  <c r="AT116" i="7"/>
  <c r="AT115" i="7"/>
  <c r="AT106" i="7"/>
  <c r="AT120" i="7" s="1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19" i="8" l="1"/>
  <c r="AR118" i="8"/>
  <c r="AR117" i="8"/>
  <c r="AR116" i="8"/>
  <c r="AR115" i="8"/>
  <c r="AR113" i="8"/>
  <c r="AR106" i="8"/>
  <c r="AR120" i="8" s="1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98" i="8" l="1"/>
  <c r="AQ119" i="8" s="1"/>
  <c r="AQ97" i="8"/>
  <c r="AQ118" i="8" s="1"/>
  <c r="AQ96" i="8"/>
  <c r="AQ117" i="8" s="1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17" i="7"/>
  <c r="AQ15" i="7"/>
  <c r="AQ22" i="7" l="1"/>
  <c r="AQ22" i="8"/>
  <c r="AQ99" i="8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13" i="7"/>
  <c r="AP106" i="7"/>
  <c r="AP120" i="7" s="1"/>
  <c r="AP115" i="9"/>
  <c r="AP116" i="9"/>
  <c r="AP117" i="9"/>
  <c r="AP118" i="9"/>
  <c r="AP119" i="9"/>
  <c r="AP120" i="9"/>
  <c r="AP141" i="8" l="1"/>
  <c r="AP134" i="7"/>
  <c r="AP141" i="7"/>
  <c r="AO119" i="8" l="1"/>
  <c r="AO118" i="8"/>
  <c r="AO117" i="8"/>
  <c r="AO116" i="8"/>
  <c r="AO115" i="8"/>
  <c r="AO113" i="8"/>
  <c r="AO106" i="8"/>
  <c r="AO120" i="8" s="1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19" i="8"/>
  <c r="AN118" i="8"/>
  <c r="AN117" i="8"/>
  <c r="AN116" i="8"/>
  <c r="AN115" i="8"/>
  <c r="AN113" i="8"/>
  <c r="AN106" i="8"/>
  <c r="AN120" i="8" s="1"/>
  <c r="AN119" i="7"/>
  <c r="AN118" i="7"/>
  <c r="AN117" i="7"/>
  <c r="AN116" i="7"/>
  <c r="AN115" i="7"/>
  <c r="AN106" i="7"/>
  <c r="AN120" i="7" s="1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17" i="7"/>
  <c r="AM15" i="7"/>
  <c r="AM99" i="7" l="1"/>
  <c r="AM22" i="7"/>
  <c r="AM71" i="7"/>
  <c r="AM119" i="8"/>
  <c r="AM118" i="8"/>
  <c r="AM117" i="8"/>
  <c r="AM116" i="8"/>
  <c r="AM115" i="8"/>
  <c r="AM113" i="8"/>
  <c r="AM106" i="8"/>
  <c r="AM120" i="8" s="1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 s="1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98" i="9"/>
  <c r="AL119" i="9" s="1"/>
  <c r="AL97" i="9"/>
  <c r="AL118" i="9" s="1"/>
  <c r="AL96" i="9"/>
  <c r="AL117" i="9" s="1"/>
  <c r="AL95" i="9"/>
  <c r="AL116" i="9" s="1"/>
  <c r="AL94" i="9"/>
  <c r="AL115" i="9" s="1"/>
  <c r="AL92" i="9"/>
  <c r="AL85" i="9"/>
  <c r="AL78" i="9"/>
  <c r="AL70" i="9"/>
  <c r="AL69" i="9"/>
  <c r="AL68" i="9"/>
  <c r="AL67" i="9"/>
  <c r="AL66" i="9"/>
  <c r="AL64" i="9"/>
  <c r="AL57" i="9"/>
  <c r="AL50" i="9"/>
  <c r="AL43" i="9"/>
  <c r="AL36" i="9"/>
  <c r="AL29" i="9"/>
  <c r="AL21" i="9"/>
  <c r="AL20" i="9"/>
  <c r="AL19" i="9"/>
  <c r="AL18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19" i="9"/>
  <c r="AK118" i="9"/>
  <c r="AK117" i="9"/>
  <c r="AK116" i="9"/>
  <c r="AK115" i="9"/>
  <c r="AK113" i="9"/>
  <c r="AK106" i="9"/>
  <c r="AK120" i="9" s="1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 s="1"/>
  <c r="AI96" i="9"/>
  <c r="AI117" i="9" s="1"/>
  <c r="AI95" i="9"/>
  <c r="AI116" i="9" s="1"/>
  <c r="AI94" i="9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118" i="8" s="1"/>
  <c r="AI96" i="8"/>
  <c r="AI117" i="8" s="1"/>
  <c r="AI95" i="8"/>
  <c r="AI116" i="8" s="1"/>
  <c r="AI94" i="8"/>
  <c r="AI115" i="8" s="1"/>
  <c r="AI92" i="8"/>
  <c r="AI85" i="8"/>
  <c r="AI78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17" i="8"/>
  <c r="AI15" i="8"/>
  <c r="AI98" i="7"/>
  <c r="AI119" i="7" s="1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06" i="8"/>
  <c r="AI113" i="8"/>
  <c r="AI106" i="7"/>
  <c r="AI113" i="7"/>
  <c r="AI134" i="9"/>
  <c r="AI141" i="9"/>
  <c r="AI148" i="9"/>
  <c r="AI119" i="9"/>
  <c r="AI106" i="9"/>
  <c r="AI113" i="9"/>
  <c r="AI127" i="9"/>
  <c r="AH115" i="7"/>
  <c r="AH116" i="7"/>
  <c r="AH117" i="7"/>
  <c r="AH118" i="7"/>
  <c r="AH119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20" i="7" s="1"/>
  <c r="AH148" i="9"/>
  <c r="AH106" i="9"/>
  <c r="AH120" i="9" s="1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118" i="9" s="1"/>
  <c r="AG96" i="9"/>
  <c r="AG117" i="9" s="1"/>
  <c r="AG95" i="9"/>
  <c r="AG116" i="9" s="1"/>
  <c r="AG94" i="9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15" i="9"/>
  <c r="AG134" i="8"/>
  <c r="AG127" i="8"/>
  <c r="AG119" i="8"/>
  <c r="AG118" i="8"/>
  <c r="AG117" i="8"/>
  <c r="AG116" i="8"/>
  <c r="AG115" i="8"/>
  <c r="AG127" i="9"/>
  <c r="AG119" i="9"/>
  <c r="AG106" i="8"/>
  <c r="AG120" i="8" s="1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 s="1"/>
  <c r="AF94" i="9"/>
  <c r="AF115" i="9" s="1"/>
  <c r="AF92" i="9"/>
  <c r="AF85" i="9"/>
  <c r="AF78" i="9"/>
  <c r="AF70" i="9"/>
  <c r="AF69" i="9"/>
  <c r="AF68" i="9"/>
  <c r="AF67" i="9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15" i="8"/>
  <c r="AF98" i="7"/>
  <c r="AF119" i="7" s="1"/>
  <c r="AF97" i="7"/>
  <c r="AF118" i="7" s="1"/>
  <c r="AF96" i="7"/>
  <c r="AF117" i="7" s="1"/>
  <c r="AF95" i="7"/>
  <c r="AF116" i="7" s="1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BO127" i="8" s="1"/>
  <c r="V127" i="8"/>
  <c r="BP127" i="8" s="1"/>
  <c r="W127" i="8"/>
  <c r="BQ127" i="8" s="1"/>
  <c r="X127" i="8"/>
  <c r="BR127" i="8" s="1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 s="1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3" i="8"/>
  <c r="AD106" i="8"/>
  <c r="AD113" i="7"/>
  <c r="AD98" i="8"/>
  <c r="AD97" i="8"/>
  <c r="AD118" i="8" s="1"/>
  <c r="AD96" i="8"/>
  <c r="AD117" i="8" s="1"/>
  <c r="AD95" i="8"/>
  <c r="AD116" i="8" s="1"/>
  <c r="AD94" i="8"/>
  <c r="AD92" i="8"/>
  <c r="AD85" i="8"/>
  <c r="AD78" i="8"/>
  <c r="AD70" i="8"/>
  <c r="AD69" i="8"/>
  <c r="AD68" i="8"/>
  <c r="AD67" i="8"/>
  <c r="AD66" i="8"/>
  <c r="AD64" i="8"/>
  <c r="AD57" i="8"/>
  <c r="AD50" i="8"/>
  <c r="AD43" i="8"/>
  <c r="AD36" i="8"/>
  <c r="AD29" i="8"/>
  <c r="AD21" i="8"/>
  <c r="AD20" i="8"/>
  <c r="AD19" i="8"/>
  <c r="AD18" i="8"/>
  <c r="AD17" i="8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2" i="8"/>
  <c r="AA85" i="8"/>
  <c r="AA78" i="8"/>
  <c r="AA70" i="8"/>
  <c r="AA69" i="8"/>
  <c r="AA68" i="8"/>
  <c r="AA67" i="8"/>
  <c r="AA66" i="8"/>
  <c r="AA64" i="8"/>
  <c r="AA57" i="8"/>
  <c r="AA50" i="8"/>
  <c r="AA43" i="8"/>
  <c r="AA36" i="8"/>
  <c r="AA29" i="8"/>
  <c r="AA21" i="8"/>
  <c r="AA20" i="8"/>
  <c r="AA19" i="8"/>
  <c r="AA18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 s="1"/>
  <c r="Z94" i="7"/>
  <c r="Z115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 s="1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 s="1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 s="1"/>
  <c r="X116" i="8"/>
  <c r="BR116" i="8" s="1"/>
  <c r="X117" i="8"/>
  <c r="BR117" i="8" s="1"/>
  <c r="X118" i="8"/>
  <c r="BR118" i="8" s="1"/>
  <c r="X119" i="8"/>
  <c r="BR119" i="8" s="1"/>
  <c r="X113" i="8"/>
  <c r="BR113" i="8" s="1"/>
  <c r="X106" i="8"/>
  <c r="X120" i="8" s="1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 s="1"/>
  <c r="X115" i="7"/>
  <c r="BR115" i="7" s="1"/>
  <c r="X116" i="7"/>
  <c r="BR116" i="7" s="1"/>
  <c r="X117" i="7"/>
  <c r="BR117" i="7" s="1"/>
  <c r="X118" i="7"/>
  <c r="BR118" i="7" s="1"/>
  <c r="X119" i="7"/>
  <c r="BR119" i="7" s="1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 s="1"/>
  <c r="BR136" i="7"/>
  <c r="BR137" i="7"/>
  <c r="BR138" i="7"/>
  <c r="BR139" i="7"/>
  <c r="BR140" i="7"/>
  <c r="X141" i="7"/>
  <c r="BR141" i="7" s="1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 s="1"/>
  <c r="X20" i="9"/>
  <c r="BR20" i="9" s="1"/>
  <c r="X21" i="9"/>
  <c r="BR21" i="9" s="1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 s="1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 s="1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 s="1"/>
  <c r="W115" i="7"/>
  <c r="BQ115" i="7" s="1"/>
  <c r="W116" i="7"/>
  <c r="BQ116" i="7" s="1"/>
  <c r="W117" i="7"/>
  <c r="BQ117" i="7" s="1"/>
  <c r="W118" i="7"/>
  <c r="BQ118" i="7" s="1"/>
  <c r="W119" i="7"/>
  <c r="BQ119" i="7" s="1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 s="1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 s="1"/>
  <c r="W116" i="9"/>
  <c r="BQ116" i="9" s="1"/>
  <c r="W117" i="9"/>
  <c r="BQ117" i="9" s="1"/>
  <c r="W118" i="9"/>
  <c r="BQ118" i="9" s="1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K141" i="9"/>
  <c r="V116" i="8"/>
  <c r="BP116" i="8" s="1"/>
  <c r="W119" i="8"/>
  <c r="BQ119" i="8" s="1"/>
  <c r="W118" i="8"/>
  <c r="BQ118" i="8" s="1"/>
  <c r="W117" i="8"/>
  <c r="BQ117" i="8" s="1"/>
  <c r="W116" i="8"/>
  <c r="BQ116" i="8" s="1"/>
  <c r="W115" i="8"/>
  <c r="BQ115" i="8" s="1"/>
  <c r="W113" i="8"/>
  <c r="BQ113" i="8" s="1"/>
  <c r="W106" i="8"/>
  <c r="BQ106" i="8" s="1"/>
  <c r="W134" i="8"/>
  <c r="BQ134" i="8" s="1"/>
  <c r="V115" i="8"/>
  <c r="BP115" i="8" s="1"/>
  <c r="V117" i="8"/>
  <c r="BP117" i="8" s="1"/>
  <c r="V118" i="8"/>
  <c r="BP118" i="8" s="1"/>
  <c r="V119" i="8"/>
  <c r="BP119" i="8" s="1"/>
  <c r="V113" i="8"/>
  <c r="BP113" i="8" s="1"/>
  <c r="V106" i="8"/>
  <c r="V120" i="8" s="1"/>
  <c r="BP120" i="8" s="1"/>
  <c r="W141" i="8"/>
  <c r="BQ141" i="8" s="1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8" i="8"/>
  <c r="BP109" i="8"/>
  <c r="BP110" i="8"/>
  <c r="BP111" i="8"/>
  <c r="BP112" i="8"/>
  <c r="BP122" i="8"/>
  <c r="BP123" i="8"/>
  <c r="BP124" i="8"/>
  <c r="BP125" i="8"/>
  <c r="BP126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 s="1"/>
  <c r="V115" i="7"/>
  <c r="BP115" i="7" s="1"/>
  <c r="V116" i="7"/>
  <c r="BP116" i="7" s="1"/>
  <c r="V117" i="7"/>
  <c r="BP117" i="7" s="1"/>
  <c r="V118" i="7"/>
  <c r="BP118" i="7" s="1"/>
  <c r="V119" i="7"/>
  <c r="BP119" i="7" s="1"/>
  <c r="BP122" i="7"/>
  <c r="BP123" i="7"/>
  <c r="BP124" i="7"/>
  <c r="BP125" i="7"/>
  <c r="BP126" i="7"/>
  <c r="V127" i="7"/>
  <c r="BP127" i="7" s="1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 s="1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 s="1"/>
  <c r="V116" i="9"/>
  <c r="BP116" i="9" s="1"/>
  <c r="V117" i="9"/>
  <c r="BP117" i="9" s="1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 s="1"/>
  <c r="U116" i="8"/>
  <c r="BO116" i="8" s="1"/>
  <c r="U117" i="8"/>
  <c r="BO117" i="8" s="1"/>
  <c r="U118" i="8"/>
  <c r="BO118" i="8" s="1"/>
  <c r="U119" i="8"/>
  <c r="BO119" i="8" s="1"/>
  <c r="U113" i="8"/>
  <c r="BO113" i="8" s="1"/>
  <c r="U106" i="8"/>
  <c r="U120" i="8" s="1"/>
  <c r="BO120" i="8" s="1"/>
  <c r="U116" i="7"/>
  <c r="BO116" i="7" s="1"/>
  <c r="U117" i="7"/>
  <c r="BO117" i="7" s="1"/>
  <c r="U118" i="7"/>
  <c r="BO118" i="7" s="1"/>
  <c r="U119" i="7"/>
  <c r="BO119" i="7" s="1"/>
  <c r="U115" i="7"/>
  <c r="BO115" i="7" s="1"/>
  <c r="U113" i="7"/>
  <c r="BO113" i="7" s="1"/>
  <c r="U106" i="7"/>
  <c r="U120" i="7" s="1"/>
  <c r="BO120" i="7" s="1"/>
  <c r="U116" i="9"/>
  <c r="BO116" i="9" s="1"/>
  <c r="U117" i="9"/>
  <c r="BO117" i="9" s="1"/>
  <c r="U118" i="9"/>
  <c r="BO118" i="9" s="1"/>
  <c r="U119" i="9"/>
  <c r="BO119" i="9" s="1"/>
  <c r="U115" i="9"/>
  <c r="BO115" i="9" s="1"/>
  <c r="U113" i="9"/>
  <c r="BO113" i="9" s="1"/>
  <c r="U106" i="9"/>
  <c r="BO106" i="9" s="1"/>
  <c r="U141" i="9"/>
  <c r="U141" i="8"/>
  <c r="BO141" i="8" s="1"/>
  <c r="U141" i="7"/>
  <c r="BO141" i="7" s="1"/>
  <c r="U127" i="7"/>
  <c r="BO127" i="7" s="1"/>
  <c r="U127" i="9"/>
  <c r="BO127" i="9" s="1"/>
  <c r="T113" i="8"/>
  <c r="BN113" i="8" s="1"/>
  <c r="T106" i="8"/>
  <c r="BN106" i="8" s="1"/>
  <c r="T113" i="7"/>
  <c r="BN113" i="7" s="1"/>
  <c r="T106" i="7"/>
  <c r="BN106" i="7" s="1"/>
  <c r="T113" i="9"/>
  <c r="BN113" i="9" s="1"/>
  <c r="T106" i="9"/>
  <c r="BN106" i="9" s="1"/>
  <c r="T98" i="8"/>
  <c r="BN98" i="8" s="1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 s="1"/>
  <c r="T68" i="8"/>
  <c r="BN68" i="8" s="1"/>
  <c r="T67" i="8"/>
  <c r="BN67" i="8" s="1"/>
  <c r="T66" i="8"/>
  <c r="BN66" i="8" s="1"/>
  <c r="T64" i="8"/>
  <c r="BN64" i="8" s="1"/>
  <c r="T57" i="8"/>
  <c r="BN57" i="8" s="1"/>
  <c r="T50" i="8"/>
  <c r="BN50" i="8" s="1"/>
  <c r="T43" i="8"/>
  <c r="BN43" i="8" s="1"/>
  <c r="T36" i="8"/>
  <c r="BN36" i="8" s="1"/>
  <c r="T29" i="8"/>
  <c r="BN29" i="8" s="1"/>
  <c r="T21" i="8"/>
  <c r="BN21" i="8" s="1"/>
  <c r="T20" i="8"/>
  <c r="BN20" i="8" s="1"/>
  <c r="T19" i="8"/>
  <c r="BN19" i="8" s="1"/>
  <c r="T18" i="8"/>
  <c r="BN18" i="8" s="1"/>
  <c r="T17" i="8"/>
  <c r="BN17" i="8" s="1"/>
  <c r="T15" i="8"/>
  <c r="BN15" i="8" s="1"/>
  <c r="T98" i="7"/>
  <c r="BN98" i="7" s="1"/>
  <c r="T97" i="7"/>
  <c r="BN97" i="7" s="1"/>
  <c r="T96" i="7"/>
  <c r="T117" i="7" s="1"/>
  <c r="BN117" i="7" s="1"/>
  <c r="T95" i="7"/>
  <c r="T116" i="7" s="1"/>
  <c r="BN116" i="7" s="1"/>
  <c r="T94" i="7"/>
  <c r="BN94" i="7" s="1"/>
  <c r="T92" i="7"/>
  <c r="BN92" i="7" s="1"/>
  <c r="T85" i="7"/>
  <c r="BN85" i="7" s="1"/>
  <c r="T78" i="7"/>
  <c r="BN78" i="7" s="1"/>
  <c r="T70" i="7"/>
  <c r="BN70" i="7" s="1"/>
  <c r="T69" i="7"/>
  <c r="BN69" i="7" s="1"/>
  <c r="T68" i="7"/>
  <c r="BN68" i="7" s="1"/>
  <c r="T67" i="7"/>
  <c r="BN67" i="7" s="1"/>
  <c r="T66" i="7"/>
  <c r="BN66" i="7" s="1"/>
  <c r="T64" i="7"/>
  <c r="BN64" i="7" s="1"/>
  <c r="T57" i="7"/>
  <c r="BN57" i="7" s="1"/>
  <c r="T50" i="7"/>
  <c r="BN50" i="7" s="1"/>
  <c r="T43" i="7"/>
  <c r="BN43" i="7" s="1"/>
  <c r="T36" i="7"/>
  <c r="BN36" i="7" s="1"/>
  <c r="T29" i="7"/>
  <c r="BN29" i="7" s="1"/>
  <c r="T15" i="7"/>
  <c r="BN15" i="7" s="1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 s="1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 s="1"/>
  <c r="T71" i="9"/>
  <c r="BN71" i="9" s="1"/>
  <c r="T64" i="9"/>
  <c r="BN64" i="9" s="1"/>
  <c r="T57" i="9"/>
  <c r="BN57" i="9" s="1"/>
  <c r="T50" i="9"/>
  <c r="BN50" i="9" s="1"/>
  <c r="T43" i="9"/>
  <c r="BN43" i="9" s="1"/>
  <c r="T36" i="9"/>
  <c r="BN36" i="9" s="1"/>
  <c r="T15" i="9"/>
  <c r="BN15" i="9" s="1"/>
  <c r="BI46" i="9"/>
  <c r="T127" i="7"/>
  <c r="BN127" i="7" s="1"/>
  <c r="T141" i="7"/>
  <c r="BN141" i="7" s="1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 s="1"/>
  <c r="S117" i="8"/>
  <c r="BM117" i="8" s="1"/>
  <c r="S118" i="8"/>
  <c r="BM118" i="8" s="1"/>
  <c r="S119" i="8"/>
  <c r="BM119" i="8" s="1"/>
  <c r="S98" i="9"/>
  <c r="BM98" i="9" s="1"/>
  <c r="S97" i="9"/>
  <c r="S118" i="9" s="1"/>
  <c r="S96" i="9"/>
  <c r="BM96" i="9" s="1"/>
  <c r="S95" i="9"/>
  <c r="BM95" i="9" s="1"/>
  <c r="S94" i="9"/>
  <c r="BM94" i="9" s="1"/>
  <c r="S92" i="9"/>
  <c r="BM92" i="9" s="1"/>
  <c r="S85" i="9"/>
  <c r="BM85" i="9" s="1"/>
  <c r="S78" i="9"/>
  <c r="BM78" i="9" s="1"/>
  <c r="S70" i="9"/>
  <c r="BM70" i="9" s="1"/>
  <c r="S69" i="9"/>
  <c r="BM69" i="9" s="1"/>
  <c r="S68" i="9"/>
  <c r="BM68" i="9" s="1"/>
  <c r="S67" i="9"/>
  <c r="BM67" i="9" s="1"/>
  <c r="S66" i="9"/>
  <c r="BM66" i="9" s="1"/>
  <c r="S64" i="9"/>
  <c r="BM64" i="9" s="1"/>
  <c r="S57" i="9"/>
  <c r="BM57" i="9" s="1"/>
  <c r="S50" i="9"/>
  <c r="BM50" i="9" s="1"/>
  <c r="S43" i="9"/>
  <c r="BM43" i="9" s="1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BM17" i="9" s="1"/>
  <c r="S15" i="9"/>
  <c r="BM15" i="9" s="1"/>
  <c r="S113" i="8"/>
  <c r="BM113" i="8" s="1"/>
  <c r="S106" i="8"/>
  <c r="BM106" i="8" s="1"/>
  <c r="S116" i="7"/>
  <c r="BM116" i="7" s="1"/>
  <c r="S115" i="7"/>
  <c r="BM115" i="7" s="1"/>
  <c r="S117" i="7"/>
  <c r="BM117" i="7" s="1"/>
  <c r="S118" i="7"/>
  <c r="BM118" i="7" s="1"/>
  <c r="S119" i="7"/>
  <c r="BM119" i="7" s="1"/>
  <c r="S113" i="7"/>
  <c r="BM113" i="7" s="1"/>
  <c r="S106" i="7"/>
  <c r="S120" i="7" s="1"/>
  <c r="BM120" i="7" s="1"/>
  <c r="S113" i="9"/>
  <c r="BM113" i="9" s="1"/>
  <c r="S106" i="9"/>
  <c r="BM106" i="9" s="1"/>
  <c r="S141" i="9"/>
  <c r="R113" i="9"/>
  <c r="BL113" i="9" s="1"/>
  <c r="R106" i="9"/>
  <c r="BL106" i="9" s="1"/>
  <c r="S141" i="8"/>
  <c r="BM141" i="8" s="1"/>
  <c r="S127" i="8"/>
  <c r="BM127" i="8" s="1"/>
  <c r="S141" i="7"/>
  <c r="BM141" i="7" s="1"/>
  <c r="S127" i="7"/>
  <c r="BM127" i="7" s="1"/>
  <c r="S127" i="9"/>
  <c r="BM127" i="9" s="1"/>
  <c r="R115" i="8"/>
  <c r="BL115" i="8" s="1"/>
  <c r="R116" i="8"/>
  <c r="BL116" i="8" s="1"/>
  <c r="R117" i="8"/>
  <c r="BL117" i="8" s="1"/>
  <c r="R118" i="8"/>
  <c r="BL118" i="8" s="1"/>
  <c r="R119" i="8"/>
  <c r="BL119" i="8" s="1"/>
  <c r="R113" i="8"/>
  <c r="BL113" i="8" s="1"/>
  <c r="R106" i="8"/>
  <c r="BL106" i="8" s="1"/>
  <c r="R115" i="7"/>
  <c r="BL115" i="7" s="1"/>
  <c r="R116" i="7"/>
  <c r="BL116" i="7" s="1"/>
  <c r="R117" i="7"/>
  <c r="BL117" i="7" s="1"/>
  <c r="R118" i="7"/>
  <c r="BL118" i="7" s="1"/>
  <c r="R119" i="7"/>
  <c r="BL119" i="7" s="1"/>
  <c r="R106" i="7"/>
  <c r="R120" i="7" s="1"/>
  <c r="BL120" i="7" s="1"/>
  <c r="R113" i="7"/>
  <c r="BL113" i="7" s="1"/>
  <c r="R115" i="9"/>
  <c r="BL115" i="9" s="1"/>
  <c r="R116" i="9"/>
  <c r="BL116" i="9" s="1"/>
  <c r="R117" i="9"/>
  <c r="BL117" i="9" s="1"/>
  <c r="R118" i="9"/>
  <c r="BL118" i="9" s="1"/>
  <c r="R119" i="9"/>
  <c r="BL119" i="9" s="1"/>
  <c r="R99" i="9"/>
  <c r="BL99" i="9" s="1"/>
  <c r="R92" i="9"/>
  <c r="BL92" i="9" s="1"/>
  <c r="R85" i="9"/>
  <c r="BL85" i="9" s="1"/>
  <c r="R78" i="9"/>
  <c r="BL78" i="9" s="1"/>
  <c r="R71" i="9"/>
  <c r="BL71" i="9" s="1"/>
  <c r="R64" i="9"/>
  <c r="BL64" i="9" s="1"/>
  <c r="R57" i="9"/>
  <c r="BL57" i="9" s="1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F141" i="9"/>
  <c r="R141" i="8"/>
  <c r="BL141" i="8" s="1"/>
  <c r="R127" i="8"/>
  <c r="BL127" i="8" s="1"/>
  <c r="R141" i="7"/>
  <c r="BL141" i="7" s="1"/>
  <c r="R127" i="7"/>
  <c r="BL127" i="7" s="1"/>
  <c r="R127" i="9"/>
  <c r="BL127" i="9" s="1"/>
  <c r="Q116" i="8"/>
  <c r="BK116" i="8" s="1"/>
  <c r="Q117" i="8"/>
  <c r="BK117" i="8" s="1"/>
  <c r="Q118" i="8"/>
  <c r="BK118" i="8" s="1"/>
  <c r="Q119" i="8"/>
  <c r="BK119" i="8" s="1"/>
  <c r="Q115" i="8"/>
  <c r="BK115" i="8" s="1"/>
  <c r="Q113" i="8"/>
  <c r="BK113" i="8" s="1"/>
  <c r="Q106" i="8"/>
  <c r="Q120" i="8" s="1"/>
  <c r="BK120" i="8" s="1"/>
  <c r="Q117" i="7"/>
  <c r="BK117" i="7" s="1"/>
  <c r="Q116" i="7"/>
  <c r="BK116" i="7" s="1"/>
  <c r="Q118" i="7"/>
  <c r="BK118" i="7" s="1"/>
  <c r="Q119" i="7"/>
  <c r="BK119" i="7" s="1"/>
  <c r="Q115" i="7"/>
  <c r="BK115" i="7" s="1"/>
  <c r="Q113" i="7"/>
  <c r="BK113" i="7" s="1"/>
  <c r="Q106" i="7"/>
  <c r="Q120" i="7" s="1"/>
  <c r="BK120" i="7" s="1"/>
  <c r="Q111" i="9"/>
  <c r="BK111" i="9" s="1"/>
  <c r="Q110" i="9"/>
  <c r="BK110" i="9" s="1"/>
  <c r="Q106" i="9"/>
  <c r="BK106" i="9" s="1"/>
  <c r="Q98" i="9"/>
  <c r="BK98" i="9" s="1"/>
  <c r="Q97" i="9"/>
  <c r="BK97" i="9" s="1"/>
  <c r="Q96" i="9"/>
  <c r="Q117" i="9" s="1"/>
  <c r="BK117" i="9" s="1"/>
  <c r="Q95" i="9"/>
  <c r="BK95" i="9" s="1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BK67" i="9" s="1"/>
  <c r="Q66" i="9"/>
  <c r="BK66" i="9" s="1"/>
  <c r="Q64" i="9"/>
  <c r="BK64" i="9" s="1"/>
  <c r="Q57" i="9"/>
  <c r="BK57" i="9" s="1"/>
  <c r="Q50" i="9"/>
  <c r="BK50" i="9" s="1"/>
  <c r="Q43" i="9"/>
  <c r="BK43" i="9" s="1"/>
  <c r="Q36" i="9"/>
  <c r="BK36" i="9" s="1"/>
  <c r="Q29" i="9"/>
  <c r="BK29" i="9" s="1"/>
  <c r="Q21" i="9"/>
  <c r="BK21" i="9" s="1"/>
  <c r="Q20" i="9"/>
  <c r="BK20" i="9" s="1"/>
  <c r="Q19" i="9"/>
  <c r="BK19" i="9" s="1"/>
  <c r="Q18" i="9"/>
  <c r="BK18" i="9" s="1"/>
  <c r="Q17" i="9"/>
  <c r="Q15" i="9"/>
  <c r="BK15" i="9" s="1"/>
  <c r="Q141" i="8"/>
  <c r="BK141" i="8" s="1"/>
  <c r="Q127" i="8"/>
  <c r="BK127" i="8" s="1"/>
  <c r="Q141" i="7"/>
  <c r="BK141" i="7" s="1"/>
  <c r="Q127" i="7"/>
  <c r="BK127" i="7" s="1"/>
  <c r="Q127" i="9"/>
  <c r="BK127" i="9" s="1"/>
  <c r="Q134" i="9"/>
  <c r="BK134" i="9" s="1"/>
  <c r="Q141" i="9"/>
  <c r="D141" i="9"/>
  <c r="E141" i="9"/>
  <c r="G141" i="9"/>
  <c r="I141" i="9"/>
  <c r="J141" i="9"/>
  <c r="BP141" i="9" s="1"/>
  <c r="M141" i="9"/>
  <c r="N141" i="9"/>
  <c r="O141" i="9"/>
  <c r="P141" i="9"/>
  <c r="C141" i="9"/>
  <c r="BN97" i="9"/>
  <c r="AD119" i="8"/>
  <c r="T117" i="8" l="1"/>
  <c r="BN117" i="8" s="1"/>
  <c r="BO106" i="8"/>
  <c r="T115" i="8"/>
  <c r="BN115" i="8" s="1"/>
  <c r="BN96" i="9"/>
  <c r="V120" i="7"/>
  <c r="BP120" i="7" s="1"/>
  <c r="T119" i="9"/>
  <c r="BN119" i="9" s="1"/>
  <c r="T116" i="8"/>
  <c r="BN116" i="8" s="1"/>
  <c r="BK141" i="9"/>
  <c r="T118" i="8"/>
  <c r="BN118" i="8" s="1"/>
  <c r="BR106" i="8"/>
  <c r="AD99" i="7"/>
  <c r="AD120" i="7" s="1"/>
  <c r="BP106" i="9"/>
  <c r="T118" i="7"/>
  <c r="BN118" i="7" s="1"/>
  <c r="W120" i="9"/>
  <c r="BQ120" i="9" s="1"/>
  <c r="T119" i="8"/>
  <c r="BN119" i="8" s="1"/>
  <c r="BK106" i="7"/>
  <c r="AA71" i="8"/>
  <c r="AA99" i="8"/>
  <c r="AA120" i="8" s="1"/>
  <c r="AD22" i="8"/>
  <c r="AF22" i="7"/>
  <c r="AF22" i="8"/>
  <c r="S117" i="9"/>
  <c r="BM117" i="9" s="1"/>
  <c r="AI99" i="7"/>
  <c r="AI120" i="7" s="1"/>
  <c r="S120" i="8"/>
  <c r="BM120" i="8" s="1"/>
  <c r="Q119" i="9"/>
  <c r="BK119" i="9" s="1"/>
  <c r="AL71" i="9"/>
  <c r="AF71" i="8"/>
  <c r="AA22" i="8"/>
  <c r="T119" i="7"/>
  <c r="BN119" i="7" s="1"/>
  <c r="T115" i="7"/>
  <c r="BN115" i="7" s="1"/>
  <c r="AD22" i="7"/>
  <c r="Z99" i="7"/>
  <c r="Z120" i="7" s="1"/>
  <c r="Q116" i="9"/>
  <c r="BK116" i="9" s="1"/>
  <c r="BM97" i="9"/>
  <c r="BQ141" i="9"/>
  <c r="BL141" i="9"/>
  <c r="BL106" i="7"/>
  <c r="R120" i="8"/>
  <c r="BL120" i="8" s="1"/>
  <c r="BM141" i="9"/>
  <c r="AI99" i="8"/>
  <c r="AI120" i="8" s="1"/>
  <c r="AF71" i="9"/>
  <c r="Q22" i="9"/>
  <c r="BK22" i="9" s="1"/>
  <c r="BM106" i="7"/>
  <c r="BO106" i="7"/>
  <c r="BP106" i="8"/>
  <c r="W120" i="8"/>
  <c r="BQ120" i="8" s="1"/>
  <c r="BR141" i="9"/>
  <c r="AI71" i="8"/>
  <c r="Z22" i="7"/>
  <c r="Z71" i="7"/>
  <c r="AF71" i="7"/>
  <c r="T71" i="7"/>
  <c r="BN71" i="7" s="1"/>
  <c r="X118" i="9"/>
  <c r="BR118" i="9" s="1"/>
  <c r="AD71" i="7"/>
  <c r="AG22" i="9"/>
  <c r="AI99" i="9"/>
  <c r="AI120" i="9" s="1"/>
  <c r="BK96" i="9"/>
  <c r="T22" i="8"/>
  <c r="BN22" i="8" s="1"/>
  <c r="AI22" i="7"/>
  <c r="S119" i="9"/>
  <c r="BM119" i="9" s="1"/>
  <c r="BN96" i="7"/>
  <c r="AD71" i="9"/>
  <c r="AD71" i="8"/>
  <c r="AD99" i="8"/>
  <c r="AD120" i="8" s="1"/>
  <c r="AI71" i="7"/>
  <c r="AI22" i="8"/>
  <c r="AL22" i="9"/>
  <c r="AD115" i="8"/>
  <c r="AG99" i="9"/>
  <c r="AG120" i="9" s="1"/>
  <c r="T99" i="8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K115" i="9" s="1"/>
  <c r="BN95" i="9"/>
  <c r="X116" i="9"/>
  <c r="BR116" i="9" s="1"/>
  <c r="AD22" i="9"/>
  <c r="BN141" i="9"/>
  <c r="AE71" i="9"/>
  <c r="BJ141" i="9"/>
  <c r="X22" i="9"/>
  <c r="BR22" i="9" s="1"/>
  <c r="AI71" i="9"/>
  <c r="BM118" i="9"/>
  <c r="BN115" i="9"/>
  <c r="AD99" i="9"/>
  <c r="Q99" i="9"/>
  <c r="BK99" i="9" s="1"/>
  <c r="AL99" i="9"/>
  <c r="AL120" i="9" s="1"/>
  <c r="X99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T120" i="9" l="1"/>
  <c r="BN120" i="9" s="1"/>
  <c r="S120" i="9"/>
  <c r="BM120" i="9" s="1"/>
  <c r="BN99" i="8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<sst xmlns="http://schemas.openxmlformats.org/spreadsheetml/2006/main" count="701" uniqueCount="72">
  <si>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</si>
  <si>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</si>
  <si>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</si>
  <si>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</si>
  <si>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</si>
  <si>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</si>
  <si>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</si>
  <si>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</si>
  <si>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</si>
  <si>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</si>
  <si>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</si>
  <si>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</si>
  <si>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</si>
  <si>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</si>
  <si>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</si>
  <si>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</si>
  <si>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</si>
  <si>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</si>
  <si>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</si>
  <si>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</si>
  <si>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</si>
  <si>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</si>
  <si>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</si>
  <si>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</si>
  <si>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</si>
  <si>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</si>
  <si>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</si>
  <si>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</si>
  <si>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</si>
  <si>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</si>
  <si>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</si>
  <si>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</si>
  <si>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</si>
  <si>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</si>
  <si>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</si>
  <si>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</si>
  <si>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</si>
  <si>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</si>
  <si>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</si>
  <si>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</si>
  <si>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</si>
  <si>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</si>
  <si>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</si>
  <si>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</si>
  <si>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</si>
  <si>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</si>
  <si>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</si>
  <si>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</si>
  <si>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</si>
  <si>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</si>
  <si>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</si>
  <si>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</si>
  <si>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</si>
  <si>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</si>
  <si>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</si>
  <si>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</si>
  <si>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</si>
  <si>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</si>
  <si>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</si>
  <si>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</si>
  <si>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</si>
  <si>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</si>
  <si>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</si>
  <si>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</si>
  <si>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</si>
  <si>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</si>
  <si>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</si>
  <si>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</si>
  <si>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</si>
  <si>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</si>
  <si>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</si>
  <si>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12/01/23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</si>
</sst>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5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  <xf numFmtId="38" fontId="4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tabSelected="1" zoomScale="70" zoomScaleNormal="70" workbookViewId="0">
      <pane xSplit="2" ySplit="8" topLeftCell="AW118" activePane="bottomRight" state="frozen"/>
      <selection pane="topRight" activeCell="C1" sqref="C1"/>
      <selection pane="bottomLeft" activeCell="A9" sqref="A9"/>
      <selection pane="bottomRight" activeCell="BH128" sqref="BH128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52" t="s">
        <v>65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52" t="s">
        <v>67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512">
        <v>152335</v>
      </c>
      <c r="BC10" s="415">
        <v>152364</v>
      </c>
      <c r="BD10" s="415">
        <v>152349</v>
      </c>
      <c r="BE10" s="415">
        <v>150509</v>
      </c>
      <c r="BF10" s="415">
        <v>152518</v>
      </c>
      <c r="BG10" s="415">
        <v>151863</v>
      </c>
      <c r="BH10" s="415">
        <v>152253</v>
      </c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512">
        <v>44150</v>
      </c>
      <c r="BC11" s="415">
        <v>44205</v>
      </c>
      <c r="BD11" s="415">
        <v>44030</v>
      </c>
      <c r="BE11" s="415">
        <v>44752</v>
      </c>
      <c r="BF11" s="415">
        <v>45567</v>
      </c>
      <c r="BG11" s="415">
        <v>45141</v>
      </c>
      <c r="BH11" s="415">
        <v>44725</v>
      </c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512">
        <v>22743</v>
      </c>
      <c r="BC12" s="415">
        <v>22814</v>
      </c>
      <c r="BD12" s="415">
        <v>22800</v>
      </c>
      <c r="BE12" s="415">
        <v>22754</v>
      </c>
      <c r="BF12" s="415">
        <v>22984</v>
      </c>
      <c r="BG12" s="415">
        <v>22869</v>
      </c>
      <c r="BH12" s="415">
        <v>22750</v>
      </c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512">
        <v>797</v>
      </c>
      <c r="BC13" s="415">
        <v>819</v>
      </c>
      <c r="BD13" s="415">
        <v>808</v>
      </c>
      <c r="BE13" s="415">
        <v>820</v>
      </c>
      <c r="BF13" s="415">
        <v>817</v>
      </c>
      <c r="BG13" s="415">
        <v>814</v>
      </c>
      <c r="BH13" s="415">
        <v>783</v>
      </c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512">
        <v>4481</v>
      </c>
      <c r="BC14" s="415">
        <v>4554</v>
      </c>
      <c r="BD14" s="415">
        <v>4546</v>
      </c>
      <c r="BE14" s="415">
        <v>4471</v>
      </c>
      <c r="BF14" s="415">
        <v>4469</v>
      </c>
      <c r="BG14" s="415">
        <v>4459</v>
      </c>
      <c r="BH14" s="415">
        <v>4456</v>
      </c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>
        <f t="shared" ref="BB15" si="6">SUM(BB10:BB14)</f>
        <v>224506</v>
      </c>
      <c r="BC15" s="400">
        <v>224756</v>
      </c>
      <c r="BD15" s="400">
        <v>224533</v>
      </c>
      <c r="BE15" s="400">
        <v>223306</v>
      </c>
      <c r="BF15" s="400">
        <v>226355</v>
      </c>
      <c r="BG15" s="400">
        <v>225146</v>
      </c>
      <c r="BH15" s="400">
        <v>224967</v>
      </c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513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7">AD24+AD31+AD38</f>
        <v>24609</v>
      </c>
      <c r="AE17" s="514">
        <f t="shared" si="7"/>
        <v>25015</v>
      </c>
      <c r="AF17" s="514">
        <f t="shared" si="7"/>
        <v>25602</v>
      </c>
      <c r="AG17" s="514">
        <f t="shared" si="7"/>
        <v>25568</v>
      </c>
      <c r="AH17" s="401">
        <v>24658</v>
      </c>
      <c r="AI17" s="514">
        <f t="shared" ref="AI17:AI21" si="8">AI24+AI31+AI38</f>
        <v>24909</v>
      </c>
      <c r="AJ17" s="574">
        <v>22647</v>
      </c>
      <c r="AK17" s="604">
        <v>23117</v>
      </c>
      <c r="AL17" s="615">
        <f t="shared" ref="AL17:AL21" si="9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10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514">
        <f t="shared" ref="BB17:BB21" si="11">BB24+BB31+BB38</f>
        <v>22745</v>
      </c>
      <c r="BC17" s="401">
        <v>23776</v>
      </c>
      <c r="BD17" s="401">
        <v>24159</v>
      </c>
      <c r="BE17" s="401">
        <v>24773</v>
      </c>
      <c r="BF17" s="401">
        <v>25370</v>
      </c>
      <c r="BG17" s="401">
        <v>23467</v>
      </c>
      <c r="BH17" s="401">
        <v>22750</v>
      </c>
      <c r="BI17" s="325">
        <f t="shared" ref="BI17:BR22" si="12">O17-C17</f>
        <v>723</v>
      </c>
      <c r="BJ17" s="142">
        <f t="shared" si="12"/>
        <v>-2580</v>
      </c>
      <c r="BK17" s="142">
        <f t="shared" si="12"/>
        <v>-3575</v>
      </c>
      <c r="BL17" s="142">
        <f t="shared" si="12"/>
        <v>-1296</v>
      </c>
      <c r="BM17" s="142">
        <f t="shared" si="12"/>
        <v>-1526</v>
      </c>
      <c r="BN17" s="142">
        <f t="shared" si="12"/>
        <v>-1103</v>
      </c>
      <c r="BO17" s="142">
        <f t="shared" si="12"/>
        <v>-747</v>
      </c>
      <c r="BP17" s="142">
        <f t="shared" si="12"/>
        <v>1445</v>
      </c>
      <c r="BQ17" s="142">
        <f t="shared" si="12"/>
        <v>1460</v>
      </c>
      <c r="BR17" s="166">
        <f t="shared" si="12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7"/>
        <v>22408</v>
      </c>
      <c r="AE18" s="514">
        <f t="shared" si="7"/>
        <v>22892</v>
      </c>
      <c r="AF18" s="514">
        <f t="shared" si="7"/>
        <v>23536</v>
      </c>
      <c r="AG18" s="514">
        <f t="shared" si="7"/>
        <v>23561</v>
      </c>
      <c r="AH18" s="401">
        <v>23667</v>
      </c>
      <c r="AI18" s="514">
        <f t="shared" si="8"/>
        <v>23727</v>
      </c>
      <c r="AJ18" s="574">
        <v>20990</v>
      </c>
      <c r="AK18" s="604">
        <v>21897</v>
      </c>
      <c r="AL18" s="615">
        <f t="shared" si="9"/>
        <v>21887</v>
      </c>
      <c r="AM18" s="401">
        <v>21501</v>
      </c>
      <c r="AN18" s="401">
        <v>22707</v>
      </c>
      <c r="AO18" s="401">
        <v>23062</v>
      </c>
      <c r="AP18" s="514">
        <f t="shared" si="10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514">
        <f t="shared" si="11"/>
        <v>23570</v>
      </c>
      <c r="BC18" s="401">
        <v>23888</v>
      </c>
      <c r="BD18" s="401">
        <v>24203</v>
      </c>
      <c r="BE18" s="401">
        <v>24113</v>
      </c>
      <c r="BF18" s="401">
        <v>22862</v>
      </c>
      <c r="BG18" s="401">
        <v>22304</v>
      </c>
      <c r="BH18" s="401">
        <v>22930</v>
      </c>
      <c r="BI18" s="325">
        <f t="shared" si="12"/>
        <v>874</v>
      </c>
      <c r="BJ18" s="142">
        <f t="shared" si="12"/>
        <v>-1407</v>
      </c>
      <c r="BK18" s="142">
        <f t="shared" si="12"/>
        <v>-3129</v>
      </c>
      <c r="BL18" s="142">
        <f t="shared" si="12"/>
        <v>-2082</v>
      </c>
      <c r="BM18" s="142">
        <f t="shared" si="12"/>
        <v>-1747</v>
      </c>
      <c r="BN18" s="142">
        <f t="shared" si="12"/>
        <v>-1672</v>
      </c>
      <c r="BO18" s="142">
        <f t="shared" si="12"/>
        <v>-801</v>
      </c>
      <c r="BP18" s="142">
        <f t="shared" si="12"/>
        <v>-84</v>
      </c>
      <c r="BQ18" s="142">
        <f t="shared" si="12"/>
        <v>265</v>
      </c>
      <c r="BR18" s="166">
        <f t="shared" si="12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7"/>
        <v>2097.5375881644586</v>
      </c>
      <c r="AE19" s="514">
        <f t="shared" si="7"/>
        <v>2125.4177693761812</v>
      </c>
      <c r="AF19" s="514">
        <f t="shared" si="7"/>
        <v>2139.5211825149499</v>
      </c>
      <c r="AG19" s="514">
        <f t="shared" si="7"/>
        <v>2250.8186030547454</v>
      </c>
      <c r="AH19" s="401">
        <v>2101.127912465136</v>
      </c>
      <c r="AI19" s="514">
        <f t="shared" si="8"/>
        <v>3014.9542427497313</v>
      </c>
      <c r="AJ19" s="574">
        <v>2204.6735956021303</v>
      </c>
      <c r="AK19" s="604">
        <v>2693.1700929796125</v>
      </c>
      <c r="AL19" s="615">
        <f t="shared" si="9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10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514">
        <f t="shared" si="11"/>
        <v>2271.4015717926932</v>
      </c>
      <c r="BC19" s="401">
        <v>2453.907163711759</v>
      </c>
      <c r="BD19" s="401">
        <v>2520.67095899695</v>
      </c>
      <c r="BE19" s="401">
        <v>2358.9876983116992</v>
      </c>
      <c r="BF19" s="401">
        <v>2388.1110877694218</v>
      </c>
      <c r="BG19" s="401">
        <v>2345.513701811426</v>
      </c>
      <c r="BH19" s="401">
        <v>2304.6785365231804</v>
      </c>
      <c r="BI19" s="325">
        <f t="shared" si="12"/>
        <v>358.53748069078301</v>
      </c>
      <c r="BJ19" s="142">
        <f t="shared" si="12"/>
        <v>613.80522844712686</v>
      </c>
      <c r="BK19" s="142">
        <f t="shared" si="12"/>
        <v>313.18720340034906</v>
      </c>
      <c r="BL19" s="142">
        <f t="shared" si="12"/>
        <v>404.74661325834131</v>
      </c>
      <c r="BM19" s="142">
        <f t="shared" si="12"/>
        <v>222.92944432804052</v>
      </c>
      <c r="BN19" s="142">
        <f t="shared" si="12"/>
        <v>246.93637085289856</v>
      </c>
      <c r="BO19" s="142">
        <f t="shared" si="12"/>
        <v>137.47795254079801</v>
      </c>
      <c r="BP19" s="142">
        <f t="shared" si="12"/>
        <v>-50.199480009729541</v>
      </c>
      <c r="BQ19" s="142">
        <f t="shared" si="12"/>
        <v>116.38819885522389</v>
      </c>
      <c r="BR19" s="166">
        <f t="shared" si="12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7"/>
        <v>118.46241183554102</v>
      </c>
      <c r="AE20" s="514">
        <f t="shared" si="7"/>
        <v>118.58223062381852</v>
      </c>
      <c r="AF20" s="514">
        <f t="shared" si="7"/>
        <v>117.47881748505012</v>
      </c>
      <c r="AG20" s="514">
        <f t="shared" si="7"/>
        <v>125.18139694525485</v>
      </c>
      <c r="AH20" s="401">
        <v>116.87208753486375</v>
      </c>
      <c r="AI20" s="514">
        <f t="shared" si="8"/>
        <v>165.04575725026854</v>
      </c>
      <c r="AJ20" s="574">
        <v>122.32640439786979</v>
      </c>
      <c r="AK20" s="604">
        <v>147.82990702038728</v>
      </c>
      <c r="AL20" s="615">
        <f t="shared" si="9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10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514">
        <f t="shared" si="11"/>
        <v>79.598428207306711</v>
      </c>
      <c r="BC20" s="401">
        <v>88.092836288241031</v>
      </c>
      <c r="BD20" s="401">
        <v>89.329041003049809</v>
      </c>
      <c r="BE20" s="401">
        <v>85.012301688300667</v>
      </c>
      <c r="BF20" s="401">
        <v>84.888912230578541</v>
      </c>
      <c r="BG20" s="401">
        <v>83.486298188574096</v>
      </c>
      <c r="BH20" s="401">
        <v>79.321463476819787</v>
      </c>
      <c r="BI20" s="325">
        <f t="shared" si="12"/>
        <v>17.462519309217527</v>
      </c>
      <c r="BJ20" s="142">
        <f t="shared" si="12"/>
        <v>29.194771552873448</v>
      </c>
      <c r="BK20" s="142">
        <f t="shared" si="12"/>
        <v>13.812796599650994</v>
      </c>
      <c r="BL20" s="142">
        <f t="shared" si="12"/>
        <v>21.253386741658204</v>
      </c>
      <c r="BM20" s="142">
        <f t="shared" si="12"/>
        <v>10.07055567195988</v>
      </c>
      <c r="BN20" s="142">
        <f t="shared" si="12"/>
        <v>10.063629147101608</v>
      </c>
      <c r="BO20" s="142">
        <f t="shared" si="12"/>
        <v>3.5220474592015023</v>
      </c>
      <c r="BP20" s="142">
        <f t="shared" si="12"/>
        <v>-4.8005199902707147</v>
      </c>
      <c r="BQ20" s="142">
        <f t="shared" si="12"/>
        <v>1.6118011447760239</v>
      </c>
      <c r="BR20" s="166">
        <f t="shared" si="12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7"/>
        <v>70</v>
      </c>
      <c r="AE21" s="514">
        <f t="shared" si="7"/>
        <v>79</v>
      </c>
      <c r="AF21" s="514">
        <f t="shared" si="7"/>
        <v>73</v>
      </c>
      <c r="AG21" s="514">
        <f t="shared" si="7"/>
        <v>75</v>
      </c>
      <c r="AH21" s="401">
        <v>76</v>
      </c>
      <c r="AI21" s="514">
        <f t="shared" si="8"/>
        <v>119</v>
      </c>
      <c r="AJ21" s="574">
        <v>0</v>
      </c>
      <c r="AK21" s="604">
        <v>0</v>
      </c>
      <c r="AL21" s="615">
        <f t="shared" si="9"/>
        <v>0</v>
      </c>
      <c r="AM21" s="401">
        <v>0</v>
      </c>
      <c r="AN21" s="401">
        <v>0</v>
      </c>
      <c r="AO21" s="401">
        <v>0</v>
      </c>
      <c r="AP21" s="514">
        <f t="shared" si="10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514">
        <f t="shared" si="11"/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01">
        <v>0</v>
      </c>
      <c r="BI21" s="325">
        <f t="shared" si="12"/>
        <v>13</v>
      </c>
      <c r="BJ21" s="142">
        <f t="shared" si="12"/>
        <v>11</v>
      </c>
      <c r="BK21" s="142">
        <f t="shared" si="12"/>
        <v>5</v>
      </c>
      <c r="BL21" s="142">
        <f t="shared" si="12"/>
        <v>6</v>
      </c>
      <c r="BM21" s="142">
        <f t="shared" si="12"/>
        <v>57</v>
      </c>
      <c r="BN21" s="142">
        <f t="shared" si="12"/>
        <v>65</v>
      </c>
      <c r="BO21" s="142">
        <f t="shared" si="12"/>
        <v>58</v>
      </c>
      <c r="BP21" s="142">
        <f t="shared" si="12"/>
        <v>46</v>
      </c>
      <c r="BQ21" s="142">
        <f t="shared" si="12"/>
        <v>61</v>
      </c>
      <c r="BR21" s="166">
        <f t="shared" si="12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3">SUM(AF17:AF21)</f>
        <v>51468</v>
      </c>
      <c r="AG22" s="401">
        <f t="shared" si="13"/>
        <v>51580</v>
      </c>
      <c r="AH22" s="401">
        <v>50619</v>
      </c>
      <c r="AI22" s="401">
        <f t="shared" ref="AI22" si="14">SUM(AI17:AI21)</f>
        <v>51935</v>
      </c>
      <c r="AJ22" s="574">
        <v>45964</v>
      </c>
      <c r="AK22" s="604">
        <v>47855</v>
      </c>
      <c r="AL22" s="615">
        <f t="shared" ref="AL22" si="15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6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>
        <f t="shared" ref="BB22" si="17">SUM(BB17:BB21)</f>
        <v>48666</v>
      </c>
      <c r="BC22" s="401">
        <v>50206</v>
      </c>
      <c r="BD22" s="401">
        <v>50972</v>
      </c>
      <c r="BE22" s="401">
        <v>51330</v>
      </c>
      <c r="BF22" s="401">
        <v>50705</v>
      </c>
      <c r="BG22" s="401">
        <v>48200</v>
      </c>
      <c r="BH22" s="401">
        <v>48064</v>
      </c>
      <c r="BI22" s="325">
        <f t="shared" si="12"/>
        <v>1986</v>
      </c>
      <c r="BJ22" s="142">
        <f t="shared" si="12"/>
        <v>-3333</v>
      </c>
      <c r="BK22" s="142">
        <f t="shared" si="12"/>
        <v>-6372</v>
      </c>
      <c r="BL22" s="142">
        <f t="shared" si="12"/>
        <v>-2946</v>
      </c>
      <c r="BM22" s="142">
        <f t="shared" si="12"/>
        <v>-2982.9999999999927</v>
      </c>
      <c r="BN22" s="142">
        <f t="shared" si="12"/>
        <v>-2453</v>
      </c>
      <c r="BO22" s="142">
        <f t="shared" si="12"/>
        <v>-1349</v>
      </c>
      <c r="BP22" s="142">
        <f t="shared" si="12"/>
        <v>1352</v>
      </c>
      <c r="BQ22" s="142">
        <f t="shared" si="12"/>
        <v>1904</v>
      </c>
      <c r="BR22" s="166">
        <f t="shared" si="12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514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514">
        <v>8732</v>
      </c>
      <c r="BC24" s="401">
        <v>11017</v>
      </c>
      <c r="BD24" s="401">
        <v>11438</v>
      </c>
      <c r="BE24" s="401">
        <v>11973</v>
      </c>
      <c r="BF24" s="401">
        <v>12021</v>
      </c>
      <c r="BG24" s="401">
        <v>10302</v>
      </c>
      <c r="BH24" s="401">
        <v>9589</v>
      </c>
      <c r="BI24" s="325">
        <f t="shared" ref="BI24:BR29" si="18">O24-C24</f>
        <v>564</v>
      </c>
      <c r="BJ24" s="142">
        <f t="shared" si="18"/>
        <v>-3174</v>
      </c>
      <c r="BK24" s="142">
        <f t="shared" si="18"/>
        <v>-4626</v>
      </c>
      <c r="BL24" s="142">
        <f t="shared" si="18"/>
        <v>-2906</v>
      </c>
      <c r="BM24" s="142">
        <f t="shared" si="18"/>
        <v>-3541</v>
      </c>
      <c r="BN24" s="142">
        <f t="shared" si="18"/>
        <v>-3538</v>
      </c>
      <c r="BO24" s="142">
        <f t="shared" si="18"/>
        <v>-4448</v>
      </c>
      <c r="BP24" s="142">
        <f t="shared" si="18"/>
        <v>-4037</v>
      </c>
      <c r="BQ24" s="142">
        <f t="shared" si="18"/>
        <v>-3364</v>
      </c>
      <c r="BR24" s="166">
        <f t="shared" si="18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514">
        <v>4802</v>
      </c>
      <c r="BC25" s="401">
        <v>6014</v>
      </c>
      <c r="BD25" s="401">
        <v>6526</v>
      </c>
      <c r="BE25" s="401">
        <v>6702</v>
      </c>
      <c r="BF25" s="401">
        <v>5965</v>
      </c>
      <c r="BG25" s="401">
        <v>4894</v>
      </c>
      <c r="BH25" s="401">
        <v>4441</v>
      </c>
      <c r="BI25" s="325">
        <f t="shared" si="18"/>
        <v>588</v>
      </c>
      <c r="BJ25" s="142">
        <f t="shared" si="18"/>
        <v>-1459</v>
      </c>
      <c r="BK25" s="142">
        <f t="shared" si="18"/>
        <v>-2796</v>
      </c>
      <c r="BL25" s="142">
        <f t="shared" si="18"/>
        <v>-1392</v>
      </c>
      <c r="BM25" s="142">
        <f t="shared" si="18"/>
        <v>-1771</v>
      </c>
      <c r="BN25" s="142">
        <f t="shared" si="18"/>
        <v>-2153</v>
      </c>
      <c r="BO25" s="142">
        <f t="shared" si="18"/>
        <v>-2606</v>
      </c>
      <c r="BP25" s="142">
        <f t="shared" si="18"/>
        <v>-2901</v>
      </c>
      <c r="BQ25" s="142">
        <f t="shared" si="18"/>
        <v>-1811</v>
      </c>
      <c r="BR25" s="166">
        <f t="shared" si="18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514">
        <v>980.63487680543756</v>
      </c>
      <c r="BC26" s="401">
        <v>1193.1665044640968</v>
      </c>
      <c r="BD26" s="401">
        <v>1202.3890206709589</v>
      </c>
      <c r="BE26" s="401">
        <v>1013.4767116314584</v>
      </c>
      <c r="BF26" s="401">
        <v>1016.8544178816016</v>
      </c>
      <c r="BG26" s="401">
        <v>1005.2201579191826</v>
      </c>
      <c r="BH26" s="401">
        <v>971.56121191518287</v>
      </c>
      <c r="BI26" s="325">
        <f t="shared" si="18"/>
        <v>365.69641072569902</v>
      </c>
      <c r="BJ26" s="142">
        <f t="shared" si="18"/>
        <v>167.09680913180978</v>
      </c>
      <c r="BK26" s="142">
        <f t="shared" si="18"/>
        <v>-291.26083238509159</v>
      </c>
      <c r="BL26" s="142">
        <f t="shared" si="18"/>
        <v>-151.90987903564132</v>
      </c>
      <c r="BM26" s="142">
        <f t="shared" si="18"/>
        <v>-239.61839168556037</v>
      </c>
      <c r="BN26" s="142">
        <f t="shared" si="18"/>
        <v>-252.29582610351031</v>
      </c>
      <c r="BO26" s="142">
        <f t="shared" si="18"/>
        <v>-354.74279424512088</v>
      </c>
      <c r="BP26" s="142">
        <f t="shared" si="18"/>
        <v>-430.76358415083826</v>
      </c>
      <c r="BQ26" s="142">
        <f t="shared" si="18"/>
        <v>-107.6631031291771</v>
      </c>
      <c r="BR26" s="166">
        <f t="shared" si="18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514">
        <v>34.36512319456245</v>
      </c>
      <c r="BC27" s="401">
        <v>42.833495535903189</v>
      </c>
      <c r="BD27" s="401">
        <v>42.610979329041001</v>
      </c>
      <c r="BE27" s="401">
        <v>36.523288368541614</v>
      </c>
      <c r="BF27" s="401">
        <v>36.14558211839838</v>
      </c>
      <c r="BG27" s="401">
        <v>35.779842080817467</v>
      </c>
      <c r="BH27" s="401">
        <v>33.43878808481707</v>
      </c>
      <c r="BI27" s="325">
        <f t="shared" si="18"/>
        <v>19.303589274301174</v>
      </c>
      <c r="BJ27" s="142">
        <f t="shared" si="18"/>
        <v>6.9031908681902081</v>
      </c>
      <c r="BK27" s="142">
        <f t="shared" si="18"/>
        <v>-17.739167614908368</v>
      </c>
      <c r="BL27" s="142">
        <f t="shared" si="18"/>
        <v>-9.0901209643587677</v>
      </c>
      <c r="BM27" s="142">
        <f t="shared" si="18"/>
        <v>-14.381608314439688</v>
      </c>
      <c r="BN27" s="142">
        <f t="shared" si="18"/>
        <v>-15.704173896489614</v>
      </c>
      <c r="BO27" s="142">
        <f t="shared" si="18"/>
        <v>-22.257205754879131</v>
      </c>
      <c r="BP27" s="142">
        <f t="shared" si="18"/>
        <v>-25.236415849161688</v>
      </c>
      <c r="BQ27" s="142">
        <f t="shared" si="18"/>
        <v>-8.3368968708229332</v>
      </c>
      <c r="BR27" s="166">
        <f t="shared" si="18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514"/>
      <c r="BC28" s="401"/>
      <c r="BD28" s="401"/>
      <c r="BE28" s="401"/>
      <c r="BF28" s="401"/>
      <c r="BG28" s="401"/>
      <c r="BH28" s="401"/>
      <c r="BI28" s="325">
        <f t="shared" si="18"/>
        <v>9</v>
      </c>
      <c r="BJ28" s="142">
        <f t="shared" si="18"/>
        <v>5</v>
      </c>
      <c r="BK28" s="142">
        <f t="shared" si="18"/>
        <v>5</v>
      </c>
      <c r="BL28" s="142">
        <f t="shared" si="18"/>
        <v>4</v>
      </c>
      <c r="BM28" s="142">
        <f t="shared" si="18"/>
        <v>26</v>
      </c>
      <c r="BN28" s="142">
        <f t="shared" si="18"/>
        <v>34</v>
      </c>
      <c r="BO28" s="142">
        <f t="shared" si="18"/>
        <v>26</v>
      </c>
      <c r="BP28" s="142">
        <f t="shared" si="18"/>
        <v>20</v>
      </c>
      <c r="BQ28" s="142">
        <f t="shared" si="18"/>
        <v>42</v>
      </c>
      <c r="BR28" s="166">
        <f t="shared" si="18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9">SUM(AF24:AF28)</f>
        <v>15632</v>
      </c>
      <c r="AG29" s="401">
        <f t="shared" si="19"/>
        <v>17363</v>
      </c>
      <c r="AH29" s="401">
        <v>17335</v>
      </c>
      <c r="AI29" s="401">
        <f t="shared" ref="AI29" si="20">SUM(AI24:AI28)</f>
        <v>16433</v>
      </c>
      <c r="AJ29" s="574">
        <v>13905</v>
      </c>
      <c r="AK29" s="604">
        <v>16244</v>
      </c>
      <c r="AL29" s="615">
        <f t="shared" ref="AL29" si="21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22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>
        <f t="shared" ref="BB29" si="23">SUM(BB24:BB28)</f>
        <v>14549</v>
      </c>
      <c r="BC29" s="401">
        <v>18267</v>
      </c>
      <c r="BD29" s="401">
        <v>19209</v>
      </c>
      <c r="BE29" s="401">
        <v>19725</v>
      </c>
      <c r="BF29" s="401">
        <v>19039</v>
      </c>
      <c r="BG29" s="401">
        <v>16237</v>
      </c>
      <c r="BH29" s="401">
        <v>15035</v>
      </c>
      <c r="BI29" s="325">
        <f t="shared" si="18"/>
        <v>1546</v>
      </c>
      <c r="BJ29" s="142">
        <f t="shared" si="18"/>
        <v>-4454</v>
      </c>
      <c r="BK29" s="142">
        <f t="shared" si="18"/>
        <v>-7726</v>
      </c>
      <c r="BL29" s="142">
        <f t="shared" si="18"/>
        <v>-4455</v>
      </c>
      <c r="BM29" s="142">
        <f t="shared" si="18"/>
        <v>-5540</v>
      </c>
      <c r="BN29" s="142">
        <f t="shared" si="18"/>
        <v>-5925</v>
      </c>
      <c r="BO29" s="142">
        <f t="shared" si="18"/>
        <v>-7405</v>
      </c>
      <c r="BP29" s="142">
        <f t="shared" si="18"/>
        <v>-7374</v>
      </c>
      <c r="BQ29" s="142">
        <f t="shared" si="18"/>
        <v>-5249</v>
      </c>
      <c r="BR29" s="166">
        <f t="shared" si="18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>
        <v>4093</v>
      </c>
      <c r="BC31" s="401">
        <v>2848</v>
      </c>
      <c r="BD31" s="401">
        <v>3257</v>
      </c>
      <c r="BE31" s="401">
        <v>3347</v>
      </c>
      <c r="BF31" s="401">
        <v>3793</v>
      </c>
      <c r="BG31" s="401">
        <v>3970</v>
      </c>
      <c r="BH31" s="401">
        <v>3846</v>
      </c>
      <c r="BI31" s="325">
        <f t="shared" ref="BI31:BR36" si="24">O31-C31</f>
        <v>760</v>
      </c>
      <c r="BJ31" s="142">
        <f t="shared" si="24"/>
        <v>86</v>
      </c>
      <c r="BK31" s="142">
        <f t="shared" si="24"/>
        <v>-684</v>
      </c>
      <c r="BL31" s="142">
        <f t="shared" si="24"/>
        <v>-311</v>
      </c>
      <c r="BM31" s="142">
        <f t="shared" si="24"/>
        <v>-1239</v>
      </c>
      <c r="BN31" s="142">
        <f t="shared" si="24"/>
        <v>-578</v>
      </c>
      <c r="BO31" s="142">
        <f t="shared" si="24"/>
        <v>28</v>
      </c>
      <c r="BP31" s="142">
        <f t="shared" si="24"/>
        <v>386</v>
      </c>
      <c r="BQ31" s="142">
        <f t="shared" si="24"/>
        <v>-976</v>
      </c>
      <c r="BR31" s="166">
        <f t="shared" si="24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>
        <v>3294</v>
      </c>
      <c r="BC32" s="401">
        <v>2600</v>
      </c>
      <c r="BD32" s="401">
        <v>3109</v>
      </c>
      <c r="BE32" s="401">
        <v>3391</v>
      </c>
      <c r="BF32" s="401">
        <v>3285</v>
      </c>
      <c r="BG32" s="401">
        <v>3442</v>
      </c>
      <c r="BH32" s="401">
        <v>3119</v>
      </c>
      <c r="BI32" s="325">
        <f t="shared" si="24"/>
        <v>409</v>
      </c>
      <c r="BJ32" s="142">
        <f t="shared" si="24"/>
        <v>-49</v>
      </c>
      <c r="BK32" s="142">
        <f t="shared" si="24"/>
        <v>-1038</v>
      </c>
      <c r="BL32" s="142">
        <f t="shared" si="24"/>
        <v>-809</v>
      </c>
      <c r="BM32" s="142">
        <f t="shared" si="24"/>
        <v>-1370</v>
      </c>
      <c r="BN32" s="142">
        <f t="shared" si="24"/>
        <v>-897</v>
      </c>
      <c r="BO32" s="142">
        <f t="shared" si="24"/>
        <v>-963</v>
      </c>
      <c r="BP32" s="142">
        <f t="shared" si="24"/>
        <v>-1068</v>
      </c>
      <c r="BQ32" s="142">
        <f t="shared" si="24"/>
        <v>-1753</v>
      </c>
      <c r="BR32" s="166">
        <f t="shared" si="24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>
        <v>361.33738317757008</v>
      </c>
      <c r="BC33" s="401">
        <v>304.08369652604409</v>
      </c>
      <c r="BD33" s="401">
        <v>349.61030159268046</v>
      </c>
      <c r="BE33" s="401">
        <v>373.53855942988037</v>
      </c>
      <c r="BF33" s="401">
        <v>390.13217932019666</v>
      </c>
      <c r="BG33" s="401">
        <v>357.28286112401304</v>
      </c>
      <c r="BH33" s="401">
        <v>350.92210937831982</v>
      </c>
      <c r="BI33" s="325">
        <f t="shared" si="24"/>
        <v>-36.385263701496228</v>
      </c>
      <c r="BJ33" s="142">
        <f t="shared" si="24"/>
        <v>291.73326481775871</v>
      </c>
      <c r="BK33" s="142">
        <f t="shared" si="24"/>
        <v>168.33944504992189</v>
      </c>
      <c r="BL33" s="142">
        <f t="shared" si="24"/>
        <v>18.176167214926579</v>
      </c>
      <c r="BM33" s="142">
        <f t="shared" si="24"/>
        <v>-22.393842499803725</v>
      </c>
      <c r="BN33" s="142">
        <f t="shared" si="24"/>
        <v>20.404499565616675</v>
      </c>
      <c r="BO33" s="142">
        <f t="shared" si="24"/>
        <v>-26.870013507238525</v>
      </c>
      <c r="BP33" s="142">
        <f t="shared" si="24"/>
        <v>-104.7561344890741</v>
      </c>
      <c r="BQ33" s="142">
        <f t="shared" si="24"/>
        <v>-110.94294534104512</v>
      </c>
      <c r="BR33" s="166">
        <f t="shared" si="24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>
        <v>12.662616822429907</v>
      </c>
      <c r="BC34" s="401">
        <v>10.91630347395591</v>
      </c>
      <c r="BD34" s="401">
        <v>12.389698407319553</v>
      </c>
      <c r="BE34" s="401">
        <v>13.461440570119624</v>
      </c>
      <c r="BF34" s="401">
        <v>13.867820679803367</v>
      </c>
      <c r="BG34" s="401">
        <v>12.717138875986995</v>
      </c>
      <c r="BH34" s="401">
        <v>12.077890621680195</v>
      </c>
      <c r="BI34" s="325">
        <f t="shared" si="24"/>
        <v>-2.6147362985037574</v>
      </c>
      <c r="BJ34" s="142">
        <f t="shared" si="24"/>
        <v>15.266735182241298</v>
      </c>
      <c r="BK34" s="142">
        <f t="shared" si="24"/>
        <v>8.6605549500780903</v>
      </c>
      <c r="BL34" s="142">
        <f t="shared" si="24"/>
        <v>0.82383278507344215</v>
      </c>
      <c r="BM34" s="142">
        <f t="shared" si="24"/>
        <v>-1.606157500196268</v>
      </c>
      <c r="BN34" s="142">
        <f t="shared" si="24"/>
        <v>0.59550043438330746</v>
      </c>
      <c r="BO34" s="142">
        <f t="shared" si="24"/>
        <v>-2.1299864927614749</v>
      </c>
      <c r="BP34" s="142">
        <f t="shared" si="24"/>
        <v>-6.2438655109259464</v>
      </c>
      <c r="BQ34" s="142">
        <f t="shared" si="24"/>
        <v>-7.0570546589549146</v>
      </c>
      <c r="BR34" s="166">
        <f t="shared" si="24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4"/>
        <v>0</v>
      </c>
      <c r="BJ35" s="142">
        <f t="shared" si="24"/>
        <v>3</v>
      </c>
      <c r="BK35" s="142">
        <f t="shared" si="24"/>
        <v>1</v>
      </c>
      <c r="BL35" s="142">
        <f t="shared" si="24"/>
        <v>3</v>
      </c>
      <c r="BM35" s="142">
        <f t="shared" si="24"/>
        <v>13</v>
      </c>
      <c r="BN35" s="142">
        <f t="shared" si="24"/>
        <v>12</v>
      </c>
      <c r="BO35" s="142">
        <f t="shared" si="24"/>
        <v>9</v>
      </c>
      <c r="BP35" s="142">
        <f t="shared" si="24"/>
        <v>5</v>
      </c>
      <c r="BQ35" s="142">
        <f t="shared" si="24"/>
        <v>8</v>
      </c>
      <c r="BR35" s="166">
        <f t="shared" si="24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5">SUM(AF31:AF35)</f>
        <v>6521</v>
      </c>
      <c r="AG36" s="401">
        <f t="shared" si="25"/>
        <v>6561</v>
      </c>
      <c r="AH36" s="401">
        <v>6239</v>
      </c>
      <c r="AI36" s="401">
        <f t="shared" ref="AI36" si="26">SUM(AI31:AI35)</f>
        <v>8180</v>
      </c>
      <c r="AJ36" s="574">
        <v>5622</v>
      </c>
      <c r="AK36" s="604">
        <v>5503</v>
      </c>
      <c r="AL36" s="615">
        <f t="shared" ref="AL36" si="27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8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>
        <f t="shared" ref="BB36" si="29">SUM(BB31:BB35)</f>
        <v>7761</v>
      </c>
      <c r="BC36" s="401">
        <v>5763</v>
      </c>
      <c r="BD36" s="401">
        <v>6728</v>
      </c>
      <c r="BE36" s="401">
        <v>7125</v>
      </c>
      <c r="BF36" s="401">
        <v>7482</v>
      </c>
      <c r="BG36" s="401">
        <v>7782</v>
      </c>
      <c r="BH36" s="401">
        <v>7328</v>
      </c>
      <c r="BI36" s="325">
        <f t="shared" si="24"/>
        <v>1130</v>
      </c>
      <c r="BJ36" s="142">
        <f t="shared" si="24"/>
        <v>347</v>
      </c>
      <c r="BK36" s="142">
        <f t="shared" si="24"/>
        <v>-1544</v>
      </c>
      <c r="BL36" s="142">
        <f t="shared" si="24"/>
        <v>-1098</v>
      </c>
      <c r="BM36" s="142">
        <f t="shared" si="24"/>
        <v>-2620</v>
      </c>
      <c r="BN36" s="142">
        <f t="shared" si="24"/>
        <v>-1442</v>
      </c>
      <c r="BO36" s="142">
        <f t="shared" si="24"/>
        <v>-955</v>
      </c>
      <c r="BP36" s="142">
        <f t="shared" si="24"/>
        <v>-788</v>
      </c>
      <c r="BQ36" s="142">
        <f t="shared" si="24"/>
        <v>-2839</v>
      </c>
      <c r="BR36" s="166">
        <f t="shared" si="24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>
        <v>9920</v>
      </c>
      <c r="BC38" s="401">
        <v>9911</v>
      </c>
      <c r="BD38" s="401">
        <v>9464</v>
      </c>
      <c r="BE38" s="401">
        <v>9453</v>
      </c>
      <c r="BF38" s="401">
        <v>9556</v>
      </c>
      <c r="BG38" s="401">
        <v>9195</v>
      </c>
      <c r="BH38" s="401">
        <v>9315</v>
      </c>
      <c r="BI38" s="325">
        <f t="shared" ref="BI38:BR43" si="30">O38-C38</f>
        <v>-601</v>
      </c>
      <c r="BJ38" s="142">
        <f t="shared" si="30"/>
        <v>508</v>
      </c>
      <c r="BK38" s="142">
        <f t="shared" si="30"/>
        <v>1735</v>
      </c>
      <c r="BL38" s="142">
        <f t="shared" si="30"/>
        <v>1921</v>
      </c>
      <c r="BM38" s="142">
        <f t="shared" si="30"/>
        <v>3254</v>
      </c>
      <c r="BN38" s="142">
        <f t="shared" si="30"/>
        <v>3013</v>
      </c>
      <c r="BO38" s="142">
        <f t="shared" si="30"/>
        <v>3673</v>
      </c>
      <c r="BP38" s="142">
        <f t="shared" si="30"/>
        <v>5096</v>
      </c>
      <c r="BQ38" s="142">
        <f t="shared" si="30"/>
        <v>5800</v>
      </c>
      <c r="BR38" s="166">
        <f t="shared" si="30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>
        <v>15474</v>
      </c>
      <c r="BC39" s="401">
        <v>15274</v>
      </c>
      <c r="BD39" s="401">
        <v>14568</v>
      </c>
      <c r="BE39" s="401">
        <v>14020</v>
      </c>
      <c r="BF39" s="401">
        <v>13612</v>
      </c>
      <c r="BG39" s="401">
        <v>13968</v>
      </c>
      <c r="BH39" s="401">
        <v>15370</v>
      </c>
      <c r="BI39" s="325">
        <f t="shared" si="30"/>
        <v>-123</v>
      </c>
      <c r="BJ39" s="142">
        <f t="shared" si="30"/>
        <v>101</v>
      </c>
      <c r="BK39" s="142">
        <f t="shared" si="30"/>
        <v>705</v>
      </c>
      <c r="BL39" s="142">
        <f t="shared" si="30"/>
        <v>119</v>
      </c>
      <c r="BM39" s="142">
        <f t="shared" si="30"/>
        <v>1394</v>
      </c>
      <c r="BN39" s="142">
        <f t="shared" si="30"/>
        <v>1378</v>
      </c>
      <c r="BO39" s="142">
        <f t="shared" si="30"/>
        <v>2768</v>
      </c>
      <c r="BP39" s="142">
        <f t="shared" si="30"/>
        <v>3885</v>
      </c>
      <c r="BQ39" s="142">
        <f t="shared" si="30"/>
        <v>3829</v>
      </c>
      <c r="BR39" s="166">
        <f t="shared" si="30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>
        <v>929.4293118096856</v>
      </c>
      <c r="BC40" s="401">
        <v>956.65696272161813</v>
      </c>
      <c r="BD40" s="401">
        <v>968.67163673331072</v>
      </c>
      <c r="BE40" s="401">
        <v>971.97242725036062</v>
      </c>
      <c r="BF40" s="401">
        <v>981.1244905676233</v>
      </c>
      <c r="BG40" s="401">
        <v>983.01068276823037</v>
      </c>
      <c r="BH40" s="401">
        <v>982.1952152296775</v>
      </c>
      <c r="BI40" s="325">
        <f t="shared" si="30"/>
        <v>29.22633366657999</v>
      </c>
      <c r="BJ40" s="142">
        <f t="shared" si="30"/>
        <v>154.97515449755815</v>
      </c>
      <c r="BK40" s="142">
        <f t="shared" si="30"/>
        <v>436.10859073551887</v>
      </c>
      <c r="BL40" s="142">
        <f t="shared" si="30"/>
        <v>538.48032507905646</v>
      </c>
      <c r="BM40" s="142">
        <f t="shared" si="30"/>
        <v>484.94167851340421</v>
      </c>
      <c r="BN40" s="142">
        <f t="shared" si="30"/>
        <v>478.82769739079197</v>
      </c>
      <c r="BO40" s="142">
        <f t="shared" si="30"/>
        <v>519.09076029315781</v>
      </c>
      <c r="BP40" s="142">
        <f t="shared" si="30"/>
        <v>485.3202386301831</v>
      </c>
      <c r="BQ40" s="142">
        <f t="shared" si="30"/>
        <v>334.99424732544605</v>
      </c>
      <c r="BR40" s="166">
        <f t="shared" si="30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>
        <v>32.570688190314357</v>
      </c>
      <c r="BC41" s="401">
        <v>34.343037278381928</v>
      </c>
      <c r="BD41" s="401">
        <v>34.328363266689259</v>
      </c>
      <c r="BE41" s="401">
        <v>35.027572749639432</v>
      </c>
      <c r="BF41" s="401">
        <v>34.875509432376788</v>
      </c>
      <c r="BG41" s="401">
        <v>34.989317231769625</v>
      </c>
      <c r="BH41" s="401">
        <v>33.804784770322527</v>
      </c>
      <c r="BI41" s="325">
        <f t="shared" si="30"/>
        <v>0.7736663334200955</v>
      </c>
      <c r="BJ41" s="142">
        <f t="shared" si="30"/>
        <v>7.0248455024419201</v>
      </c>
      <c r="BK41" s="142">
        <f t="shared" si="30"/>
        <v>22.891409264481275</v>
      </c>
      <c r="BL41" s="142">
        <f t="shared" si="30"/>
        <v>29.519674920943537</v>
      </c>
      <c r="BM41" s="142">
        <f t="shared" si="30"/>
        <v>26.05832148659583</v>
      </c>
      <c r="BN41" s="142">
        <f t="shared" si="30"/>
        <v>25.172302609207918</v>
      </c>
      <c r="BO41" s="142">
        <f t="shared" si="30"/>
        <v>27.909239706842122</v>
      </c>
      <c r="BP41" s="142">
        <f t="shared" si="30"/>
        <v>26.67976136981693</v>
      </c>
      <c r="BQ41" s="142">
        <f t="shared" si="30"/>
        <v>17.005752674553854</v>
      </c>
      <c r="BR41" s="166">
        <f t="shared" si="30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30"/>
        <v>4</v>
      </c>
      <c r="BJ42" s="142">
        <f t="shared" si="30"/>
        <v>3</v>
      </c>
      <c r="BK42" s="142">
        <f t="shared" si="30"/>
        <v>-1</v>
      </c>
      <c r="BL42" s="142">
        <f t="shared" si="30"/>
        <v>-1</v>
      </c>
      <c r="BM42" s="142">
        <f t="shared" si="30"/>
        <v>18</v>
      </c>
      <c r="BN42" s="142">
        <f t="shared" si="30"/>
        <v>19</v>
      </c>
      <c r="BO42" s="142">
        <f t="shared" si="30"/>
        <v>23</v>
      </c>
      <c r="BP42" s="142">
        <f t="shared" si="30"/>
        <v>21</v>
      </c>
      <c r="BQ42" s="142">
        <f t="shared" si="30"/>
        <v>11</v>
      </c>
      <c r="BR42" s="166">
        <f t="shared" si="30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31">SUM(AF38:AF42)</f>
        <v>29315</v>
      </c>
      <c r="AG43" s="400">
        <f t="shared" si="31"/>
        <v>27656</v>
      </c>
      <c r="AH43" s="400">
        <v>27045</v>
      </c>
      <c r="AI43" s="400">
        <f t="shared" ref="AI43" si="32">SUM(AI38:AI42)</f>
        <v>27322</v>
      </c>
      <c r="AJ43" s="572">
        <v>26437</v>
      </c>
      <c r="AK43" s="602">
        <v>26108</v>
      </c>
      <c r="AL43" s="613">
        <f t="shared" ref="AL43" si="33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34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>
        <f t="shared" ref="BB43" si="35">SUM(BB38:BB42)</f>
        <v>26356</v>
      </c>
      <c r="BC43" s="400">
        <v>26176</v>
      </c>
      <c r="BD43" s="400">
        <v>25035</v>
      </c>
      <c r="BE43" s="400">
        <v>24480</v>
      </c>
      <c r="BF43" s="400">
        <v>24184</v>
      </c>
      <c r="BG43" s="400">
        <v>24181</v>
      </c>
      <c r="BH43" s="400">
        <v>25701</v>
      </c>
      <c r="BI43" s="324">
        <f t="shared" si="30"/>
        <v>-690</v>
      </c>
      <c r="BJ43" s="140">
        <f t="shared" si="30"/>
        <v>774</v>
      </c>
      <c r="BK43" s="140">
        <f t="shared" si="30"/>
        <v>2898</v>
      </c>
      <c r="BL43" s="140">
        <f t="shared" si="30"/>
        <v>2607</v>
      </c>
      <c r="BM43" s="140">
        <f t="shared" si="30"/>
        <v>5177</v>
      </c>
      <c r="BN43" s="140">
        <f t="shared" si="30"/>
        <v>4914</v>
      </c>
      <c r="BO43" s="140">
        <f t="shared" si="30"/>
        <v>7011</v>
      </c>
      <c r="BP43" s="140">
        <f t="shared" si="30"/>
        <v>9514</v>
      </c>
      <c r="BQ43" s="140">
        <f t="shared" si="30"/>
        <v>9992</v>
      </c>
      <c r="BR43" s="167">
        <f t="shared" si="30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>
        <v>2342300</v>
      </c>
      <c r="BC45" s="403">
        <v>2633772</v>
      </c>
      <c r="BD45" s="403">
        <v>3019847</v>
      </c>
      <c r="BE45" s="403">
        <v>3153354</v>
      </c>
      <c r="BF45" s="403">
        <v>2855011</v>
      </c>
      <c r="BG45" s="403">
        <v>2014568</v>
      </c>
      <c r="BH45" s="403">
        <v>2107127</v>
      </c>
      <c r="BI45" s="327">
        <f t="shared" ref="BI45:BR50" si="36">O45-C45</f>
        <v>56402</v>
      </c>
      <c r="BJ45" s="150">
        <f t="shared" si="36"/>
        <v>-346272</v>
      </c>
      <c r="BK45" s="150">
        <f t="shared" si="36"/>
        <v>-315835</v>
      </c>
      <c r="BL45" s="150">
        <f t="shared" si="36"/>
        <v>282874</v>
      </c>
      <c r="BM45" s="150">
        <f t="shared" si="36"/>
        <v>282651</v>
      </c>
      <c r="BN45" s="150">
        <f t="shared" si="36"/>
        <v>361670</v>
      </c>
      <c r="BO45" s="150">
        <f t="shared" si="36"/>
        <v>343951</v>
      </c>
      <c r="BP45" s="150">
        <f t="shared" si="36"/>
        <v>450538</v>
      </c>
      <c r="BQ45" s="150">
        <f t="shared" si="36"/>
        <v>468441</v>
      </c>
      <c r="BR45" s="169">
        <f t="shared" si="36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>
        <v>1989568</v>
      </c>
      <c r="BC46" s="403">
        <v>2216586</v>
      </c>
      <c r="BD46" s="403">
        <v>2669783</v>
      </c>
      <c r="BE46" s="403">
        <v>2651258</v>
      </c>
      <c r="BF46" s="403">
        <v>2327706</v>
      </c>
      <c r="BG46" s="403">
        <v>1722843</v>
      </c>
      <c r="BH46" s="403">
        <v>1860809</v>
      </c>
      <c r="BI46" s="327">
        <f t="shared" si="36"/>
        <v>-52493</v>
      </c>
      <c r="BJ46" s="150">
        <f t="shared" si="36"/>
        <v>-252082</v>
      </c>
      <c r="BK46" s="150">
        <f t="shared" si="36"/>
        <v>-232067</v>
      </c>
      <c r="BL46" s="150">
        <f t="shared" si="36"/>
        <v>127198</v>
      </c>
      <c r="BM46" s="150">
        <f t="shared" si="36"/>
        <v>281981</v>
      </c>
      <c r="BN46" s="150">
        <f t="shared" si="36"/>
        <v>280171</v>
      </c>
      <c r="BO46" s="150">
        <f t="shared" si="36"/>
        <v>280892</v>
      </c>
      <c r="BP46" s="150">
        <f t="shared" si="36"/>
        <v>147112</v>
      </c>
      <c r="BQ46" s="150">
        <f t="shared" si="36"/>
        <v>146484</v>
      </c>
      <c r="BR46" s="169">
        <f t="shared" si="36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>
        <v>152301.77472387426</v>
      </c>
      <c r="BC47" s="403">
        <v>955069.93542927259</v>
      </c>
      <c r="BD47" s="403">
        <v>1143305.8454761098</v>
      </c>
      <c r="BE47" s="403">
        <v>519375.92780181556</v>
      </c>
      <c r="BF47" s="403">
        <v>946842.10814671661</v>
      </c>
      <c r="BG47" s="403">
        <v>1395261.99489085</v>
      </c>
      <c r="BH47" s="403">
        <v>996946.51128202945</v>
      </c>
      <c r="BI47" s="327">
        <f t="shared" si="36"/>
        <v>219527.65749838296</v>
      </c>
      <c r="BJ47" s="150">
        <f t="shared" si="36"/>
        <v>644200.40588761424</v>
      </c>
      <c r="BK47" s="150">
        <f t="shared" si="36"/>
        <v>117250.14184178482</v>
      </c>
      <c r="BL47" s="150">
        <f t="shared" si="36"/>
        <v>43725.509768342134</v>
      </c>
      <c r="BM47" s="150">
        <f t="shared" si="36"/>
        <v>65055.859918019269</v>
      </c>
      <c r="BN47" s="150">
        <f t="shared" si="36"/>
        <v>17914.583171430626</v>
      </c>
      <c r="BO47" s="150">
        <f t="shared" si="36"/>
        <v>-190326.40419530845</v>
      </c>
      <c r="BP47" s="150">
        <f t="shared" si="36"/>
        <v>-24712.217647184734</v>
      </c>
      <c r="BQ47" s="150">
        <f t="shared" si="36"/>
        <v>45229.507826866815</v>
      </c>
      <c r="BR47" s="169">
        <f t="shared" si="36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>
        <v>5337.2252761257432</v>
      </c>
      <c r="BC48" s="403">
        <v>34286.064570727372</v>
      </c>
      <c r="BD48" s="403">
        <v>40517.154523890211</v>
      </c>
      <c r="BE48" s="403">
        <v>18717.07219818444</v>
      </c>
      <c r="BF48" s="403">
        <v>33656.891853283472</v>
      </c>
      <c r="BG48" s="403">
        <v>49663.005109150028</v>
      </c>
      <c r="BH48" s="403">
        <v>34312.488717970511</v>
      </c>
      <c r="BI48" s="327">
        <f t="shared" si="36"/>
        <v>11116.342501617153</v>
      </c>
      <c r="BJ48" s="150">
        <f t="shared" si="36"/>
        <v>33357.594112385792</v>
      </c>
      <c r="BK48" s="150">
        <f t="shared" si="36"/>
        <v>5077.8581582152838</v>
      </c>
      <c r="BL48" s="150">
        <f t="shared" si="36"/>
        <v>1937.4902316578882</v>
      </c>
      <c r="BM48" s="150">
        <f t="shared" si="36"/>
        <v>2680.1400819807168</v>
      </c>
      <c r="BN48" s="150">
        <f t="shared" si="36"/>
        <v>-667.58317143056047</v>
      </c>
      <c r="BO48" s="150">
        <f t="shared" si="36"/>
        <v>-12707.595804691664</v>
      </c>
      <c r="BP48" s="150">
        <f t="shared" si="36"/>
        <v>-2133.7823528152512</v>
      </c>
      <c r="BQ48" s="150">
        <f t="shared" si="36"/>
        <v>924.49217313314148</v>
      </c>
      <c r="BR48" s="169">
        <f t="shared" si="36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6"/>
        <v>1272</v>
      </c>
      <c r="BJ49" s="150">
        <f t="shared" si="36"/>
        <v>2325</v>
      </c>
      <c r="BK49" s="150">
        <f t="shared" si="36"/>
        <v>3808</v>
      </c>
      <c r="BL49" s="150">
        <f t="shared" si="36"/>
        <v>1146</v>
      </c>
      <c r="BM49" s="150">
        <f t="shared" si="36"/>
        <v>131753</v>
      </c>
      <c r="BN49" s="150">
        <f t="shared" si="36"/>
        <v>159775</v>
      </c>
      <c r="BO49" s="150">
        <f t="shared" si="36"/>
        <v>113214</v>
      </c>
      <c r="BP49" s="150">
        <f t="shared" si="36"/>
        <v>80939</v>
      </c>
      <c r="BQ49" s="150">
        <f t="shared" si="36"/>
        <v>116432</v>
      </c>
      <c r="BR49" s="169">
        <f t="shared" si="36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7">SUM(AF45:AF49)</f>
        <v>5210044</v>
      </c>
      <c r="AG50" s="403">
        <f t="shared" si="37"/>
        <v>5456248</v>
      </c>
      <c r="AH50" s="403">
        <v>5136877</v>
      </c>
      <c r="AI50" s="403">
        <f t="shared" ref="AI50" si="38">SUM(AI45:AI49)</f>
        <v>4898754</v>
      </c>
      <c r="AJ50" s="576">
        <v>4467165.0000000009</v>
      </c>
      <c r="AK50" s="606">
        <v>5521047.0000000009</v>
      </c>
      <c r="AL50" s="617">
        <f t="shared" ref="AL50" si="39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40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>
        <f t="shared" ref="BB50" si="41">SUM(BB45:BB49)</f>
        <v>4489507</v>
      </c>
      <c r="BC50" s="403">
        <v>5839714</v>
      </c>
      <c r="BD50" s="403">
        <v>6873453</v>
      </c>
      <c r="BE50" s="403">
        <v>6342705</v>
      </c>
      <c r="BF50" s="403">
        <v>6163216</v>
      </c>
      <c r="BG50" s="403">
        <v>5182336</v>
      </c>
      <c r="BH50" s="403">
        <v>4999195</v>
      </c>
      <c r="BI50" s="327">
        <f t="shared" si="36"/>
        <v>235825</v>
      </c>
      <c r="BJ50" s="150">
        <f t="shared" si="36"/>
        <v>81529</v>
      </c>
      <c r="BK50" s="150">
        <f t="shared" si="36"/>
        <v>-421766</v>
      </c>
      <c r="BL50" s="150">
        <f t="shared" si="36"/>
        <v>456881</v>
      </c>
      <c r="BM50" s="150">
        <f t="shared" si="36"/>
        <v>764121</v>
      </c>
      <c r="BN50" s="150">
        <f t="shared" si="36"/>
        <v>818863</v>
      </c>
      <c r="BO50" s="150">
        <f t="shared" si="36"/>
        <v>535023</v>
      </c>
      <c r="BP50" s="150">
        <f t="shared" si="36"/>
        <v>651743.00000000093</v>
      </c>
      <c r="BQ50" s="150">
        <f t="shared" si="36"/>
        <v>777511</v>
      </c>
      <c r="BR50" s="169">
        <f t="shared" si="36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>
        <v>1456575</v>
      </c>
      <c r="BC52" s="403">
        <v>969471</v>
      </c>
      <c r="BD52" s="403">
        <v>1052596</v>
      </c>
      <c r="BE52" s="403">
        <v>1156092</v>
      </c>
      <c r="BF52" s="403">
        <v>1260926</v>
      </c>
      <c r="BG52" s="403">
        <v>1205534</v>
      </c>
      <c r="BH52" s="403">
        <v>924385</v>
      </c>
      <c r="BI52" s="327">
        <f t="shared" ref="BI52:BR57" si="42">O52-C52</f>
        <v>301878</v>
      </c>
      <c r="BJ52" s="150">
        <f t="shared" si="42"/>
        <v>390345</v>
      </c>
      <c r="BK52" s="150">
        <f t="shared" si="42"/>
        <v>381047</v>
      </c>
      <c r="BL52" s="150">
        <f t="shared" si="42"/>
        <v>641369</v>
      </c>
      <c r="BM52" s="150">
        <f t="shared" si="42"/>
        <v>506814</v>
      </c>
      <c r="BN52" s="150">
        <f t="shared" si="42"/>
        <v>748260</v>
      </c>
      <c r="BO52" s="150">
        <f t="shared" si="42"/>
        <v>1022339</v>
      </c>
      <c r="BP52" s="150">
        <f t="shared" si="42"/>
        <v>1209766</v>
      </c>
      <c r="BQ52" s="150">
        <f t="shared" si="42"/>
        <v>782173</v>
      </c>
      <c r="BR52" s="169">
        <f t="shared" si="42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>
        <v>1950631</v>
      </c>
      <c r="BC53" s="403">
        <v>1381412</v>
      </c>
      <c r="BD53" s="403">
        <v>1457428</v>
      </c>
      <c r="BE53" s="403">
        <v>1758895</v>
      </c>
      <c r="BF53" s="403">
        <v>1713746</v>
      </c>
      <c r="BG53" s="403">
        <v>1704367</v>
      </c>
      <c r="BH53" s="403">
        <v>1368544</v>
      </c>
      <c r="BI53" s="327">
        <f t="shared" si="42"/>
        <v>81824</v>
      </c>
      <c r="BJ53" s="150">
        <f t="shared" si="42"/>
        <v>-55912</v>
      </c>
      <c r="BK53" s="150">
        <f t="shared" si="42"/>
        <v>22444</v>
      </c>
      <c r="BL53" s="150">
        <f t="shared" si="42"/>
        <v>439122</v>
      </c>
      <c r="BM53" s="150">
        <f t="shared" si="42"/>
        <v>316511</v>
      </c>
      <c r="BN53" s="150">
        <f t="shared" si="42"/>
        <v>533092</v>
      </c>
      <c r="BO53" s="150">
        <f t="shared" si="42"/>
        <v>637782</v>
      </c>
      <c r="BP53" s="150">
        <f t="shared" si="42"/>
        <v>703382</v>
      </c>
      <c r="BQ53" s="150">
        <f t="shared" si="42"/>
        <v>330795</v>
      </c>
      <c r="BR53" s="169">
        <f t="shared" si="42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>
        <v>199605.08920985556</v>
      </c>
      <c r="BC54" s="403">
        <v>240987.77751449245</v>
      </c>
      <c r="BD54" s="403">
        <v>809475.33039647574</v>
      </c>
      <c r="BE54" s="403">
        <v>855416.81411724782</v>
      </c>
      <c r="BF54" s="403">
        <v>501528.43594806944</v>
      </c>
      <c r="BG54" s="403">
        <v>529701.77612633538</v>
      </c>
      <c r="BH54" s="403">
        <v>489830.22776526579</v>
      </c>
      <c r="BI54" s="327">
        <f t="shared" si="42"/>
        <v>271889.60307797242</v>
      </c>
      <c r="BJ54" s="150">
        <f t="shared" si="42"/>
        <v>366392.38350765983</v>
      </c>
      <c r="BK54" s="150">
        <f t="shared" si="42"/>
        <v>563213.37250864366</v>
      </c>
      <c r="BL54" s="150">
        <f t="shared" si="42"/>
        <v>485598.24447229633</v>
      </c>
      <c r="BM54" s="150">
        <f t="shared" si="42"/>
        <v>317464.42076839297</v>
      </c>
      <c r="BN54" s="150">
        <f t="shared" si="42"/>
        <v>286766.25505575468</v>
      </c>
      <c r="BO54" s="150">
        <f t="shared" si="42"/>
        <v>341176.53913260018</v>
      </c>
      <c r="BP54" s="150">
        <f t="shared" si="42"/>
        <v>269673.54129774461</v>
      </c>
      <c r="BQ54" s="150">
        <f t="shared" si="42"/>
        <v>257197.04462204163</v>
      </c>
      <c r="BR54" s="169">
        <f t="shared" si="42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>
        <v>6994.9107901444349</v>
      </c>
      <c r="BC55" s="403">
        <v>8651.2224855075528</v>
      </c>
      <c r="BD55" s="403">
        <v>28686.669603524231</v>
      </c>
      <c r="BE55" s="403">
        <v>30827.185882752186</v>
      </c>
      <c r="BF55" s="403">
        <v>17827.564051930589</v>
      </c>
      <c r="BG55" s="403">
        <v>18854.223873664654</v>
      </c>
      <c r="BH55" s="403">
        <v>16858.772234734206</v>
      </c>
      <c r="BI55" s="327">
        <f t="shared" si="42"/>
        <v>15129.396922027607</v>
      </c>
      <c r="BJ55" s="150">
        <f t="shared" si="42"/>
        <v>19566.61649234009</v>
      </c>
      <c r="BK55" s="150">
        <f t="shared" si="42"/>
        <v>30506.627491356234</v>
      </c>
      <c r="BL55" s="150">
        <f t="shared" si="42"/>
        <v>26919.755527703757</v>
      </c>
      <c r="BM55" s="150">
        <f t="shared" si="42"/>
        <v>17372.579231606993</v>
      </c>
      <c r="BN55" s="150">
        <f t="shared" si="42"/>
        <v>15410.744944245311</v>
      </c>
      <c r="BO55" s="150">
        <f t="shared" si="42"/>
        <v>18832.460867399845</v>
      </c>
      <c r="BP55" s="150">
        <f t="shared" si="42"/>
        <v>15006.458702255362</v>
      </c>
      <c r="BQ55" s="150">
        <f t="shared" si="42"/>
        <v>13950.955377958375</v>
      </c>
      <c r="BR55" s="169">
        <f t="shared" si="42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42"/>
        <v>166</v>
      </c>
      <c r="BJ56" s="150">
        <f t="shared" si="42"/>
        <v>283</v>
      </c>
      <c r="BK56" s="150">
        <f t="shared" si="42"/>
        <v>1352</v>
      </c>
      <c r="BL56" s="150">
        <f t="shared" si="42"/>
        <v>3528</v>
      </c>
      <c r="BM56" s="150">
        <f t="shared" si="42"/>
        <v>52877</v>
      </c>
      <c r="BN56" s="150">
        <f t="shared" si="42"/>
        <v>49472</v>
      </c>
      <c r="BO56" s="150">
        <f t="shared" si="42"/>
        <v>49809</v>
      </c>
      <c r="BP56" s="150">
        <f t="shared" si="42"/>
        <v>46467</v>
      </c>
      <c r="BQ56" s="150">
        <f t="shared" si="42"/>
        <v>43096</v>
      </c>
      <c r="BR56" s="169">
        <f t="shared" si="42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43">SUM(AF52:AF56)</f>
        <v>2881177</v>
      </c>
      <c r="AG57" s="403">
        <f t="shared" si="43"/>
        <v>2664079</v>
      </c>
      <c r="AH57" s="403">
        <v>2408815</v>
      </c>
      <c r="AI57" s="403">
        <f t="shared" ref="AI57" si="44">SUM(AI52:AI56)</f>
        <v>2895180</v>
      </c>
      <c r="AJ57" s="576">
        <v>2144261</v>
      </c>
      <c r="AK57" s="606">
        <v>3303246.0000000005</v>
      </c>
      <c r="AL57" s="617">
        <f t="shared" ref="AL57" si="45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46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>
        <f t="shared" ref="BB57" si="47">SUM(BB52:BB56)</f>
        <v>3613806</v>
      </c>
      <c r="BC57" s="403">
        <v>2600522</v>
      </c>
      <c r="BD57" s="403">
        <v>3348186</v>
      </c>
      <c r="BE57" s="403">
        <v>3801231</v>
      </c>
      <c r="BF57" s="403">
        <v>3494028</v>
      </c>
      <c r="BG57" s="403">
        <v>3458457</v>
      </c>
      <c r="BH57" s="403">
        <v>2799618</v>
      </c>
      <c r="BI57" s="327">
        <f t="shared" si="42"/>
        <v>670887</v>
      </c>
      <c r="BJ57" s="150">
        <f t="shared" si="42"/>
        <v>720674.99999999953</v>
      </c>
      <c r="BK57" s="150">
        <f t="shared" si="42"/>
        <v>998563</v>
      </c>
      <c r="BL57" s="150">
        <f t="shared" si="42"/>
        <v>1596536.9999999998</v>
      </c>
      <c r="BM57" s="150">
        <f t="shared" si="42"/>
        <v>1211039</v>
      </c>
      <c r="BN57" s="150">
        <f t="shared" si="42"/>
        <v>1633001</v>
      </c>
      <c r="BO57" s="150">
        <f t="shared" si="42"/>
        <v>2069939.0000000002</v>
      </c>
      <c r="BP57" s="150">
        <f t="shared" si="42"/>
        <v>2244295</v>
      </c>
      <c r="BQ57" s="150">
        <f t="shared" si="42"/>
        <v>1427212.0000000002</v>
      </c>
      <c r="BR57" s="169">
        <f t="shared" si="42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>
        <v>5846705</v>
      </c>
      <c r="BC59" s="403">
        <v>5971307</v>
      </c>
      <c r="BD59" s="403">
        <v>5724238</v>
      </c>
      <c r="BE59" s="403">
        <v>5740025</v>
      </c>
      <c r="BF59" s="403">
        <v>6039818</v>
      </c>
      <c r="BG59" s="403">
        <v>5915823</v>
      </c>
      <c r="BH59" s="403">
        <v>5917942</v>
      </c>
      <c r="BI59" s="327">
        <f t="shared" ref="BI59:BR64" si="48">O59-C59</f>
        <v>-52249</v>
      </c>
      <c r="BJ59" s="150">
        <f t="shared" si="48"/>
        <v>252196</v>
      </c>
      <c r="BK59" s="150">
        <f t="shared" si="48"/>
        <v>821564</v>
      </c>
      <c r="BL59" s="150">
        <f t="shared" si="48"/>
        <v>1009041</v>
      </c>
      <c r="BM59" s="150">
        <f t="shared" si="48"/>
        <v>1966400</v>
      </c>
      <c r="BN59" s="150">
        <f t="shared" si="48"/>
        <v>2211423</v>
      </c>
      <c r="BO59" s="150">
        <f t="shared" si="48"/>
        <v>2835826</v>
      </c>
      <c r="BP59" s="150">
        <f t="shared" si="48"/>
        <v>3696642</v>
      </c>
      <c r="BQ59" s="150">
        <f t="shared" si="48"/>
        <v>4259767</v>
      </c>
      <c r="BR59" s="169">
        <f t="shared" si="48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>
        <v>25313847</v>
      </c>
      <c r="BC60" s="403">
        <v>25509404</v>
      </c>
      <c r="BD60" s="403">
        <v>24736995</v>
      </c>
      <c r="BE60" s="403">
        <v>23272566</v>
      </c>
      <c r="BF60" s="403">
        <v>22709602</v>
      </c>
      <c r="BG60" s="403">
        <v>22674517</v>
      </c>
      <c r="BH60" s="403">
        <v>23182857</v>
      </c>
      <c r="BI60" s="327">
        <f t="shared" si="48"/>
        <v>613281</v>
      </c>
      <c r="BJ60" s="150">
        <f t="shared" si="48"/>
        <v>504089</v>
      </c>
      <c r="BK60" s="150">
        <f t="shared" si="48"/>
        <v>498887</v>
      </c>
      <c r="BL60" s="150">
        <f t="shared" si="48"/>
        <v>549435</v>
      </c>
      <c r="BM60" s="150">
        <f t="shared" si="48"/>
        <v>1676962</v>
      </c>
      <c r="BN60" s="150">
        <f t="shared" si="48"/>
        <v>2033151</v>
      </c>
      <c r="BO60" s="150">
        <f t="shared" si="48"/>
        <v>3482220</v>
      </c>
      <c r="BP60" s="150">
        <f t="shared" si="48"/>
        <v>4572940</v>
      </c>
      <c r="BQ60" s="150">
        <f t="shared" si="48"/>
        <v>5486748</v>
      </c>
      <c r="BR60" s="169">
        <f t="shared" si="48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>
        <v>1642802.0559048427</v>
      </c>
      <c r="BC61" s="403">
        <v>1939328.0443447721</v>
      </c>
      <c r="BD61" s="403">
        <v>1652059.3358183666</v>
      </c>
      <c r="BE61" s="403">
        <v>2314366.7317383559</v>
      </c>
      <c r="BF61" s="403">
        <v>2195006.2814167473</v>
      </c>
      <c r="BG61" s="403">
        <v>2336648.2587087783</v>
      </c>
      <c r="BH61" s="403">
        <v>2223529.4905026983</v>
      </c>
      <c r="BI61" s="327">
        <f t="shared" si="48"/>
        <v>89932.182411719696</v>
      </c>
      <c r="BJ61" s="150">
        <f t="shared" si="48"/>
        <v>404320.92422818718</v>
      </c>
      <c r="BK61" s="150">
        <f t="shared" si="48"/>
        <v>666736.69994034641</v>
      </c>
      <c r="BL61" s="150">
        <f t="shared" si="48"/>
        <v>1007937.2654610737</v>
      </c>
      <c r="BM61" s="150">
        <f t="shared" si="48"/>
        <v>1008606.8972091505</v>
      </c>
      <c r="BN61" s="150">
        <f t="shared" si="48"/>
        <v>1097945.5348057421</v>
      </c>
      <c r="BO61" s="150">
        <f t="shared" si="48"/>
        <v>1142955.0065509123</v>
      </c>
      <c r="BP61" s="150">
        <f t="shared" si="48"/>
        <v>1007282.0235989237</v>
      </c>
      <c r="BQ61" s="150">
        <f t="shared" si="48"/>
        <v>948258.05638692027</v>
      </c>
      <c r="BR61" s="169">
        <f t="shared" si="48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>
        <v>57569.944095157181</v>
      </c>
      <c r="BC62" s="403">
        <v>69619.955655227866</v>
      </c>
      <c r="BD62" s="403">
        <v>58546.664181633343</v>
      </c>
      <c r="BE62" s="403">
        <v>83404.268261644189</v>
      </c>
      <c r="BF62" s="403">
        <v>78024.71858325279</v>
      </c>
      <c r="BG62" s="403">
        <v>83170.741291221551</v>
      </c>
      <c r="BH62" s="403">
        <v>76528.509497301668</v>
      </c>
      <c r="BI62" s="327">
        <f t="shared" si="48"/>
        <v>4471.8175882803771</v>
      </c>
      <c r="BJ62" s="150">
        <f t="shared" si="48"/>
        <v>21273.075771812757</v>
      </c>
      <c r="BK62" s="150">
        <f t="shared" si="48"/>
        <v>35756.300059653535</v>
      </c>
      <c r="BL62" s="150">
        <f t="shared" si="48"/>
        <v>55728.734538926459</v>
      </c>
      <c r="BM62" s="150">
        <f t="shared" si="48"/>
        <v>55039.102790849647</v>
      </c>
      <c r="BN62" s="150">
        <f t="shared" si="48"/>
        <v>59172.465194257624</v>
      </c>
      <c r="BO62" s="150">
        <f t="shared" si="48"/>
        <v>62882.993449087939</v>
      </c>
      <c r="BP62" s="150">
        <f t="shared" si="48"/>
        <v>55972.976401076288</v>
      </c>
      <c r="BQ62" s="150">
        <f t="shared" si="48"/>
        <v>51146.943613079806</v>
      </c>
      <c r="BR62" s="169">
        <f t="shared" si="48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8"/>
        <v>1201</v>
      </c>
      <c r="BJ63" s="150">
        <f t="shared" si="48"/>
        <v>1171</v>
      </c>
      <c r="BK63" s="150">
        <f t="shared" si="48"/>
        <v>4201</v>
      </c>
      <c r="BL63" s="150">
        <f t="shared" si="48"/>
        <v>5179</v>
      </c>
      <c r="BM63" s="150">
        <f t="shared" si="48"/>
        <v>151374</v>
      </c>
      <c r="BN63" s="150">
        <f t="shared" si="48"/>
        <v>152654</v>
      </c>
      <c r="BO63" s="150">
        <f t="shared" si="48"/>
        <v>115092</v>
      </c>
      <c r="BP63" s="150">
        <f t="shared" si="48"/>
        <v>111325</v>
      </c>
      <c r="BQ63" s="150">
        <f t="shared" si="48"/>
        <v>97148</v>
      </c>
      <c r="BR63" s="169">
        <f t="shared" si="48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9">SUM(AF59:AF63)</f>
        <v>35671517</v>
      </c>
      <c r="AG64" s="403">
        <f t="shared" si="49"/>
        <v>34565090</v>
      </c>
      <c r="AH64" s="403">
        <v>34112552</v>
      </c>
      <c r="AI64" s="403">
        <f t="shared" ref="AI64" si="50">SUM(AI59:AI63)</f>
        <v>32623675</v>
      </c>
      <c r="AJ64" s="576">
        <v>30493660.000000004</v>
      </c>
      <c r="AK64" s="606">
        <v>29640480</v>
      </c>
      <c r="AL64" s="617">
        <f t="shared" ref="AL64" si="51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52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>
        <f t="shared" ref="BB64" si="53">SUM(BB59:BB63)</f>
        <v>32860924</v>
      </c>
      <c r="BC64" s="403">
        <v>33489659</v>
      </c>
      <c r="BD64" s="403">
        <v>32171839</v>
      </c>
      <c r="BE64" s="403">
        <v>31410362</v>
      </c>
      <c r="BF64" s="403">
        <v>31022451</v>
      </c>
      <c r="BG64" s="403">
        <v>31010159</v>
      </c>
      <c r="BH64" s="403">
        <v>31400857.000000004</v>
      </c>
      <c r="BI64" s="327">
        <f t="shared" si="48"/>
        <v>656637.00000000373</v>
      </c>
      <c r="BJ64" s="150">
        <f t="shared" si="48"/>
        <v>1183050</v>
      </c>
      <c r="BK64" s="150">
        <f t="shared" si="48"/>
        <v>2027145</v>
      </c>
      <c r="BL64" s="150">
        <f t="shared" si="48"/>
        <v>2627321</v>
      </c>
      <c r="BM64" s="150">
        <f t="shared" si="48"/>
        <v>4858382</v>
      </c>
      <c r="BN64" s="150">
        <f t="shared" si="48"/>
        <v>5554346</v>
      </c>
      <c r="BO64" s="150">
        <f t="shared" si="48"/>
        <v>7638976</v>
      </c>
      <c r="BP64" s="150">
        <f t="shared" si="48"/>
        <v>9444162</v>
      </c>
      <c r="BQ64" s="150">
        <f t="shared" si="48"/>
        <v>10843068</v>
      </c>
      <c r="BR64" s="169">
        <f t="shared" si="48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54">AD45+AD52+AD59</f>
        <v>12775178</v>
      </c>
      <c r="AE66" s="403">
        <f t="shared" si="54"/>
        <v>12511120</v>
      </c>
      <c r="AF66" s="403">
        <f t="shared" si="54"/>
        <v>12027053</v>
      </c>
      <c r="AG66" s="403">
        <f t="shared" si="54"/>
        <v>11250962</v>
      </c>
      <c r="AH66" s="403">
        <v>10695277</v>
      </c>
      <c r="AI66" s="403">
        <f t="shared" ref="AI66:AI70" si="55">AI45+AI52+AI59</f>
        <v>9790786</v>
      </c>
      <c r="AJ66" s="576">
        <v>8566686</v>
      </c>
      <c r="AK66" s="606">
        <v>8729893</v>
      </c>
      <c r="AL66" s="617">
        <f t="shared" ref="AL66:AL70" si="56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57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>
        <f t="shared" ref="BB66:BB70" si="58">BB45+BB52+BB59</f>
        <v>9645580</v>
      </c>
      <c r="BC66" s="403">
        <v>9574550</v>
      </c>
      <c r="BD66" s="403">
        <v>9796681</v>
      </c>
      <c r="BE66" s="403">
        <v>10049471</v>
      </c>
      <c r="BF66" s="403">
        <v>10155755</v>
      </c>
      <c r="BG66" s="403">
        <v>9135925</v>
      </c>
      <c r="BH66" s="403">
        <v>8949454</v>
      </c>
      <c r="BI66" s="327">
        <f t="shared" ref="BI66:BR71" si="59">O66-C66</f>
        <v>306031</v>
      </c>
      <c r="BJ66" s="150">
        <f t="shared" si="59"/>
        <v>296269</v>
      </c>
      <c r="BK66" s="150">
        <f t="shared" si="59"/>
        <v>886776</v>
      </c>
      <c r="BL66" s="150">
        <f t="shared" si="59"/>
        <v>1933284</v>
      </c>
      <c r="BM66" s="150">
        <f t="shared" si="59"/>
        <v>2755865</v>
      </c>
      <c r="BN66" s="150">
        <f t="shared" si="59"/>
        <v>3321353</v>
      </c>
      <c r="BO66" s="150">
        <f t="shared" si="59"/>
        <v>4202116</v>
      </c>
      <c r="BP66" s="150">
        <f t="shared" si="59"/>
        <v>5356946</v>
      </c>
      <c r="BQ66" s="150">
        <f t="shared" si="59"/>
        <v>5510381</v>
      </c>
      <c r="BR66" s="169">
        <f t="shared" si="5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54"/>
        <v>29162871</v>
      </c>
      <c r="AE67" s="403">
        <f t="shared" si="54"/>
        <v>29626487</v>
      </c>
      <c r="AF67" s="403">
        <f t="shared" si="54"/>
        <v>29662484</v>
      </c>
      <c r="AG67" s="403">
        <f t="shared" si="54"/>
        <v>29047318</v>
      </c>
      <c r="AH67" s="403">
        <v>28633595</v>
      </c>
      <c r="AI67" s="403">
        <f t="shared" si="55"/>
        <v>27496157</v>
      </c>
      <c r="AJ67" s="576">
        <v>25662573</v>
      </c>
      <c r="AK67" s="606">
        <v>25866247</v>
      </c>
      <c r="AL67" s="617">
        <f t="shared" si="56"/>
        <v>26763029</v>
      </c>
      <c r="AM67" s="403">
        <v>27017314</v>
      </c>
      <c r="AN67" s="403">
        <v>27890099</v>
      </c>
      <c r="AO67" s="403">
        <v>27557120</v>
      </c>
      <c r="AP67" s="403">
        <f t="shared" si="57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>
        <f t="shared" si="58"/>
        <v>29254046</v>
      </c>
      <c r="BC67" s="403">
        <v>29107402</v>
      </c>
      <c r="BD67" s="403">
        <v>28864206</v>
      </c>
      <c r="BE67" s="403">
        <v>27682719</v>
      </c>
      <c r="BF67" s="403">
        <v>26751054</v>
      </c>
      <c r="BG67" s="403">
        <v>26101727</v>
      </c>
      <c r="BH67" s="403">
        <v>26412210</v>
      </c>
      <c r="BI67" s="327">
        <f t="shared" si="59"/>
        <v>642612</v>
      </c>
      <c r="BJ67" s="150">
        <f t="shared" si="59"/>
        <v>196095</v>
      </c>
      <c r="BK67" s="150">
        <f t="shared" si="59"/>
        <v>289264</v>
      </c>
      <c r="BL67" s="150">
        <f t="shared" si="59"/>
        <v>1115755</v>
      </c>
      <c r="BM67" s="150">
        <f t="shared" si="59"/>
        <v>2275454</v>
      </c>
      <c r="BN67" s="150">
        <f t="shared" si="59"/>
        <v>2846414</v>
      </c>
      <c r="BO67" s="150">
        <f t="shared" si="59"/>
        <v>4400894</v>
      </c>
      <c r="BP67" s="150">
        <f t="shared" si="59"/>
        <v>5423434</v>
      </c>
      <c r="BQ67" s="150">
        <f t="shared" si="59"/>
        <v>5964027</v>
      </c>
      <c r="BR67" s="169">
        <f t="shared" si="5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54"/>
        <v>1572019.2335282988</v>
      </c>
      <c r="AE68" s="403">
        <f t="shared" si="54"/>
        <v>1704412.6686715931</v>
      </c>
      <c r="AF68" s="403">
        <f t="shared" si="54"/>
        <v>1763957.0091804934</v>
      </c>
      <c r="AG68" s="403">
        <f t="shared" si="54"/>
        <v>1953122.2653166295</v>
      </c>
      <c r="AH68" s="403">
        <v>1925191.1319030249</v>
      </c>
      <c r="AI68" s="403">
        <f t="shared" si="55"/>
        <v>2578256.1345649837</v>
      </c>
      <c r="AJ68" s="576">
        <v>2724649.7002233295</v>
      </c>
      <c r="AK68" s="606">
        <v>3667330.7625181265</v>
      </c>
      <c r="AL68" s="617">
        <f t="shared" si="56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57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>
        <f t="shared" si="58"/>
        <v>1994708.9198385724</v>
      </c>
      <c r="BC68" s="403">
        <v>3135385.757288537</v>
      </c>
      <c r="BD68" s="403">
        <v>3604840.5116909519</v>
      </c>
      <c r="BE68" s="403">
        <v>3689159.4736574194</v>
      </c>
      <c r="BF68" s="403">
        <v>3643376.8255115333</v>
      </c>
      <c r="BG68" s="403">
        <v>4261612.0297259632</v>
      </c>
      <c r="BH68" s="403">
        <v>3710306.2295499938</v>
      </c>
      <c r="BI68" s="327">
        <f t="shared" si="59"/>
        <v>581349.44298807485</v>
      </c>
      <c r="BJ68" s="150">
        <f t="shared" si="59"/>
        <v>1414913.7136234613</v>
      </c>
      <c r="BK68" s="150">
        <f t="shared" si="59"/>
        <v>1347200.2142907751</v>
      </c>
      <c r="BL68" s="150">
        <f t="shared" si="59"/>
        <v>1537261.0197017123</v>
      </c>
      <c r="BM68" s="150">
        <f t="shared" si="59"/>
        <v>1391127.1778955632</v>
      </c>
      <c r="BN68" s="150">
        <f t="shared" si="59"/>
        <v>1402626.3730329275</v>
      </c>
      <c r="BO68" s="150">
        <f t="shared" si="59"/>
        <v>1293805.1414882038</v>
      </c>
      <c r="BP68" s="150">
        <f t="shared" si="59"/>
        <v>1252243.3472494835</v>
      </c>
      <c r="BQ68" s="150">
        <f t="shared" si="59"/>
        <v>1250684.6088358287</v>
      </c>
      <c r="BR68" s="169">
        <f t="shared" si="5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54"/>
        <v>88782.766471701354</v>
      </c>
      <c r="AE69" s="403">
        <f t="shared" si="54"/>
        <v>95093.331328406945</v>
      </c>
      <c r="AF69" s="403">
        <f t="shared" si="54"/>
        <v>96856.990819506434</v>
      </c>
      <c r="AG69" s="403">
        <f t="shared" si="54"/>
        <v>108624.73468337051</v>
      </c>
      <c r="AH69" s="403">
        <v>107085.86809697488</v>
      </c>
      <c r="AI69" s="403">
        <f t="shared" si="55"/>
        <v>141139.86543501611</v>
      </c>
      <c r="AJ69" s="576">
        <v>151177.29977667067</v>
      </c>
      <c r="AK69" s="606">
        <v>201302.23748187325</v>
      </c>
      <c r="AL69" s="617">
        <f t="shared" si="56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57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>
        <f t="shared" si="58"/>
        <v>69902.080161427351</v>
      </c>
      <c r="BC69" s="403">
        <v>112557.24271146279</v>
      </c>
      <c r="BD69" s="403">
        <v>127750.48830904778</v>
      </c>
      <c r="BE69" s="403">
        <v>132948.52634258082</v>
      </c>
      <c r="BF69" s="403">
        <v>129509.17448846684</v>
      </c>
      <c r="BG69" s="403">
        <v>151687.97027403623</v>
      </c>
      <c r="BH69" s="403">
        <v>127699.77045000638</v>
      </c>
      <c r="BI69" s="327">
        <f t="shared" si="59"/>
        <v>30717.55701192515</v>
      </c>
      <c r="BJ69" s="150">
        <f t="shared" si="59"/>
        <v>74197.286376538657</v>
      </c>
      <c r="BK69" s="150">
        <f t="shared" si="59"/>
        <v>71340.785709225049</v>
      </c>
      <c r="BL69" s="150">
        <f t="shared" si="59"/>
        <v>84585.980298288079</v>
      </c>
      <c r="BM69" s="150">
        <f t="shared" si="59"/>
        <v>75091.822104437335</v>
      </c>
      <c r="BN69" s="150">
        <f t="shared" si="59"/>
        <v>73915.62696707237</v>
      </c>
      <c r="BO69" s="150">
        <f t="shared" si="59"/>
        <v>69007.858511796134</v>
      </c>
      <c r="BP69" s="150">
        <f t="shared" si="59"/>
        <v>68845.652750516398</v>
      </c>
      <c r="BQ69" s="150">
        <f t="shared" si="59"/>
        <v>66022.391164171306</v>
      </c>
      <c r="BR69" s="169">
        <f t="shared" si="5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54"/>
        <v>214510</v>
      </c>
      <c r="AE70" s="403">
        <f t="shared" si="54"/>
        <v>216826</v>
      </c>
      <c r="AF70" s="403">
        <f t="shared" si="54"/>
        <v>212387</v>
      </c>
      <c r="AG70" s="403">
        <f t="shared" si="54"/>
        <v>325390</v>
      </c>
      <c r="AH70" s="403">
        <v>297095</v>
      </c>
      <c r="AI70" s="403">
        <f t="shared" si="55"/>
        <v>411270</v>
      </c>
      <c r="AJ70" s="576">
        <v>0</v>
      </c>
      <c r="AK70" s="606">
        <v>0</v>
      </c>
      <c r="AL70" s="617">
        <f t="shared" si="56"/>
        <v>0</v>
      </c>
      <c r="AM70" s="403">
        <v>0</v>
      </c>
      <c r="AN70" s="403">
        <v>0</v>
      </c>
      <c r="AO70" s="403">
        <v>0</v>
      </c>
      <c r="AP70" s="403">
        <f t="shared" si="57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f t="shared" si="58"/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03">
        <v>0</v>
      </c>
      <c r="BI70" s="327">
        <f t="shared" si="59"/>
        <v>2639</v>
      </c>
      <c r="BJ70" s="150">
        <f t="shared" si="59"/>
        <v>3779</v>
      </c>
      <c r="BK70" s="150">
        <f t="shared" si="59"/>
        <v>9361</v>
      </c>
      <c r="BL70" s="150">
        <f t="shared" si="59"/>
        <v>9853</v>
      </c>
      <c r="BM70" s="150">
        <f t="shared" si="59"/>
        <v>336004</v>
      </c>
      <c r="BN70" s="150">
        <f t="shared" si="59"/>
        <v>361901</v>
      </c>
      <c r="BO70" s="150">
        <f t="shared" si="59"/>
        <v>278115</v>
      </c>
      <c r="BP70" s="150">
        <f t="shared" si="59"/>
        <v>238731</v>
      </c>
      <c r="BQ70" s="150">
        <f t="shared" si="59"/>
        <v>256676</v>
      </c>
      <c r="BR70" s="169">
        <f t="shared" si="5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60">SUM(AF66:AF70)</f>
        <v>43762738</v>
      </c>
      <c r="AG71" s="404">
        <f t="shared" ref="AG71" si="61">SUM(AG66:AG70)</f>
        <v>42685417</v>
      </c>
      <c r="AH71" s="404">
        <v>41658244</v>
      </c>
      <c r="AI71" s="404">
        <f t="shared" ref="AI71" si="62">SUM(AI66:AI70)</f>
        <v>40417609</v>
      </c>
      <c r="AJ71" s="516">
        <v>37105086</v>
      </c>
      <c r="AK71" s="588">
        <v>38464772.999999993</v>
      </c>
      <c r="AL71" s="618">
        <f t="shared" ref="AL71" si="6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6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>
        <f t="shared" ref="BB71" si="65">SUM(BB66:BB70)</f>
        <v>40964237</v>
      </c>
      <c r="BC71" s="404">
        <v>41929895</v>
      </c>
      <c r="BD71" s="404">
        <v>42393478</v>
      </c>
      <c r="BE71" s="404">
        <v>41554298</v>
      </c>
      <c r="BF71" s="404">
        <v>40679695</v>
      </c>
      <c r="BG71" s="404">
        <v>39650952</v>
      </c>
      <c r="BH71" s="404">
        <v>39199670</v>
      </c>
      <c r="BI71" s="328">
        <f t="shared" si="59"/>
        <v>1563349</v>
      </c>
      <c r="BJ71" s="158">
        <f t="shared" si="59"/>
        <v>1985254</v>
      </c>
      <c r="BK71" s="158">
        <f t="shared" si="59"/>
        <v>2603942</v>
      </c>
      <c r="BL71" s="158">
        <f t="shared" si="59"/>
        <v>4680739</v>
      </c>
      <c r="BM71" s="158">
        <f t="shared" si="59"/>
        <v>6833542</v>
      </c>
      <c r="BN71" s="158">
        <f t="shared" si="59"/>
        <v>8006210</v>
      </c>
      <c r="BO71" s="158">
        <f t="shared" si="59"/>
        <v>10243938</v>
      </c>
      <c r="BP71" s="158">
        <f t="shared" si="59"/>
        <v>12340200</v>
      </c>
      <c r="BQ71" s="158">
        <f t="shared" si="59"/>
        <v>13047791.000000007</v>
      </c>
      <c r="BR71" s="171">
        <f t="shared" si="5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>
        <v>71626900.400000006</v>
      </c>
      <c r="BC73" s="406">
        <v>94410080.099999994</v>
      </c>
      <c r="BD73" s="406">
        <v>96807583.400000006</v>
      </c>
      <c r="BE73" s="406">
        <v>88189152.599999994</v>
      </c>
      <c r="BF73" s="406">
        <v>67952473.5</v>
      </c>
      <c r="BG73" s="406">
        <v>73464469.799999997</v>
      </c>
      <c r="BH73" s="406">
        <v>90506734</v>
      </c>
      <c r="BI73" s="325">
        <f t="shared" ref="BI73:BR78" si="66">O73-C73</f>
        <v>-7352170.700000003</v>
      </c>
      <c r="BJ73" s="142">
        <f t="shared" si="66"/>
        <v>4779663.799999997</v>
      </c>
      <c r="BK73" s="142">
        <f t="shared" si="66"/>
        <v>8019069.799999997</v>
      </c>
      <c r="BL73" s="142">
        <f t="shared" si="66"/>
        <v>12229573.5</v>
      </c>
      <c r="BM73" s="142">
        <f t="shared" si="66"/>
        <v>16657774.900000006</v>
      </c>
      <c r="BN73" s="142">
        <f t="shared" si="66"/>
        <v>11536677.299999997</v>
      </c>
      <c r="BO73" s="142">
        <f t="shared" si="66"/>
        <v>6219243.6000000089</v>
      </c>
      <c r="BP73" s="142">
        <f t="shared" si="66"/>
        <v>8327093.8999999985</v>
      </c>
      <c r="BQ73" s="142">
        <f t="shared" si="66"/>
        <v>1462922.099999994</v>
      </c>
      <c r="BR73" s="166">
        <f t="shared" si="66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>
        <v>23523357</v>
      </c>
      <c r="BC74" s="406">
        <v>30630156</v>
      </c>
      <c r="BD74" s="406">
        <v>31173885</v>
      </c>
      <c r="BE74" s="406">
        <v>28471999.300000001</v>
      </c>
      <c r="BF74" s="406">
        <v>21643991.5</v>
      </c>
      <c r="BG74" s="406">
        <v>25094983.199999999</v>
      </c>
      <c r="BH74" s="406">
        <v>29715426</v>
      </c>
      <c r="BI74" s="325">
        <f t="shared" si="66"/>
        <v>-2786128</v>
      </c>
      <c r="BJ74" s="142">
        <f t="shared" si="66"/>
        <v>563255</v>
      </c>
      <c r="BK74" s="142">
        <f t="shared" si="66"/>
        <v>1161803</v>
      </c>
      <c r="BL74" s="142">
        <f t="shared" si="66"/>
        <v>4060251</v>
      </c>
      <c r="BM74" s="142">
        <f t="shared" si="66"/>
        <v>4939599</v>
      </c>
      <c r="BN74" s="142">
        <f t="shared" si="66"/>
        <v>5053522</v>
      </c>
      <c r="BO74" s="142">
        <f t="shared" si="66"/>
        <v>3239993</v>
      </c>
      <c r="BP74" s="142">
        <f t="shared" si="66"/>
        <v>5207812</v>
      </c>
      <c r="BQ74" s="142">
        <f t="shared" si="66"/>
        <v>3455637</v>
      </c>
      <c r="BR74" s="166">
        <f t="shared" si="66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>
        <v>48464461.700000003</v>
      </c>
      <c r="BC75" s="406">
        <v>53124933.899999999</v>
      </c>
      <c r="BD75" s="406">
        <v>56729294.900000006</v>
      </c>
      <c r="BE75" s="406">
        <v>52960533.700000003</v>
      </c>
      <c r="BF75" s="406">
        <v>70836407.299999997</v>
      </c>
      <c r="BG75" s="406">
        <v>17502679.699999999</v>
      </c>
      <c r="BH75" s="406">
        <v>49640113.799999997</v>
      </c>
      <c r="BI75" s="325">
        <f t="shared" si="66"/>
        <v>-18606633.400000002</v>
      </c>
      <c r="BJ75" s="142">
        <f t="shared" si="66"/>
        <v>-5643601.6000000015</v>
      </c>
      <c r="BK75" s="142">
        <f t="shared" si="66"/>
        <v>-7455076.6000000015</v>
      </c>
      <c r="BL75" s="142">
        <f t="shared" si="66"/>
        <v>-3570785.5</v>
      </c>
      <c r="BM75" s="142">
        <f t="shared" si="66"/>
        <v>-2125789.700000003</v>
      </c>
      <c r="BN75" s="142">
        <f t="shared" si="66"/>
        <v>-5174565.6999999955</v>
      </c>
      <c r="BO75" s="142">
        <f t="shared" si="66"/>
        <v>-2757361.599999994</v>
      </c>
      <c r="BP75" s="142">
        <f t="shared" si="66"/>
        <v>18522017.899999999</v>
      </c>
      <c r="BQ75" s="142">
        <f t="shared" si="66"/>
        <v>-20060840.300000008</v>
      </c>
      <c r="BR75" s="166">
        <f t="shared" si="66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>
        <v>122729506</v>
      </c>
      <c r="BC76" s="406">
        <v>123252301</v>
      </c>
      <c r="BD76" s="406">
        <v>119559813.5</v>
      </c>
      <c r="BE76" s="406">
        <v>131187130.5</v>
      </c>
      <c r="BF76" s="406">
        <v>115290212.09999999</v>
      </c>
      <c r="BG76" s="406">
        <v>103675136.5</v>
      </c>
      <c r="BH76" s="406">
        <v>110130840.90000001</v>
      </c>
      <c r="BI76" s="325">
        <f t="shared" si="66"/>
        <v>-20751968</v>
      </c>
      <c r="BJ76" s="142">
        <f t="shared" si="66"/>
        <v>-39851068</v>
      </c>
      <c r="BK76" s="142">
        <f t="shared" si="66"/>
        <v>29314642</v>
      </c>
      <c r="BL76" s="142">
        <f t="shared" si="66"/>
        <v>-33818724</v>
      </c>
      <c r="BM76" s="142">
        <f t="shared" si="66"/>
        <v>-18733533.099999994</v>
      </c>
      <c r="BN76" s="142">
        <f t="shared" si="66"/>
        <v>20520994.099999994</v>
      </c>
      <c r="BO76" s="142">
        <f t="shared" si="66"/>
        <v>-29117553</v>
      </c>
      <c r="BP76" s="142">
        <f t="shared" si="66"/>
        <v>2767708</v>
      </c>
      <c r="BQ76" s="142">
        <f t="shared" si="66"/>
        <v>-18254175</v>
      </c>
      <c r="BR76" s="166">
        <f t="shared" si="66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>
        <v>1787863.8</v>
      </c>
      <c r="BC77" s="406">
        <v>-2519054.7999999998</v>
      </c>
      <c r="BD77" s="406">
        <v>6190119.9000000004</v>
      </c>
      <c r="BE77" s="406">
        <v>2594358.0000000005</v>
      </c>
      <c r="BF77" s="406">
        <v>2237661.9</v>
      </c>
      <c r="BG77" s="406">
        <v>2454771.7000000002</v>
      </c>
      <c r="BH77" s="406">
        <v>-6517602.2000000002</v>
      </c>
      <c r="BI77" s="325">
        <f t="shared" si="66"/>
        <v>-144978.20000000019</v>
      </c>
      <c r="BJ77" s="142">
        <f t="shared" si="66"/>
        <v>-83941.899999999907</v>
      </c>
      <c r="BK77" s="142">
        <f t="shared" si="66"/>
        <v>-43753.699999999953</v>
      </c>
      <c r="BL77" s="142">
        <f t="shared" si="66"/>
        <v>-46446.000000000233</v>
      </c>
      <c r="BM77" s="142">
        <f t="shared" si="66"/>
        <v>-57553.899999999907</v>
      </c>
      <c r="BN77" s="142">
        <f t="shared" si="66"/>
        <v>-102537.10000000009</v>
      </c>
      <c r="BO77" s="142">
        <f t="shared" si="66"/>
        <v>-112001.39999999991</v>
      </c>
      <c r="BP77" s="142">
        <f t="shared" si="66"/>
        <v>-126765.39999999944</v>
      </c>
      <c r="BQ77" s="142">
        <f t="shared" si="66"/>
        <v>-160305.80000000028</v>
      </c>
      <c r="BR77" s="166">
        <f t="shared" si="66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67">SUM(AF73:AF77)</f>
        <v>311607616.80000001</v>
      </c>
      <c r="AG78" s="406">
        <f t="shared" ref="AG78" si="68">SUM(AG73:AG77)</f>
        <v>327180330.80000001</v>
      </c>
      <c r="AH78" s="406">
        <v>254534303.30000001</v>
      </c>
      <c r="AI78" s="406">
        <f t="shared" ref="AI78" si="69">SUM(AI73:AI77)</f>
        <v>258890270.69999999</v>
      </c>
      <c r="AJ78" s="577">
        <v>285851551.30000001</v>
      </c>
      <c r="AK78" s="607">
        <v>309213436.60000002</v>
      </c>
      <c r="AL78" s="620">
        <f t="shared" ref="AL78" si="70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71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>
        <f t="shared" ref="BB78" si="72">SUM(BB73:BB77)</f>
        <v>268132088.90000004</v>
      </c>
      <c r="BC78" s="406">
        <v>298898416.19999999</v>
      </c>
      <c r="BD78" s="406">
        <v>310460696.69999999</v>
      </c>
      <c r="BE78" s="406">
        <v>303403174.10000002</v>
      </c>
      <c r="BF78" s="406">
        <v>277960746.29999995</v>
      </c>
      <c r="BG78" s="406">
        <v>222192040.89999998</v>
      </c>
      <c r="BH78" s="406">
        <v>273475512.50000006</v>
      </c>
      <c r="BI78" s="325">
        <f t="shared" si="66"/>
        <v>-49641878.300000042</v>
      </c>
      <c r="BJ78" s="142">
        <f t="shared" si="66"/>
        <v>-40235692.700000018</v>
      </c>
      <c r="BK78" s="142">
        <f t="shared" si="66"/>
        <v>30996684.49999997</v>
      </c>
      <c r="BL78" s="142">
        <f t="shared" si="66"/>
        <v>-21146131</v>
      </c>
      <c r="BM78" s="142">
        <f t="shared" si="66"/>
        <v>680497.19999998808</v>
      </c>
      <c r="BN78" s="142">
        <f t="shared" si="66"/>
        <v>31834090.599999964</v>
      </c>
      <c r="BO78" s="142">
        <f t="shared" si="66"/>
        <v>-22527679.399999917</v>
      </c>
      <c r="BP78" s="142">
        <f t="shared" si="66"/>
        <v>34697866.400000006</v>
      </c>
      <c r="BQ78" s="142">
        <f t="shared" si="66"/>
        <v>-33556762.00000003</v>
      </c>
      <c r="BR78" s="166">
        <f t="shared" si="66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>
        <v>22072155.370000001</v>
      </c>
      <c r="BC80" s="408">
        <v>26313963.57</v>
      </c>
      <c r="BD80" s="408">
        <v>24999982.399999999</v>
      </c>
      <c r="BE80" s="408">
        <v>22852357.850000001</v>
      </c>
      <c r="BF80" s="408">
        <v>17895289.440000001</v>
      </c>
      <c r="BG80" s="408">
        <v>19447944.52</v>
      </c>
      <c r="BH80" s="408">
        <v>23428595.970000003</v>
      </c>
      <c r="BI80" s="327">
        <f t="shared" ref="BI80:BR85" si="73">O80-C80</f>
        <v>-1934162.1799999978</v>
      </c>
      <c r="BJ80" s="150">
        <f t="shared" si="73"/>
        <v>639471.88999999873</v>
      </c>
      <c r="BK80" s="150">
        <f t="shared" si="73"/>
        <v>1151298.0999999996</v>
      </c>
      <c r="BL80" s="150">
        <f t="shared" si="73"/>
        <v>2013703.3600000013</v>
      </c>
      <c r="BM80" s="150">
        <f t="shared" si="73"/>
        <v>2489951.4099999964</v>
      </c>
      <c r="BN80" s="150">
        <f t="shared" si="73"/>
        <v>1332159.799999997</v>
      </c>
      <c r="BO80" s="150">
        <f t="shared" si="73"/>
        <v>266530.96000000089</v>
      </c>
      <c r="BP80" s="150">
        <f t="shared" si="73"/>
        <v>981654.16999999993</v>
      </c>
      <c r="BQ80" s="150">
        <f t="shared" si="73"/>
        <v>-194862.00999999791</v>
      </c>
      <c r="BR80" s="169">
        <f t="shared" si="73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>
        <v>3898669.89</v>
      </c>
      <c r="BC81" s="408">
        <v>4698646.0600000005</v>
      </c>
      <c r="BD81" s="408">
        <v>4585161.55</v>
      </c>
      <c r="BE81" s="408">
        <v>4200711.7299999995</v>
      </c>
      <c r="BF81" s="408">
        <v>3248745.1199999996</v>
      </c>
      <c r="BG81" s="408">
        <v>3770713.74</v>
      </c>
      <c r="BH81" s="408">
        <v>4365341.84</v>
      </c>
      <c r="BI81" s="327">
        <f t="shared" si="73"/>
        <v>-307792.87999999989</v>
      </c>
      <c r="BJ81" s="150">
        <f t="shared" si="73"/>
        <v>101807.87999999989</v>
      </c>
      <c r="BK81" s="150">
        <f t="shared" si="73"/>
        <v>138217.55000000028</v>
      </c>
      <c r="BL81" s="150">
        <f t="shared" si="73"/>
        <v>456747.76000000024</v>
      </c>
      <c r="BM81" s="150">
        <f t="shared" si="73"/>
        <v>503876.60000000009</v>
      </c>
      <c r="BN81" s="150">
        <f t="shared" si="73"/>
        <v>457416.15000000037</v>
      </c>
      <c r="BO81" s="150">
        <f t="shared" si="73"/>
        <v>286907.65999999968</v>
      </c>
      <c r="BP81" s="150">
        <f t="shared" si="73"/>
        <v>480707.33999999985</v>
      </c>
      <c r="BQ81" s="150">
        <f t="shared" si="73"/>
        <v>325311.01000000024</v>
      </c>
      <c r="BR81" s="169">
        <f t="shared" si="73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>
        <v>8993885.6500000022</v>
      </c>
      <c r="BC82" s="408">
        <v>9114722.629999999</v>
      </c>
      <c r="BD82" s="408">
        <v>8905126.1899999995</v>
      </c>
      <c r="BE82" s="408">
        <v>8472198.370000001</v>
      </c>
      <c r="BF82" s="408">
        <v>8287313.5799999991</v>
      </c>
      <c r="BG82" s="408">
        <v>6464562.1699999999</v>
      </c>
      <c r="BH82" s="408">
        <v>7692124.8699999992</v>
      </c>
      <c r="BI82" s="327">
        <f t="shared" si="73"/>
        <v>-3150106.9800000004</v>
      </c>
      <c r="BJ82" s="150">
        <f t="shared" si="73"/>
        <v>-1236056.8400000008</v>
      </c>
      <c r="BK82" s="150">
        <f t="shared" si="73"/>
        <v>-1409805.8599999994</v>
      </c>
      <c r="BL82" s="150">
        <f t="shared" si="73"/>
        <v>-745121.6400000006</v>
      </c>
      <c r="BM82" s="150">
        <f t="shared" si="73"/>
        <v>-904774.43999999855</v>
      </c>
      <c r="BN82" s="150">
        <f t="shared" si="73"/>
        <v>-1396324.2299999986</v>
      </c>
      <c r="BO82" s="150">
        <f t="shared" si="73"/>
        <v>-1085842.8900000015</v>
      </c>
      <c r="BP82" s="150">
        <f t="shared" si="73"/>
        <v>-115359.33000000007</v>
      </c>
      <c r="BQ82" s="150">
        <f t="shared" si="73"/>
        <v>-1221383.1299999999</v>
      </c>
      <c r="BR82" s="169">
        <f t="shared" si="73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>
        <v>9224849.120000001</v>
      </c>
      <c r="BC83" s="408">
        <v>9357462.209999999</v>
      </c>
      <c r="BD83" s="408">
        <v>8656660.290000001</v>
      </c>
      <c r="BE83" s="408">
        <v>10459128.989999998</v>
      </c>
      <c r="BF83" s="408">
        <v>9227814.2499999981</v>
      </c>
      <c r="BG83" s="408">
        <v>8781090.1400000006</v>
      </c>
      <c r="BH83" s="408">
        <v>7402290.8699999992</v>
      </c>
      <c r="BI83" s="327">
        <f t="shared" si="73"/>
        <v>-2722059.879999999</v>
      </c>
      <c r="BJ83" s="150">
        <f t="shared" si="73"/>
        <v>-3230974.8100000005</v>
      </c>
      <c r="BK83" s="150">
        <f t="shared" si="73"/>
        <v>575377.36000000034</v>
      </c>
      <c r="BL83" s="150">
        <f t="shared" si="73"/>
        <v>-1957498.0999999996</v>
      </c>
      <c r="BM83" s="150">
        <f t="shared" si="73"/>
        <v>-2018647.459999999</v>
      </c>
      <c r="BN83" s="150">
        <f t="shared" si="73"/>
        <v>-296436.09999999963</v>
      </c>
      <c r="BO83" s="150">
        <f t="shared" si="73"/>
        <v>-2598809.1799999978</v>
      </c>
      <c r="BP83" s="150">
        <f t="shared" si="73"/>
        <v>742069.18000000063</v>
      </c>
      <c r="BQ83" s="150">
        <f t="shared" si="73"/>
        <v>-3538944.2700000014</v>
      </c>
      <c r="BR83" s="169">
        <f t="shared" si="73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>
        <v>485872.49</v>
      </c>
      <c r="BC84" s="408">
        <v>-953336.91999999993</v>
      </c>
      <c r="BD84" s="408">
        <v>1922845.1900000002</v>
      </c>
      <c r="BE84" s="408">
        <v>693471.67</v>
      </c>
      <c r="BF84" s="408">
        <v>508669.82</v>
      </c>
      <c r="BG84" s="408">
        <v>535781.03</v>
      </c>
      <c r="BH84" s="408">
        <v>-2389753.69</v>
      </c>
      <c r="BI84" s="327">
        <f t="shared" si="73"/>
        <v>-51900.270000000077</v>
      </c>
      <c r="BJ84" s="150">
        <f t="shared" si="73"/>
        <v>-49534.619999999995</v>
      </c>
      <c r="BK84" s="150">
        <f t="shared" si="73"/>
        <v>-43884.429999999935</v>
      </c>
      <c r="BL84" s="150">
        <f t="shared" si="73"/>
        <v>-43775.769999999902</v>
      </c>
      <c r="BM84" s="150">
        <f t="shared" si="73"/>
        <v>-52865.890000000014</v>
      </c>
      <c r="BN84" s="150">
        <f t="shared" si="73"/>
        <v>-63592.159999999974</v>
      </c>
      <c r="BO84" s="150">
        <f t="shared" si="73"/>
        <v>-61799.179999999993</v>
      </c>
      <c r="BP84" s="150">
        <f t="shared" si="73"/>
        <v>-64100.219999999972</v>
      </c>
      <c r="BQ84" s="150">
        <f t="shared" si="73"/>
        <v>-51902.820000000065</v>
      </c>
      <c r="BR84" s="169">
        <f t="shared" si="73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74">SUM(AF80:AF84)</f>
        <v>38536082.839999996</v>
      </c>
      <c r="AG85" s="408">
        <f t="shared" ref="AG85" si="75">SUM(AG80:AG84)</f>
        <v>40613292.07</v>
      </c>
      <c r="AH85" s="408">
        <v>31579393.650000002</v>
      </c>
      <c r="AI85" s="408">
        <f t="shared" ref="AI85" si="76">SUM(AI80:AI84)</f>
        <v>33218068.310000002</v>
      </c>
      <c r="AJ85" s="411">
        <v>36545542.620000005</v>
      </c>
      <c r="AK85" s="587">
        <v>44809207.450000003</v>
      </c>
      <c r="AL85" s="622">
        <f t="shared" ref="AL85" si="77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78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>
        <f t="shared" ref="BB85" si="79">SUM(BB80:BB84)</f>
        <v>44675432.520000003</v>
      </c>
      <c r="BC85" s="408">
        <v>48531457.550000004</v>
      </c>
      <c r="BD85" s="408">
        <v>49069775.619999997</v>
      </c>
      <c r="BE85" s="408">
        <v>46677868.609999999</v>
      </c>
      <c r="BF85" s="408">
        <v>39167832.210000001</v>
      </c>
      <c r="BG85" s="408">
        <v>39000091.600000001</v>
      </c>
      <c r="BH85" s="408">
        <v>40498599.859999999</v>
      </c>
      <c r="BI85" s="329">
        <f t="shared" si="73"/>
        <v>-8166022.1899999939</v>
      </c>
      <c r="BJ85" s="159">
        <f t="shared" si="73"/>
        <v>-3775286.4999999925</v>
      </c>
      <c r="BK85" s="159">
        <f t="shared" si="73"/>
        <v>411202.72000000626</v>
      </c>
      <c r="BL85" s="159">
        <f t="shared" si="73"/>
        <v>-275944.3900000006</v>
      </c>
      <c r="BM85" s="159">
        <f t="shared" si="73"/>
        <v>17540.219999998808</v>
      </c>
      <c r="BN85" s="159">
        <f t="shared" si="73"/>
        <v>33223.460000000894</v>
      </c>
      <c r="BO85" s="159">
        <f t="shared" si="73"/>
        <v>-3193012.629999999</v>
      </c>
      <c r="BP85" s="159">
        <f t="shared" si="73"/>
        <v>2024971.1399999969</v>
      </c>
      <c r="BQ85" s="159">
        <f t="shared" si="73"/>
        <v>-4681781.2199999988</v>
      </c>
      <c r="BR85" s="173">
        <f t="shared" si="73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>
        <v>3601670.1999999997</v>
      </c>
      <c r="BC87" s="410">
        <v>4286460.4799999967</v>
      </c>
      <c r="BD87" s="410">
        <v>4659422.490000003</v>
      </c>
      <c r="BE87" s="410">
        <v>4178391.1400000048</v>
      </c>
      <c r="BF87" s="410">
        <v>3142529.8299999982</v>
      </c>
      <c r="BG87" s="410">
        <v>3235068.16</v>
      </c>
      <c r="BH87" s="410">
        <v>4170201.5899999947</v>
      </c>
      <c r="BI87" s="327">
        <f t="shared" ref="BI87:BR92" si="80">O87-C87</f>
        <v>229336.77090891404</v>
      </c>
      <c r="BJ87" s="150">
        <f t="shared" si="80"/>
        <v>3024.4491335754283</v>
      </c>
      <c r="BK87" s="150">
        <f t="shared" si="80"/>
        <v>87521.429364338983</v>
      </c>
      <c r="BL87" s="150">
        <f t="shared" si="80"/>
        <v>177216.39214321412</v>
      </c>
      <c r="BM87" s="150">
        <f t="shared" si="80"/>
        <v>655242.78322097892</v>
      </c>
      <c r="BN87" s="150">
        <f t="shared" si="80"/>
        <v>441265.98111424595</v>
      </c>
      <c r="BO87" s="150">
        <f t="shared" si="80"/>
        <v>179328.61001699278</v>
      </c>
      <c r="BP87" s="150">
        <f t="shared" si="80"/>
        <v>17780.772036744282</v>
      </c>
      <c r="BQ87" s="150">
        <f t="shared" si="80"/>
        <v>-152157.45426023798</v>
      </c>
      <c r="BR87" s="169">
        <f t="shared" si="80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>
        <v>892333.62000000069</v>
      </c>
      <c r="BC88" s="410">
        <v>1080682.6599999997</v>
      </c>
      <c r="BD88" s="410">
        <v>1097509.2999999996</v>
      </c>
      <c r="BE88" s="410">
        <v>1007626.6899999996</v>
      </c>
      <c r="BF88" s="410">
        <v>754701.51999999955</v>
      </c>
      <c r="BG88" s="410">
        <v>852713.05000000109</v>
      </c>
      <c r="BH88" s="410">
        <v>1044934.600000001</v>
      </c>
      <c r="BI88" s="327">
        <f t="shared" si="80"/>
        <v>53409.866639699903</v>
      </c>
      <c r="BJ88" s="150">
        <f t="shared" si="80"/>
        <v>56460.261083993246</v>
      </c>
      <c r="BK88" s="150">
        <f t="shared" si="80"/>
        <v>21305.534693388036</v>
      </c>
      <c r="BL88" s="150">
        <f t="shared" si="80"/>
        <v>89758.140454347711</v>
      </c>
      <c r="BM88" s="150">
        <f t="shared" si="80"/>
        <v>171118.02635273524</v>
      </c>
      <c r="BN88" s="150">
        <f t="shared" si="80"/>
        <v>126963.10246375448</v>
      </c>
      <c r="BO88" s="150">
        <f t="shared" si="80"/>
        <v>-5753.7892437195405</v>
      </c>
      <c r="BP88" s="150">
        <f t="shared" si="80"/>
        <v>-10097.443683229154</v>
      </c>
      <c r="BQ88" s="150">
        <f t="shared" si="80"/>
        <v>-48345.997827051557</v>
      </c>
      <c r="BR88" s="169">
        <f t="shared" si="80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>
        <v>3361340.6799999969</v>
      </c>
      <c r="BC89" s="410">
        <v>3436656.4399999985</v>
      </c>
      <c r="BD89" s="410">
        <v>3822894.8000000021</v>
      </c>
      <c r="BE89" s="410">
        <v>3696275.4599999916</v>
      </c>
      <c r="BF89" s="410">
        <v>3034074.0200000037</v>
      </c>
      <c r="BG89" s="410">
        <v>2898349</v>
      </c>
      <c r="BH89" s="410">
        <v>3241609.0299999993</v>
      </c>
      <c r="BI89" s="327">
        <f t="shared" si="80"/>
        <v>306030.13499752292</v>
      </c>
      <c r="BJ89" s="150">
        <f t="shared" si="80"/>
        <v>-42504.487105693668</v>
      </c>
      <c r="BK89" s="150">
        <f t="shared" si="80"/>
        <v>-97994.876755678095</v>
      </c>
      <c r="BL89" s="150">
        <f t="shared" si="80"/>
        <v>186684.29476932297</v>
      </c>
      <c r="BM89" s="150">
        <f t="shared" si="80"/>
        <v>288799.14592443686</v>
      </c>
      <c r="BN89" s="150">
        <f t="shared" si="80"/>
        <v>16194.565231525339</v>
      </c>
      <c r="BO89" s="150">
        <f t="shared" si="80"/>
        <v>284859.84748213412</v>
      </c>
      <c r="BP89" s="150">
        <f t="shared" si="80"/>
        <v>147181.68481093086</v>
      </c>
      <c r="BQ89" s="150">
        <f t="shared" si="80"/>
        <v>-204884.05286160531</v>
      </c>
      <c r="BR89" s="169">
        <f t="shared" si="80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>
        <v>5414488.8900000053</v>
      </c>
      <c r="BC90" s="410">
        <v>5591567.3199999984</v>
      </c>
      <c r="BD90" s="410">
        <v>7071634.1499999948</v>
      </c>
      <c r="BE90" s="410">
        <v>4482431.2200000016</v>
      </c>
      <c r="BF90" s="410">
        <v>4901734.5799999982</v>
      </c>
      <c r="BG90" s="410">
        <v>4711888.9899999974</v>
      </c>
      <c r="BH90" s="410">
        <v>4967343.6599999946</v>
      </c>
      <c r="BI90" s="327">
        <f t="shared" si="80"/>
        <v>961723.0972064822</v>
      </c>
      <c r="BJ90" s="150">
        <f t="shared" si="80"/>
        <v>116406.8587481291</v>
      </c>
      <c r="BK90" s="150">
        <f t="shared" si="80"/>
        <v>-93445.150255285669</v>
      </c>
      <c r="BL90" s="150">
        <f t="shared" si="80"/>
        <v>131198.75651650084</v>
      </c>
      <c r="BM90" s="150">
        <f t="shared" si="80"/>
        <v>126014.74463228509</v>
      </c>
      <c r="BN90" s="150">
        <f t="shared" si="80"/>
        <v>-559286.69483302813</v>
      </c>
      <c r="BO90" s="150">
        <f t="shared" si="80"/>
        <v>107123.73096504249</v>
      </c>
      <c r="BP90" s="150">
        <f t="shared" si="80"/>
        <v>-102780.71615329664</v>
      </c>
      <c r="BQ90" s="150">
        <f t="shared" si="80"/>
        <v>-1093.6441430193372</v>
      </c>
      <c r="BR90" s="169">
        <f t="shared" si="80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>
        <v>208263.40999999983</v>
      </c>
      <c r="BC91" s="410">
        <v>39918.279999999948</v>
      </c>
      <c r="BD91" s="410">
        <v>165597.30999999991</v>
      </c>
      <c r="BE91" s="410">
        <v>182068.21999999997</v>
      </c>
      <c r="BF91" s="410">
        <v>158944.0400000001</v>
      </c>
      <c r="BG91" s="410">
        <v>173864.2000000003</v>
      </c>
      <c r="BH91" s="410">
        <v>176573.67999999985</v>
      </c>
      <c r="BI91" s="327">
        <f t="shared" si="80"/>
        <v>16962.510247385129</v>
      </c>
      <c r="BJ91" s="150">
        <f t="shared" si="80"/>
        <v>6047.5981399848533</v>
      </c>
      <c r="BK91" s="150">
        <f t="shared" si="80"/>
        <v>-11904.707046768337</v>
      </c>
      <c r="BL91" s="150">
        <f t="shared" si="80"/>
        <v>-18705.11388338753</v>
      </c>
      <c r="BM91" s="150">
        <f t="shared" si="80"/>
        <v>-59614.910130448625</v>
      </c>
      <c r="BN91" s="150">
        <f t="shared" si="80"/>
        <v>-79122.423976510923</v>
      </c>
      <c r="BO91" s="150">
        <f t="shared" si="80"/>
        <v>-31664.609220446495</v>
      </c>
      <c r="BP91" s="150">
        <f t="shared" si="80"/>
        <v>-3484.007011137699</v>
      </c>
      <c r="BQ91" s="150">
        <f t="shared" si="80"/>
        <v>19080.90909191611</v>
      </c>
      <c r="BR91" s="169">
        <f t="shared" si="80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81">SUM(AF87:AF91)</f>
        <v>11776330.72000001</v>
      </c>
      <c r="AG92" s="410">
        <f t="shared" ref="AG92" si="82">SUM(AG87:AG91)</f>
        <v>12847053.199999996</v>
      </c>
      <c r="AH92" s="410">
        <v>9731043.589999998</v>
      </c>
      <c r="AI92" s="410">
        <f t="shared" ref="AI92" si="83">SUM(AI87:AI91)</f>
        <v>9393849.7300000023</v>
      </c>
      <c r="AJ92" s="580">
        <v>11723594.280000003</v>
      </c>
      <c r="AK92" s="610">
        <v>12635996.41</v>
      </c>
      <c r="AL92" s="624">
        <f t="shared" ref="AL92" si="84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85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>
        <f t="shared" ref="BB92" si="86">SUM(BB87:BB91)</f>
        <v>13478096.800000003</v>
      </c>
      <c r="BC92" s="410">
        <v>14435285.179999992</v>
      </c>
      <c r="BD92" s="410">
        <v>16817058.050000001</v>
      </c>
      <c r="BE92" s="410">
        <v>13546792.729999999</v>
      </c>
      <c r="BF92" s="410">
        <v>11991983.99</v>
      </c>
      <c r="BG92" s="410">
        <v>11871883.4</v>
      </c>
      <c r="BH92" s="410">
        <v>13600662.559999989</v>
      </c>
      <c r="BI92" s="329">
        <f t="shared" si="80"/>
        <v>1567462.3800000045</v>
      </c>
      <c r="BJ92" s="159">
        <f t="shared" si="80"/>
        <v>139434.67999998853</v>
      </c>
      <c r="BK92" s="159">
        <f t="shared" si="80"/>
        <v>-94517.770000003278</v>
      </c>
      <c r="BL92" s="159">
        <f t="shared" si="80"/>
        <v>566152.46999999881</v>
      </c>
      <c r="BM92" s="159">
        <f t="shared" si="80"/>
        <v>1181559.7899999861</v>
      </c>
      <c r="BN92" s="159">
        <f t="shared" si="80"/>
        <v>-53985.470000011846</v>
      </c>
      <c r="BO92" s="159">
        <f t="shared" si="80"/>
        <v>533893.79000000469</v>
      </c>
      <c r="BP92" s="159">
        <f t="shared" si="80"/>
        <v>48600.290000012144</v>
      </c>
      <c r="BQ92" s="159">
        <f t="shared" si="80"/>
        <v>-387400.24000000022</v>
      </c>
      <c r="BR92" s="173">
        <f t="shared" si="80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515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87">S80+S87</f>
        <v>25791330.379999999</v>
      </c>
      <c r="T94" s="250">
        <f t="shared" si="87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88">AD80+AD87</f>
        <v>20687180.929999996</v>
      </c>
      <c r="AE94" s="411">
        <f t="shared" si="88"/>
        <v>24194678.569999997</v>
      </c>
      <c r="AF94" s="411">
        <f t="shared" si="88"/>
        <v>23529808.310000006</v>
      </c>
      <c r="AG94" s="411">
        <f t="shared" si="88"/>
        <v>23776640.530000001</v>
      </c>
      <c r="AH94" s="411">
        <v>16901160.939999998</v>
      </c>
      <c r="AI94" s="411">
        <f t="shared" ref="AI94:AI98" si="89">AI80+AI87</f>
        <v>17834908.590000004</v>
      </c>
      <c r="AJ94" s="411">
        <v>22575291.570000004</v>
      </c>
      <c r="AK94" s="587">
        <v>27645048.770000003</v>
      </c>
      <c r="AL94" s="622">
        <f t="shared" ref="AL94:AL98" si="90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91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>
        <f t="shared" ref="BB94:BB98" si="92">BB80+BB87</f>
        <v>25673825.57</v>
      </c>
      <c r="BC94" s="411">
        <v>30600424.049999997</v>
      </c>
      <c r="BD94" s="411">
        <v>29659404.890000001</v>
      </c>
      <c r="BE94" s="411">
        <v>27030748.990000006</v>
      </c>
      <c r="BF94" s="411">
        <v>21037819.27</v>
      </c>
      <c r="BG94" s="411">
        <v>22683012.68</v>
      </c>
      <c r="BH94" s="411">
        <v>27598797.559999999</v>
      </c>
      <c r="BI94" s="329">
        <f t="shared" ref="BI94:BR99" si="93">O94-C94</f>
        <v>-1704825.4090910852</v>
      </c>
      <c r="BJ94" s="159">
        <f t="shared" si="93"/>
        <v>642496.33913357183</v>
      </c>
      <c r="BK94" s="159">
        <f t="shared" si="93"/>
        <v>1238819.5293643363</v>
      </c>
      <c r="BL94" s="159">
        <f t="shared" si="93"/>
        <v>2190919.7521432154</v>
      </c>
      <c r="BM94" s="159">
        <f t="shared" si="93"/>
        <v>3145194.1932209767</v>
      </c>
      <c r="BN94" s="159">
        <f t="shared" si="93"/>
        <v>1773425.781114243</v>
      </c>
      <c r="BO94" s="159">
        <f t="shared" si="93"/>
        <v>445859.57001699507</v>
      </c>
      <c r="BP94" s="159">
        <f t="shared" si="93"/>
        <v>999434.94203674421</v>
      </c>
      <c r="BQ94" s="159">
        <f t="shared" si="93"/>
        <v>-347019.46426023543</v>
      </c>
      <c r="BR94" s="173">
        <f t="shared" si="93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87"/>
        <v>4276376.0200000005</v>
      </c>
      <c r="T95" s="250">
        <f t="shared" si="87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88"/>
        <v>3717804.9</v>
      </c>
      <c r="AE95" s="411">
        <f t="shared" si="88"/>
        <v>4119363.4</v>
      </c>
      <c r="AF95" s="411">
        <f t="shared" si="88"/>
        <v>4182331.34</v>
      </c>
      <c r="AG95" s="411">
        <f t="shared" si="88"/>
        <v>4102128.89</v>
      </c>
      <c r="AH95" s="411">
        <v>2978424.5</v>
      </c>
      <c r="AI95" s="411">
        <f t="shared" si="89"/>
        <v>3309165.5899999994</v>
      </c>
      <c r="AJ95" s="411">
        <v>4170770.1700000009</v>
      </c>
      <c r="AK95" s="587">
        <v>5029721.7</v>
      </c>
      <c r="AL95" s="622">
        <f t="shared" si="90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91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>
        <f t="shared" si="92"/>
        <v>4791003.5100000007</v>
      </c>
      <c r="BC95" s="411">
        <v>5779328.7200000007</v>
      </c>
      <c r="BD95" s="411">
        <v>5682670.8499999996</v>
      </c>
      <c r="BE95" s="411">
        <v>5208338.419999999</v>
      </c>
      <c r="BF95" s="411">
        <v>4003446.6399999992</v>
      </c>
      <c r="BG95" s="411">
        <v>4623426.790000001</v>
      </c>
      <c r="BH95" s="411">
        <v>5410276.4400000013</v>
      </c>
      <c r="BI95" s="329">
        <f t="shared" si="93"/>
        <v>-254383.0133603001</v>
      </c>
      <c r="BJ95" s="159">
        <f t="shared" si="93"/>
        <v>158268.14108399302</v>
      </c>
      <c r="BK95" s="159">
        <f t="shared" si="93"/>
        <v>159523.08469338808</v>
      </c>
      <c r="BL95" s="159">
        <f t="shared" si="93"/>
        <v>546505.90045434795</v>
      </c>
      <c r="BM95" s="159">
        <f t="shared" si="93"/>
        <v>674994.6263527358</v>
      </c>
      <c r="BN95" s="159">
        <f t="shared" si="93"/>
        <v>584379.2524637552</v>
      </c>
      <c r="BO95" s="159">
        <f t="shared" si="93"/>
        <v>281153.87075628014</v>
      </c>
      <c r="BP95" s="159">
        <f t="shared" si="93"/>
        <v>470609.89631677093</v>
      </c>
      <c r="BQ95" s="159">
        <f t="shared" si="93"/>
        <v>276965.01217294903</v>
      </c>
      <c r="BR95" s="173">
        <f t="shared" si="93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87"/>
        <v>9278460.2999999989</v>
      </c>
      <c r="T96" s="250">
        <f t="shared" si="87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88"/>
        <v>9237099.6799999997</v>
      </c>
      <c r="AE96" s="411">
        <f t="shared" si="88"/>
        <v>10650785.669999996</v>
      </c>
      <c r="AF96" s="411">
        <f t="shared" si="88"/>
        <v>8898357.7300000004</v>
      </c>
      <c r="AG96" s="411">
        <f t="shared" si="88"/>
        <v>10214044.089999996</v>
      </c>
      <c r="AH96" s="411">
        <v>8615769.8299999982</v>
      </c>
      <c r="AI96" s="411">
        <f t="shared" si="89"/>
        <v>7991448.5899999989</v>
      </c>
      <c r="AJ96" s="411">
        <v>8724020.4800000004</v>
      </c>
      <c r="AK96" s="587">
        <v>9803560.0199999958</v>
      </c>
      <c r="AL96" s="622">
        <f t="shared" si="90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91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>
        <f t="shared" si="92"/>
        <v>12355226.329999998</v>
      </c>
      <c r="BC96" s="411">
        <v>12551379.069999997</v>
      </c>
      <c r="BD96" s="411">
        <v>12728020.990000002</v>
      </c>
      <c r="BE96" s="411">
        <v>12168473.829999993</v>
      </c>
      <c r="BF96" s="411">
        <v>11321387.600000003</v>
      </c>
      <c r="BG96" s="411">
        <v>9362911.1699999999</v>
      </c>
      <c r="BH96" s="411">
        <v>10933733.899999999</v>
      </c>
      <c r="BI96" s="329">
        <f t="shared" si="93"/>
        <v>-2844076.845002478</v>
      </c>
      <c r="BJ96" s="159">
        <f t="shared" si="93"/>
        <v>-1278561.3271056954</v>
      </c>
      <c r="BK96" s="159">
        <f t="shared" si="93"/>
        <v>-1507800.7367556775</v>
      </c>
      <c r="BL96" s="159">
        <f t="shared" si="93"/>
        <v>-558437.3452306781</v>
      </c>
      <c r="BM96" s="159">
        <f t="shared" si="93"/>
        <v>-615975.29407556169</v>
      </c>
      <c r="BN96" s="159">
        <f t="shared" si="93"/>
        <v>-1380129.6647684742</v>
      </c>
      <c r="BO96" s="159">
        <f t="shared" si="93"/>
        <v>-800983.04251786694</v>
      </c>
      <c r="BP96" s="159">
        <f t="shared" si="93"/>
        <v>31822.354810930789</v>
      </c>
      <c r="BQ96" s="159">
        <f t="shared" si="93"/>
        <v>-1426267.1828616047</v>
      </c>
      <c r="BR96" s="173">
        <f t="shared" si="93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87"/>
        <v>11759669.009999998</v>
      </c>
      <c r="T97" s="250">
        <f t="shared" si="87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88"/>
        <v>12564432.110000003</v>
      </c>
      <c r="AE97" s="411">
        <f t="shared" si="88"/>
        <v>13236142.209999999</v>
      </c>
      <c r="AF97" s="411">
        <f t="shared" si="88"/>
        <v>13115824.020000003</v>
      </c>
      <c r="AG97" s="411">
        <f t="shared" si="88"/>
        <v>14761726.9</v>
      </c>
      <c r="AH97" s="411">
        <v>12164779.290000003</v>
      </c>
      <c r="AI97" s="411">
        <f t="shared" si="89"/>
        <v>12794079.980000002</v>
      </c>
      <c r="AJ97" s="411">
        <v>12089952.210000001</v>
      </c>
      <c r="AK97" s="587">
        <v>14208189.59</v>
      </c>
      <c r="AL97" s="622">
        <f t="shared" si="90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91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>
        <f t="shared" si="92"/>
        <v>14639338.010000005</v>
      </c>
      <c r="BC97" s="411">
        <v>14949029.529999997</v>
      </c>
      <c r="BD97" s="411">
        <v>15728294.439999996</v>
      </c>
      <c r="BE97" s="411">
        <v>14941560.210000001</v>
      </c>
      <c r="BF97" s="411">
        <v>14129548.829999996</v>
      </c>
      <c r="BG97" s="411">
        <v>13492979.129999999</v>
      </c>
      <c r="BH97" s="411">
        <v>12369634.529999994</v>
      </c>
      <c r="BI97" s="329">
        <f t="shared" si="93"/>
        <v>-1760336.7827935163</v>
      </c>
      <c r="BJ97" s="159">
        <f t="shared" si="93"/>
        <v>-3114567.9512518719</v>
      </c>
      <c r="BK97" s="159">
        <f t="shared" si="93"/>
        <v>481932.2097447142</v>
      </c>
      <c r="BL97" s="159">
        <f t="shared" si="93"/>
        <v>-1826299.3434834983</v>
      </c>
      <c r="BM97" s="159">
        <f t="shared" si="93"/>
        <v>-1892632.7153677158</v>
      </c>
      <c r="BN97" s="159">
        <f t="shared" si="93"/>
        <v>-855722.79483302869</v>
      </c>
      <c r="BO97" s="159">
        <f t="shared" si="93"/>
        <v>-2491685.4490349554</v>
      </c>
      <c r="BP97" s="159">
        <f t="shared" si="93"/>
        <v>639288.46384670399</v>
      </c>
      <c r="BQ97" s="159">
        <f t="shared" si="93"/>
        <v>-3540037.9141430203</v>
      </c>
      <c r="BR97" s="173">
        <f t="shared" si="93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87"/>
        <v>554388.99999999977</v>
      </c>
      <c r="T98" s="250">
        <f t="shared" si="87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88"/>
        <v>563015.19999999984</v>
      </c>
      <c r="AE98" s="411">
        <f t="shared" si="88"/>
        <v>566639.06999999983</v>
      </c>
      <c r="AF98" s="411">
        <f t="shared" si="88"/>
        <v>586092.15999999992</v>
      </c>
      <c r="AG98" s="411">
        <f t="shared" si="88"/>
        <v>605804.8600000001</v>
      </c>
      <c r="AH98" s="411">
        <v>650302.6799999997</v>
      </c>
      <c r="AI98" s="411">
        <f t="shared" si="89"/>
        <v>682315.29</v>
      </c>
      <c r="AJ98" s="411">
        <v>709102.46999999974</v>
      </c>
      <c r="AK98" s="587">
        <v>758683.7799999998</v>
      </c>
      <c r="AL98" s="622">
        <f t="shared" si="90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91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>
        <f t="shared" si="92"/>
        <v>694135.89999999979</v>
      </c>
      <c r="BC98" s="411">
        <v>-913418.64</v>
      </c>
      <c r="BD98" s="411">
        <v>2088442.5</v>
      </c>
      <c r="BE98" s="411">
        <v>875539.89</v>
      </c>
      <c r="BF98" s="411">
        <v>667613.8600000001</v>
      </c>
      <c r="BG98" s="411">
        <v>709645.23000000033</v>
      </c>
      <c r="BH98" s="411">
        <v>-2213180.0100000002</v>
      </c>
      <c r="BI98" s="329">
        <f t="shared" si="93"/>
        <v>-34937.759752614889</v>
      </c>
      <c r="BJ98" s="159">
        <f t="shared" si="93"/>
        <v>-43487.021860015113</v>
      </c>
      <c r="BK98" s="159">
        <f t="shared" si="93"/>
        <v>-55789.137046768214</v>
      </c>
      <c r="BL98" s="159">
        <f t="shared" si="93"/>
        <v>-62480.883883387432</v>
      </c>
      <c r="BM98" s="159">
        <f t="shared" si="93"/>
        <v>-112480.80013044865</v>
      </c>
      <c r="BN98" s="159">
        <f t="shared" si="93"/>
        <v>-142714.58397651091</v>
      </c>
      <c r="BO98" s="159">
        <f t="shared" si="93"/>
        <v>-93463.789220446488</v>
      </c>
      <c r="BP98" s="159">
        <f t="shared" si="93"/>
        <v>-67584.227011137642</v>
      </c>
      <c r="BQ98" s="159">
        <f t="shared" si="93"/>
        <v>-32821.910908083897</v>
      </c>
      <c r="BR98" s="173">
        <f t="shared" si="93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94">SUM(AF94:AF98)</f>
        <v>50312413.56000001</v>
      </c>
      <c r="AG99" s="516">
        <f t="shared" ref="AG99" si="95">SUM(AG94:AG98)</f>
        <v>53460345.269999996</v>
      </c>
      <c r="AH99" s="516">
        <v>41310437.240000002</v>
      </c>
      <c r="AI99" s="516">
        <f t="shared" ref="AI99" si="96">SUM(AI94:AI98)</f>
        <v>42611918.040000007</v>
      </c>
      <c r="AJ99" s="516">
        <v>48269136.900000006</v>
      </c>
      <c r="AK99" s="588">
        <v>57445203.859999999</v>
      </c>
      <c r="AL99" s="618">
        <f t="shared" ref="AL99" si="9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98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>
        <f t="shared" ref="BB99" si="99">SUM(BB94:BB98)</f>
        <v>58153529.32</v>
      </c>
      <c r="BC99" s="516">
        <v>62966742.729999989</v>
      </c>
      <c r="BD99" s="516">
        <v>65886833.670000002</v>
      </c>
      <c r="BE99" s="516">
        <v>60224661.339999996</v>
      </c>
      <c r="BF99" s="516">
        <v>51159816.200000003</v>
      </c>
      <c r="BG99" s="516">
        <v>50871974.999999993</v>
      </c>
      <c r="BH99" s="516">
        <v>54099262.419999994</v>
      </c>
      <c r="BI99" s="328">
        <f t="shared" si="93"/>
        <v>-6598559.8099999875</v>
      </c>
      <c r="BJ99" s="158">
        <f t="shared" si="93"/>
        <v>-3635851.8200000226</v>
      </c>
      <c r="BK99" s="158">
        <f t="shared" si="93"/>
        <v>316684.94999999553</v>
      </c>
      <c r="BL99" s="158">
        <f t="shared" si="93"/>
        <v>290208.07999999076</v>
      </c>
      <c r="BM99" s="158">
        <f t="shared" si="93"/>
        <v>1199100.009999983</v>
      </c>
      <c r="BN99" s="158">
        <f t="shared" si="93"/>
        <v>-20762.010000020266</v>
      </c>
      <c r="BO99" s="158">
        <f t="shared" si="93"/>
        <v>-2659118.8400000036</v>
      </c>
      <c r="BP99" s="158">
        <f t="shared" si="93"/>
        <v>2073571.4300000072</v>
      </c>
      <c r="BQ99" s="158">
        <f t="shared" si="93"/>
        <v>-5069181.4599999934</v>
      </c>
      <c r="BR99" s="171">
        <f t="shared" si="93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17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518">
        <v>22184432.510000002</v>
      </c>
      <c r="BC101" s="408">
        <v>24625641.050000001</v>
      </c>
      <c r="BD101" s="408">
        <v>28464375.109999999</v>
      </c>
      <c r="BE101" s="408">
        <v>25326309.559999999</v>
      </c>
      <c r="BF101" s="408">
        <v>24274394.93</v>
      </c>
      <c r="BG101" s="408">
        <v>20656266.550000001</v>
      </c>
      <c r="BH101" s="408">
        <v>20741651.809999999</v>
      </c>
      <c r="BI101" s="261">
        <f t="shared" ref="BI101:BR106" si="100">O101-C101</f>
        <v>-1261435.1999999993</v>
      </c>
      <c r="BJ101" s="66">
        <f t="shared" si="100"/>
        <v>-2019874.4699999988</v>
      </c>
      <c r="BK101" s="66">
        <f t="shared" si="100"/>
        <v>-1158248.4600000009</v>
      </c>
      <c r="BL101" s="66">
        <f t="shared" si="100"/>
        <v>2267841.8600000013</v>
      </c>
      <c r="BM101" s="66">
        <f t="shared" si="100"/>
        <v>1106781.3000000007</v>
      </c>
      <c r="BN101" s="66">
        <f t="shared" si="100"/>
        <v>1609205.6000000015</v>
      </c>
      <c r="BO101" s="66">
        <f t="shared" si="100"/>
        <v>494016.70999999717</v>
      </c>
      <c r="BP101" s="66">
        <f t="shared" si="100"/>
        <v>-1302167.9299999997</v>
      </c>
      <c r="BQ101" s="66">
        <f t="shared" si="100"/>
        <v>1043400.0700000003</v>
      </c>
      <c r="BR101" s="106">
        <f t="shared" si="100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518">
        <v>5197238.01</v>
      </c>
      <c r="BC102" s="408">
        <v>4728418.46</v>
      </c>
      <c r="BD102" s="408">
        <v>5012820.96</v>
      </c>
      <c r="BE102" s="408">
        <v>5907078.5499999998</v>
      </c>
      <c r="BF102" s="408">
        <v>5465129.2999999998</v>
      </c>
      <c r="BG102" s="408">
        <v>4191525.69</v>
      </c>
      <c r="BH102" s="408">
        <v>2782666.39</v>
      </c>
      <c r="BI102" s="261">
        <f t="shared" si="100"/>
        <v>-738600.5700000003</v>
      </c>
      <c r="BJ102" s="66">
        <f t="shared" si="100"/>
        <v>-615033.39999999991</v>
      </c>
      <c r="BK102" s="66">
        <f t="shared" si="100"/>
        <v>-394617.09999999963</v>
      </c>
      <c r="BL102" s="66">
        <f t="shared" si="100"/>
        <v>-21691.310000000056</v>
      </c>
      <c r="BM102" s="66">
        <f t="shared" si="100"/>
        <v>233710.62000000011</v>
      </c>
      <c r="BN102" s="66">
        <f t="shared" si="100"/>
        <v>-116586.81999999983</v>
      </c>
      <c r="BO102" s="66">
        <f t="shared" si="100"/>
        <v>-180562.5</v>
      </c>
      <c r="BP102" s="66">
        <f t="shared" si="100"/>
        <v>-181771.85999999987</v>
      </c>
      <c r="BQ102" s="66">
        <f t="shared" si="100"/>
        <v>-167822.22999999998</v>
      </c>
      <c r="BR102" s="106">
        <f t="shared" si="100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518">
        <v>13836884.92</v>
      </c>
      <c r="BC103" s="408">
        <v>15112808.710000001</v>
      </c>
      <c r="BD103" s="408">
        <v>16891494.079999998</v>
      </c>
      <c r="BE103" s="408">
        <v>15740102.109999999</v>
      </c>
      <c r="BF103" s="408">
        <v>15150293.32</v>
      </c>
      <c r="BG103" s="408">
        <v>14457824.01</v>
      </c>
      <c r="BH103" s="408">
        <v>12576593.76</v>
      </c>
      <c r="BI103" s="261">
        <f t="shared" si="100"/>
        <v>-1944039.37</v>
      </c>
      <c r="BJ103" s="66">
        <f t="shared" si="100"/>
        <v>-1495810.5300000012</v>
      </c>
      <c r="BK103" s="66">
        <f t="shared" si="100"/>
        <v>-1605366.6800000034</v>
      </c>
      <c r="BL103" s="66">
        <f t="shared" si="100"/>
        <v>-859610.99999999907</v>
      </c>
      <c r="BM103" s="66">
        <f t="shared" si="100"/>
        <v>-1150460.5700000003</v>
      </c>
      <c r="BN103" s="66">
        <f t="shared" si="100"/>
        <v>-1344286.6800000034</v>
      </c>
      <c r="BO103" s="66">
        <f t="shared" si="100"/>
        <v>-821291.50999999978</v>
      </c>
      <c r="BP103" s="66">
        <f t="shared" si="100"/>
        <v>-2044118.1500000004</v>
      </c>
      <c r="BQ103" s="66">
        <f t="shared" si="100"/>
        <v>-265167.00000000279</v>
      </c>
      <c r="BR103" s="106">
        <f t="shared" si="100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518">
        <v>5564292.1600000001</v>
      </c>
      <c r="BC104" s="408">
        <v>5694094.6699999999</v>
      </c>
      <c r="BD104" s="408">
        <v>7198337.1799999997</v>
      </c>
      <c r="BE104" s="408">
        <v>5933509.3200000003</v>
      </c>
      <c r="BF104" s="408">
        <v>6945846.5499999998</v>
      </c>
      <c r="BG104" s="408">
        <v>5440004.6399999997</v>
      </c>
      <c r="BH104" s="408">
        <v>6608401.3300000001</v>
      </c>
      <c r="BI104" s="261">
        <f t="shared" si="100"/>
        <v>-2859503.8499999996</v>
      </c>
      <c r="BJ104" s="66">
        <f t="shared" si="100"/>
        <v>-3687625.75</v>
      </c>
      <c r="BK104" s="66">
        <f t="shared" si="100"/>
        <v>-1310323.0600000005</v>
      </c>
      <c r="BL104" s="66">
        <f t="shared" si="100"/>
        <v>-1253812.2400000021</v>
      </c>
      <c r="BM104" s="66">
        <f t="shared" si="100"/>
        <v>-2997004.51</v>
      </c>
      <c r="BN104" s="66">
        <f t="shared" si="100"/>
        <v>-1816670.9800000023</v>
      </c>
      <c r="BO104" s="66">
        <f t="shared" si="100"/>
        <v>-303479.58999999985</v>
      </c>
      <c r="BP104" s="66">
        <f t="shared" si="100"/>
        <v>-3617759.8900000043</v>
      </c>
      <c r="BQ104" s="66">
        <f t="shared" si="100"/>
        <v>-379992.70999999903</v>
      </c>
      <c r="BR104" s="106">
        <f t="shared" si="100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518">
        <v>1379157.72</v>
      </c>
      <c r="BC105" s="408">
        <v>1655127.95</v>
      </c>
      <c r="BD105" s="408">
        <v>1686438.36</v>
      </c>
      <c r="BE105" s="408">
        <v>1636835.79</v>
      </c>
      <c r="BF105" s="408">
        <v>1461060.47</v>
      </c>
      <c r="BG105" s="408">
        <v>1658797.36</v>
      </c>
      <c r="BH105" s="408">
        <v>1406122.4</v>
      </c>
      <c r="BI105" s="261">
        <f t="shared" si="100"/>
        <v>-46753.730000000214</v>
      </c>
      <c r="BJ105" s="66">
        <f t="shared" si="100"/>
        <v>-656427.42000000039</v>
      </c>
      <c r="BK105" s="66">
        <f t="shared" si="100"/>
        <v>-469572.80999999982</v>
      </c>
      <c r="BL105" s="66">
        <f t="shared" si="100"/>
        <v>-102534.70999999996</v>
      </c>
      <c r="BM105" s="66">
        <f t="shared" si="100"/>
        <v>-603719.98</v>
      </c>
      <c r="BN105" s="66">
        <f t="shared" si="100"/>
        <v>-609188.04999999981</v>
      </c>
      <c r="BO105" s="66">
        <f t="shared" si="100"/>
        <v>-519994.90999999992</v>
      </c>
      <c r="BP105" s="66">
        <f t="shared" si="100"/>
        <v>-557904.91000000038</v>
      </c>
      <c r="BQ105" s="66">
        <f t="shared" si="100"/>
        <v>-460703.62999999989</v>
      </c>
      <c r="BR105" s="106">
        <f t="shared" si="100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01">SUM(Q101:Q105)</f>
        <v>36542664</v>
      </c>
      <c r="R106" s="253">
        <f t="shared" si="101"/>
        <v>37303713</v>
      </c>
      <c r="S106" s="253">
        <f t="shared" si="101"/>
        <v>41060476</v>
      </c>
      <c r="T106" s="253">
        <f t="shared" si="101"/>
        <v>45230761.379999988</v>
      </c>
      <c r="U106" s="253">
        <f t="shared" si="101"/>
        <v>44105321</v>
      </c>
      <c r="V106" s="253">
        <f t="shared" si="101"/>
        <v>38129783.399999999</v>
      </c>
      <c r="W106" s="253">
        <f t="shared" si="101"/>
        <v>35824700</v>
      </c>
      <c r="X106" s="450">
        <v>35824700</v>
      </c>
      <c r="Y106" s="253">
        <f t="shared" ref="Y106:AD106" si="102">SUM(Y101:Y105)</f>
        <v>38511237</v>
      </c>
      <c r="Z106" s="253">
        <f t="shared" si="102"/>
        <v>40490760</v>
      </c>
      <c r="AA106" s="253">
        <f t="shared" si="102"/>
        <v>49856065</v>
      </c>
      <c r="AB106" s="253">
        <f t="shared" si="102"/>
        <v>39362386</v>
      </c>
      <c r="AC106" s="253">
        <f t="shared" si="102"/>
        <v>35415235</v>
      </c>
      <c r="AD106" s="411">
        <f t="shared" si="102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103">SUM(AH101:AH105)</f>
        <v>47222720.839999996</v>
      </c>
      <c r="AI106" s="411">
        <f t="shared" si="103"/>
        <v>37209643.509999998</v>
      </c>
      <c r="AJ106" s="411">
        <f t="shared" si="103"/>
        <v>51748140.559999995</v>
      </c>
      <c r="AK106" s="587">
        <f t="shared" si="103"/>
        <v>41837375.090000004</v>
      </c>
      <c r="AL106" s="411">
        <f t="shared" si="103"/>
        <v>47709570.650000006</v>
      </c>
      <c r="AM106" s="411">
        <f t="shared" si="103"/>
        <v>58573752.580000006</v>
      </c>
      <c r="AN106" s="411">
        <f t="shared" si="103"/>
        <v>46404533.289999999</v>
      </c>
      <c r="AO106" s="411">
        <f t="shared" si="103"/>
        <v>43323829.189999998</v>
      </c>
      <c r="AP106" s="411">
        <v>37323618.010000005</v>
      </c>
      <c r="AQ106" s="411">
        <f t="shared" ref="AQ106:AV106" si="104">SUM(AQ101:AQ105)</f>
        <v>44511184.329999998</v>
      </c>
      <c r="AR106" s="411">
        <f t="shared" si="104"/>
        <v>59749637.230000004</v>
      </c>
      <c r="AS106" s="411">
        <f t="shared" si="104"/>
        <v>57365210.780000001</v>
      </c>
      <c r="AT106" s="411">
        <f t="shared" si="104"/>
        <v>48373798.710000001</v>
      </c>
      <c r="AU106" s="411">
        <f t="shared" si="104"/>
        <v>47670915.659999996</v>
      </c>
      <c r="AV106" s="411">
        <f t="shared" si="104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>
        <v>48162005.320000008</v>
      </c>
      <c r="BC106" s="411">
        <v>51816090.840000004</v>
      </c>
      <c r="BD106" s="411">
        <v>59253465.689999998</v>
      </c>
      <c r="BE106" s="411">
        <v>54543835.329999998</v>
      </c>
      <c r="BF106" s="411">
        <v>53296724.569999993</v>
      </c>
      <c r="BG106" s="411">
        <v>46404418.25</v>
      </c>
      <c r="BH106" s="411">
        <v>44115435.689999998</v>
      </c>
      <c r="BI106" s="298">
        <f t="shared" si="100"/>
        <v>-6850332.7199999988</v>
      </c>
      <c r="BJ106" s="60">
        <f t="shared" si="100"/>
        <v>-8474771.5700000003</v>
      </c>
      <c r="BK106" s="59">
        <f t="shared" si="100"/>
        <v>-4938128.1100000069</v>
      </c>
      <c r="BL106" s="59">
        <f t="shared" si="100"/>
        <v>30192.60000000149</v>
      </c>
      <c r="BM106" s="59">
        <f t="shared" si="100"/>
        <v>-3410693.1399999931</v>
      </c>
      <c r="BN106" s="59">
        <f t="shared" si="100"/>
        <v>-2277526.9300000146</v>
      </c>
      <c r="BO106" s="59">
        <f t="shared" si="100"/>
        <v>-1331311.799999997</v>
      </c>
      <c r="BP106" s="59">
        <f t="shared" si="100"/>
        <v>-7703722.7400000021</v>
      </c>
      <c r="BQ106" s="59">
        <f t="shared" si="100"/>
        <v>-230285.50000000745</v>
      </c>
      <c r="BR106" s="107">
        <f t="shared" si="100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19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0">
        <v>120365</v>
      </c>
      <c r="BC108" s="524">
        <v>121739</v>
      </c>
      <c r="BD108" s="524">
        <v>128204</v>
      </c>
      <c r="BE108" s="524">
        <v>122043</v>
      </c>
      <c r="BF108" s="524">
        <v>129130</v>
      </c>
      <c r="BG108" s="524">
        <v>126440</v>
      </c>
      <c r="BH108" s="524">
        <v>114776</v>
      </c>
      <c r="BI108" s="300">
        <f t="shared" ref="BI108:BR113" si="105">O108-C108</f>
        <v>2574</v>
      </c>
      <c r="BJ108" s="86">
        <f t="shared" si="105"/>
        <v>-3114</v>
      </c>
      <c r="BK108" s="86">
        <f t="shared" si="105"/>
        <v>-11652</v>
      </c>
      <c r="BL108" s="86">
        <f t="shared" si="105"/>
        <v>10473</v>
      </c>
      <c r="BM108" s="86">
        <f t="shared" si="105"/>
        <v>-9578</v>
      </c>
      <c r="BN108" s="86">
        <f t="shared" si="105"/>
        <v>-4116</v>
      </c>
      <c r="BO108" s="86">
        <f t="shared" si="105"/>
        <v>-2433</v>
      </c>
      <c r="BP108" s="86">
        <f t="shared" si="105"/>
        <v>-18093</v>
      </c>
      <c r="BQ108" s="86">
        <f t="shared" si="105"/>
        <v>111</v>
      </c>
      <c r="BR108" s="332">
        <f t="shared" si="105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0">
        <v>31179</v>
      </c>
      <c r="BC109" s="524">
        <v>30233</v>
      </c>
      <c r="BD109" s="524">
        <v>31729</v>
      </c>
      <c r="BE109" s="524">
        <v>34397</v>
      </c>
      <c r="BF109" s="524">
        <v>33778</v>
      </c>
      <c r="BG109" s="524">
        <v>29705</v>
      </c>
      <c r="BH109" s="524">
        <v>22463</v>
      </c>
      <c r="BI109" s="300">
        <f t="shared" si="105"/>
        <v>-2265</v>
      </c>
      <c r="BJ109" s="86">
        <f t="shared" si="105"/>
        <v>-1893</v>
      </c>
      <c r="BK109" s="86">
        <f t="shared" si="105"/>
        <v>-3064</v>
      </c>
      <c r="BL109" s="86">
        <f t="shared" si="105"/>
        <v>351</v>
      </c>
      <c r="BM109" s="86">
        <f t="shared" si="105"/>
        <v>-398</v>
      </c>
      <c r="BN109" s="86">
        <f t="shared" si="105"/>
        <v>-2056</v>
      </c>
      <c r="BO109" s="86">
        <f t="shared" si="105"/>
        <v>-1874</v>
      </c>
      <c r="BP109" s="86">
        <f t="shared" si="105"/>
        <v>-2361</v>
      </c>
      <c r="BQ109" s="86">
        <f t="shared" si="105"/>
        <v>-1311</v>
      </c>
      <c r="BR109" s="332">
        <f t="shared" si="105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0">
        <v>18274</v>
      </c>
      <c r="BC110" s="524">
        <v>18322</v>
      </c>
      <c r="BD110" s="524">
        <v>19523</v>
      </c>
      <c r="BE110" s="524">
        <v>18590</v>
      </c>
      <c r="BF110" s="524">
        <v>19607</v>
      </c>
      <c r="BG110" s="524">
        <v>19780</v>
      </c>
      <c r="BH110" s="524">
        <v>17380</v>
      </c>
      <c r="BI110" s="300">
        <f t="shared" si="105"/>
        <v>-1040</v>
      </c>
      <c r="BJ110" s="86">
        <f t="shared" si="105"/>
        <v>-747</v>
      </c>
      <c r="BK110" s="86">
        <f t="shared" si="105"/>
        <v>-1468</v>
      </c>
      <c r="BL110" s="86">
        <f t="shared" si="105"/>
        <v>861</v>
      </c>
      <c r="BM110" s="86">
        <f t="shared" si="105"/>
        <v>-1036</v>
      </c>
      <c r="BN110" s="86">
        <f t="shared" si="105"/>
        <v>-824</v>
      </c>
      <c r="BO110" s="86">
        <f t="shared" si="105"/>
        <v>737</v>
      </c>
      <c r="BP110" s="86">
        <f t="shared" si="105"/>
        <v>-2999</v>
      </c>
      <c r="BQ110" s="86">
        <f t="shared" si="105"/>
        <v>399</v>
      </c>
      <c r="BR110" s="332">
        <f t="shared" si="105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0">
        <v>474</v>
      </c>
      <c r="BC111" s="524">
        <v>468</v>
      </c>
      <c r="BD111" s="524">
        <v>525</v>
      </c>
      <c r="BE111" s="524">
        <v>485</v>
      </c>
      <c r="BF111" s="524">
        <v>491</v>
      </c>
      <c r="BG111" s="524">
        <v>508</v>
      </c>
      <c r="BH111" s="524">
        <v>462</v>
      </c>
      <c r="BI111" s="300">
        <f t="shared" si="105"/>
        <v>-114</v>
      </c>
      <c r="BJ111" s="86">
        <f t="shared" si="105"/>
        <v>-146</v>
      </c>
      <c r="BK111" s="86">
        <f t="shared" si="105"/>
        <v>-40</v>
      </c>
      <c r="BL111" s="86">
        <f t="shared" si="105"/>
        <v>46</v>
      </c>
      <c r="BM111" s="86">
        <f t="shared" si="105"/>
        <v>-101</v>
      </c>
      <c r="BN111" s="86">
        <f t="shared" si="105"/>
        <v>10</v>
      </c>
      <c r="BO111" s="86">
        <f t="shared" si="105"/>
        <v>44</v>
      </c>
      <c r="BP111" s="86">
        <f t="shared" si="105"/>
        <v>-211</v>
      </c>
      <c r="BQ111" s="86">
        <f t="shared" si="105"/>
        <v>57</v>
      </c>
      <c r="BR111" s="332">
        <f t="shared" si="105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0">
        <v>1549</v>
      </c>
      <c r="BC112" s="524">
        <v>1540</v>
      </c>
      <c r="BD112" s="524">
        <v>1683</v>
      </c>
      <c r="BE112" s="524">
        <v>1590</v>
      </c>
      <c r="BF112" s="524">
        <v>1601</v>
      </c>
      <c r="BG112" s="524">
        <v>1738</v>
      </c>
      <c r="BH112" s="524">
        <v>1456</v>
      </c>
      <c r="BI112" s="300">
        <f t="shared" si="105"/>
        <v>-169</v>
      </c>
      <c r="BJ112" s="86">
        <f t="shared" si="105"/>
        <v>-161</v>
      </c>
      <c r="BK112" s="86">
        <f t="shared" si="105"/>
        <v>-158</v>
      </c>
      <c r="BL112" s="86">
        <f t="shared" si="105"/>
        <v>73</v>
      </c>
      <c r="BM112" s="86">
        <f t="shared" si="105"/>
        <v>-132</v>
      </c>
      <c r="BN112" s="86">
        <f t="shared" si="105"/>
        <v>-111</v>
      </c>
      <c r="BO112" s="86">
        <f t="shared" si="105"/>
        <v>7</v>
      </c>
      <c r="BP112" s="86">
        <f t="shared" si="105"/>
        <v>-226</v>
      </c>
      <c r="BQ112" s="86">
        <f t="shared" si="105"/>
        <v>43</v>
      </c>
      <c r="BR112" s="332">
        <f t="shared" si="105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106">SUM(U108:U112)</f>
        <v>174913</v>
      </c>
      <c r="V113" s="316">
        <f t="shared" si="106"/>
        <v>171183</v>
      </c>
      <c r="W113" s="316">
        <f t="shared" si="106"/>
        <v>170634</v>
      </c>
      <c r="X113" s="104">
        <f t="shared" si="106"/>
        <v>172669</v>
      </c>
      <c r="Y113" s="295">
        <f t="shared" si="106"/>
        <v>167745</v>
      </c>
      <c r="Z113" s="295">
        <f t="shared" si="106"/>
        <v>169251</v>
      </c>
      <c r="AA113" s="295">
        <f t="shared" si="106"/>
        <v>200263</v>
      </c>
      <c r="AB113" s="295">
        <f t="shared" si="106"/>
        <v>167894</v>
      </c>
      <c r="AC113" s="295">
        <f t="shared" si="106"/>
        <v>162068</v>
      </c>
      <c r="AD113" s="400">
        <f t="shared" si="10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107">SUM(AH108:AH112)</f>
        <v>182389</v>
      </c>
      <c r="AI113" s="400">
        <f t="shared" si="107"/>
        <v>177868</v>
      </c>
      <c r="AJ113" s="572">
        <f t="shared" si="107"/>
        <v>190922</v>
      </c>
      <c r="AK113" s="585">
        <f t="shared" si="107"/>
        <v>164220</v>
      </c>
      <c r="AL113" s="400">
        <f t="shared" si="107"/>
        <v>162912</v>
      </c>
      <c r="AM113" s="400">
        <f t="shared" si="107"/>
        <v>192032</v>
      </c>
      <c r="AN113" s="400">
        <f t="shared" si="107"/>
        <v>167471</v>
      </c>
      <c r="AO113" s="400">
        <f t="shared" si="107"/>
        <v>164800</v>
      </c>
      <c r="AP113" s="400">
        <v>178810</v>
      </c>
      <c r="AQ113" s="400">
        <f t="shared" ref="AQ113:AV113" si="108">SUM(AQ108:AQ112)</f>
        <v>167216</v>
      </c>
      <c r="AR113" s="400">
        <f t="shared" si="108"/>
        <v>188167</v>
      </c>
      <c r="AS113" s="400">
        <f t="shared" si="108"/>
        <v>176648</v>
      </c>
      <c r="AT113" s="400">
        <f t="shared" si="108"/>
        <v>185167</v>
      </c>
      <c r="AU113" s="400">
        <f t="shared" si="108"/>
        <v>180987</v>
      </c>
      <c r="AV113" s="572">
        <f t="shared" si="108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>
        <v>171841</v>
      </c>
      <c r="BC113" s="400">
        <v>172302</v>
      </c>
      <c r="BD113" s="400">
        <v>181664</v>
      </c>
      <c r="BE113" s="400">
        <v>177105</v>
      </c>
      <c r="BF113" s="400">
        <v>184607</v>
      </c>
      <c r="BG113" s="400">
        <v>178171</v>
      </c>
      <c r="BH113" s="400">
        <v>156537</v>
      </c>
      <c r="BI113" s="301">
        <f t="shared" si="105"/>
        <v>-1014</v>
      </c>
      <c r="BJ113" s="49">
        <f t="shared" si="105"/>
        <v>-6061</v>
      </c>
      <c r="BK113" s="49">
        <f t="shared" si="105"/>
        <v>-16382</v>
      </c>
      <c r="BL113" s="49">
        <f t="shared" si="105"/>
        <v>11804</v>
      </c>
      <c r="BM113" s="49">
        <f t="shared" si="105"/>
        <v>-11245</v>
      </c>
      <c r="BN113" s="49">
        <f t="shared" si="105"/>
        <v>-7097</v>
      </c>
      <c r="BO113" s="49">
        <f t="shared" si="105"/>
        <v>-3519</v>
      </c>
      <c r="BP113" s="49">
        <f t="shared" si="105"/>
        <v>-23890</v>
      </c>
      <c r="BQ113" s="49">
        <f t="shared" si="105"/>
        <v>-701</v>
      </c>
      <c r="BR113" s="104">
        <f t="shared" si="105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1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09">Q94-Q101</f>
        <v>1232819.9599999972</v>
      </c>
      <c r="R115" s="237">
        <f t="shared" si="109"/>
        <v>1895664.4200000018</v>
      </c>
      <c r="S115" s="237">
        <f t="shared" ref="S115:AE115" si="110">S94-S101</f>
        <v>6119079.379999999</v>
      </c>
      <c r="T115" s="237">
        <f t="shared" si="110"/>
        <v>2930410.5599999949</v>
      </c>
      <c r="U115" s="250">
        <f t="shared" si="110"/>
        <v>-1483648.0099999979</v>
      </c>
      <c r="V115" s="250">
        <f t="shared" si="110"/>
        <v>-197713.59999999776</v>
      </c>
      <c r="W115" s="250">
        <f t="shared" si="110"/>
        <v>976336.84000000358</v>
      </c>
      <c r="X115" s="453">
        <f t="shared" si="110"/>
        <v>4287723.3500000164</v>
      </c>
      <c r="Y115" s="71">
        <f t="shared" si="110"/>
        <v>5218563.700000003</v>
      </c>
      <c r="Z115" s="71">
        <f t="shared" si="110"/>
        <v>3718068.8499999978</v>
      </c>
      <c r="AA115" s="71">
        <f t="shared" si="110"/>
        <v>-2115651.0999999978</v>
      </c>
      <c r="AB115" s="71">
        <f t="shared" si="110"/>
        <v>1005109.6700000018</v>
      </c>
      <c r="AC115" s="71">
        <f t="shared" si="110"/>
        <v>70579.04999999702</v>
      </c>
      <c r="AD115" s="408">
        <f t="shared" si="110"/>
        <v>2898668.929999996</v>
      </c>
      <c r="AE115" s="408">
        <f t="shared" si="110"/>
        <v>2964353.5599999949</v>
      </c>
      <c r="AF115" s="408">
        <f t="shared" ref="AF115:AG115" si="111">AF94-AF101</f>
        <v>513774.61000000685</v>
      </c>
      <c r="AG115" s="408">
        <f t="shared" si="111"/>
        <v>380768.4299999997</v>
      </c>
      <c r="AH115" s="408">
        <f t="shared" ref="AH115:AI115" si="112">AH94-AH101</f>
        <v>-3602471.320000004</v>
      </c>
      <c r="AI115" s="408">
        <f t="shared" si="112"/>
        <v>30858.95000000298</v>
      </c>
      <c r="AJ115" s="411">
        <f t="shared" ref="AJ115" si="113">AJ94-AJ101</f>
        <v>3113029.6200000048</v>
      </c>
      <c r="AK115" s="587">
        <f t="shared" ref="AK115:AL115" si="114">AK94-AK101</f>
        <v>6193057.5900000036</v>
      </c>
      <c r="AL115" s="599">
        <f t="shared" si="114"/>
        <v>5619109.0599999987</v>
      </c>
      <c r="AM115" s="408">
        <f t="shared" ref="AM115" si="115">AM94-AM101</f>
        <v>-3075635.4100000039</v>
      </c>
      <c r="AN115" s="408">
        <f t="shared" ref="AN115:AO115" si="116">AN94-AN101</f>
        <v>751937.97999999672</v>
      </c>
      <c r="AO115" s="408">
        <f t="shared" si="116"/>
        <v>45301.769999995828</v>
      </c>
      <c r="AP115" s="408">
        <f t="shared" ref="AP115" si="117">AP94-AP101</f>
        <v>5070375.8299999945</v>
      </c>
      <c r="AQ115" s="408">
        <f t="shared" ref="AQ115:AR115" si="118">AQ94-AQ101</f>
        <v>5567586.9299999997</v>
      </c>
      <c r="AR115" s="408">
        <f t="shared" si="118"/>
        <v>4897902.6400000006</v>
      </c>
      <c r="AS115" s="408">
        <f t="shared" ref="AS115:AT115" si="119">AS94-AS101</f>
        <v>-1330972.6699999943</v>
      </c>
      <c r="AT115" s="408">
        <f t="shared" si="119"/>
        <v>-3764498.0899999961</v>
      </c>
      <c r="AU115" s="408">
        <f t="shared" ref="AU115:AV115" si="120">AU94-AU101</f>
        <v>997030.76000000164</v>
      </c>
      <c r="AV115" s="411">
        <f t="shared" si="120"/>
        <v>6522476.0799999982</v>
      </c>
      <c r="AW115" s="587">
        <f t="shared" ref="AW115:AX115" si="121">AW94-AW101</f>
        <v>7273842.4799999893</v>
      </c>
      <c r="AX115" s="408">
        <f t="shared" si="121"/>
        <v>3728876.2599999979</v>
      </c>
      <c r="AY115" s="408">
        <f t="shared" ref="AY115:AZ115" si="122">AY94-AY101</f>
        <v>-1957.2900000028312</v>
      </c>
      <c r="AZ115" s="408">
        <f t="shared" si="122"/>
        <v>2381401.1400000006</v>
      </c>
      <c r="BA115" s="408">
        <f t="shared" ref="BA115:BB119" si="123">BA94-BA101</f>
        <v>-3474625.2300000042</v>
      </c>
      <c r="BB115" s="408">
        <f t="shared" si="123"/>
        <v>3489393.0599999987</v>
      </c>
      <c r="BC115" s="408">
        <f t="shared" ref="BC115:BD115" si="124">BC94-BC101</f>
        <v>5974782.9999999963</v>
      </c>
      <c r="BD115" s="408">
        <f t="shared" si="124"/>
        <v>1195029.7800000012</v>
      </c>
      <c r="BE115" s="408">
        <f t="shared" ref="BE115:BF115" si="125">BE94-BE101</f>
        <v>1704439.4300000072</v>
      </c>
      <c r="BF115" s="408">
        <f t="shared" si="125"/>
        <v>-3236575.66</v>
      </c>
      <c r="BG115" s="408">
        <f t="shared" ref="BG115:BH115" si="126">BG94-BG101</f>
        <v>2026746.129999999</v>
      </c>
      <c r="BH115" s="408">
        <f t="shared" si="126"/>
        <v>6857145.75</v>
      </c>
      <c r="BI115" s="261">
        <f t="shared" ref="BI115:BR120" si="127">O115-C115</f>
        <v>-443390.20909108594</v>
      </c>
      <c r="BJ115" s="66">
        <f t="shared" si="127"/>
        <v>2662370.8091335706</v>
      </c>
      <c r="BK115" s="66">
        <f t="shared" si="127"/>
        <v>2397067.9893643372</v>
      </c>
      <c r="BL115" s="66">
        <f t="shared" si="127"/>
        <v>-76922.107856785879</v>
      </c>
      <c r="BM115" s="66">
        <f t="shared" si="127"/>
        <v>2038412.893220976</v>
      </c>
      <c r="BN115" s="66">
        <f t="shared" si="127"/>
        <v>164220.18111424148</v>
      </c>
      <c r="BO115" s="66">
        <f t="shared" si="127"/>
        <v>-48157.139983002096</v>
      </c>
      <c r="BP115" s="66">
        <f t="shared" si="127"/>
        <v>2301602.8720367439</v>
      </c>
      <c r="BQ115" s="66">
        <f t="shared" si="127"/>
        <v>-1390419.5342602357</v>
      </c>
      <c r="BR115" s="106">
        <f t="shared" si="127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09"/>
        <v>-224095.89999999944</v>
      </c>
      <c r="R116" s="237">
        <f t="shared" si="109"/>
        <v>410484.6400000006</v>
      </c>
      <c r="S116" s="237">
        <f t="shared" ref="S116:AE116" si="128">S95-S102</f>
        <v>895005.02000000048</v>
      </c>
      <c r="T116" s="237">
        <f t="shared" si="128"/>
        <v>1190970.5600000005</v>
      </c>
      <c r="U116" s="250">
        <f t="shared" si="128"/>
        <v>107151.49999999907</v>
      </c>
      <c r="V116" s="250">
        <f t="shared" si="128"/>
        <v>-23423.739999998827</v>
      </c>
      <c r="W116" s="250">
        <f t="shared" si="128"/>
        <v>705834.44999999972</v>
      </c>
      <c r="X116" s="453">
        <f t="shared" si="128"/>
        <v>1308326.6500000013</v>
      </c>
      <c r="Y116" s="71">
        <f t="shared" si="128"/>
        <v>1313831.1799999997</v>
      </c>
      <c r="Z116" s="71">
        <f t="shared" si="128"/>
        <v>1326466.379999999</v>
      </c>
      <c r="AA116" s="71">
        <f t="shared" si="128"/>
        <v>-214421.3599999994</v>
      </c>
      <c r="AB116" s="71">
        <f t="shared" si="128"/>
        <v>533446.46000000089</v>
      </c>
      <c r="AC116" s="71">
        <f t="shared" si="128"/>
        <v>360965.79999999888</v>
      </c>
      <c r="AD116" s="408">
        <f t="shared" si="128"/>
        <v>592787.89999999991</v>
      </c>
      <c r="AE116" s="408">
        <f t="shared" si="128"/>
        <v>831413.9299999997</v>
      </c>
      <c r="AF116" s="408">
        <f t="shared" ref="AF116:AG116" si="129">AF95-AF102</f>
        <v>473663.35999999987</v>
      </c>
      <c r="AG116" s="408">
        <f t="shared" si="129"/>
        <v>-148227.28999999957</v>
      </c>
      <c r="AH116" s="408">
        <f t="shared" ref="AH116:AI116" si="130">AH95-AH102</f>
        <v>-981105.89999999991</v>
      </c>
      <c r="AI116" s="408">
        <f t="shared" si="130"/>
        <v>417696.52999999933</v>
      </c>
      <c r="AJ116" s="411">
        <f t="shared" ref="AJ116" si="131">AJ95-AJ102</f>
        <v>-5425125.8799999999</v>
      </c>
      <c r="AK116" s="587">
        <f t="shared" ref="AK116:AL116" si="132">AK95-AK102</f>
        <v>2890427.5</v>
      </c>
      <c r="AL116" s="599">
        <f t="shared" si="132"/>
        <v>936554.51999999955</v>
      </c>
      <c r="AM116" s="408">
        <f t="shared" ref="AM116" si="133">AM95-AM102</f>
        <v>1322189.3599999999</v>
      </c>
      <c r="AN116" s="408">
        <f t="shared" ref="AN116:AO116" si="134">AN95-AN102</f>
        <v>1004490.1300000013</v>
      </c>
      <c r="AO116" s="408">
        <f t="shared" si="134"/>
        <v>308619.82999999914</v>
      </c>
      <c r="AP116" s="408">
        <f t="shared" ref="AP116" si="135">AP95-AP102</f>
        <v>983182.29999999981</v>
      </c>
      <c r="AQ116" s="408">
        <f t="shared" ref="AQ116:AR116" si="136">AQ95-AQ102</f>
        <v>1448801.6400000006</v>
      </c>
      <c r="AR116" s="408">
        <f t="shared" si="136"/>
        <v>1785492.2200000016</v>
      </c>
      <c r="AS116" s="408">
        <f t="shared" ref="AS116:AT116" si="137">AS95-AS102</f>
        <v>381172.31999999937</v>
      </c>
      <c r="AT116" s="408">
        <f t="shared" si="137"/>
        <v>-1648986.87</v>
      </c>
      <c r="AU116" s="408">
        <f t="shared" ref="AU116:AV116" si="138">AU95-AU102</f>
        <v>172470.12999999989</v>
      </c>
      <c r="AV116" s="411">
        <f t="shared" si="138"/>
        <v>2687189.7899999982</v>
      </c>
      <c r="AW116" s="587">
        <f t="shared" ref="AW116:AX116" si="139">AW95-AW102</f>
        <v>2894054.2199999988</v>
      </c>
      <c r="AX116" s="408">
        <f t="shared" si="139"/>
        <v>2243500.86</v>
      </c>
      <c r="AY116" s="408">
        <f t="shared" ref="AY116:AZ116" si="140">AY95-AY102</f>
        <v>1042123.4000000013</v>
      </c>
      <c r="AZ116" s="408">
        <f t="shared" si="140"/>
        <v>1214450.5799999996</v>
      </c>
      <c r="BA116" s="408">
        <f t="shared" ref="BA116" si="141">BA95-BA102</f>
        <v>-1411526.5299999993</v>
      </c>
      <c r="BB116" s="408">
        <f t="shared" si="123"/>
        <v>-406234.49999999907</v>
      </c>
      <c r="BC116" s="408">
        <f t="shared" ref="BC116:BD116" si="142">BC95-BC102</f>
        <v>1050910.2600000007</v>
      </c>
      <c r="BD116" s="408">
        <f t="shared" si="142"/>
        <v>669849.88999999966</v>
      </c>
      <c r="BE116" s="408">
        <f t="shared" ref="BE116:BF116" si="143">BE95-BE102</f>
        <v>-698740.13000000082</v>
      </c>
      <c r="BF116" s="408">
        <f t="shared" si="143"/>
        <v>-1461682.6600000006</v>
      </c>
      <c r="BG116" s="408">
        <f t="shared" ref="BG116:BH116" si="144">BG95-BG102</f>
        <v>431901.10000000102</v>
      </c>
      <c r="BH116" s="408">
        <f t="shared" si="144"/>
        <v>2627610.0500000012</v>
      </c>
      <c r="BI116" s="261">
        <f t="shared" si="127"/>
        <v>484217.5566397002</v>
      </c>
      <c r="BJ116" s="66">
        <f t="shared" si="127"/>
        <v>773301.54108399292</v>
      </c>
      <c r="BK116" s="66">
        <f t="shared" si="127"/>
        <v>554140.18469338771</v>
      </c>
      <c r="BL116" s="66">
        <f t="shared" si="127"/>
        <v>568197.21045434801</v>
      </c>
      <c r="BM116" s="66">
        <f t="shared" si="127"/>
        <v>441284.00635273568</v>
      </c>
      <c r="BN116" s="66">
        <f t="shared" si="127"/>
        <v>700966.07246375503</v>
      </c>
      <c r="BO116" s="66">
        <f t="shared" si="127"/>
        <v>461716.37075628014</v>
      </c>
      <c r="BP116" s="66">
        <f t="shared" si="127"/>
        <v>652381.7563167708</v>
      </c>
      <c r="BQ116" s="66">
        <f t="shared" si="127"/>
        <v>444787.24217294902</v>
      </c>
      <c r="BR116" s="106">
        <f t="shared" si="127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09"/>
        <v>86542.470000001602</v>
      </c>
      <c r="R117" s="237">
        <f t="shared" si="109"/>
        <v>585617.38000000082</v>
      </c>
      <c r="S117" s="237">
        <f t="shared" ref="S117:AE117" si="145">S96-S103</f>
        <v>883928.29999999888</v>
      </c>
      <c r="T117" s="237">
        <f t="shared" si="145"/>
        <v>153229.31999999844</v>
      </c>
      <c r="U117" s="250">
        <f t="shared" si="145"/>
        <v>-245625.33999999613</v>
      </c>
      <c r="V117" s="250">
        <f t="shared" si="145"/>
        <v>171747.67999999784</v>
      </c>
      <c r="W117" s="250">
        <f t="shared" si="145"/>
        <v>-1053378.1399999997</v>
      </c>
      <c r="X117" s="453">
        <f t="shared" si="145"/>
        <v>835259.34000000171</v>
      </c>
      <c r="Y117" s="71">
        <f t="shared" si="145"/>
        <v>1067553.2800000012</v>
      </c>
      <c r="Z117" s="71">
        <f t="shared" si="145"/>
        <v>21794.849999997765</v>
      </c>
      <c r="AA117" s="71">
        <f t="shared" si="145"/>
        <v>-901183.08999999985</v>
      </c>
      <c r="AB117" s="71">
        <f t="shared" si="145"/>
        <v>305527.53999999538</v>
      </c>
      <c r="AC117" s="71">
        <f t="shared" si="145"/>
        <v>535886.62000000104</v>
      </c>
      <c r="AD117" s="408">
        <f t="shared" si="145"/>
        <v>1092349.6799999997</v>
      </c>
      <c r="AE117" s="408">
        <f t="shared" si="145"/>
        <v>1566260.1399999969</v>
      </c>
      <c r="AF117" s="408">
        <f t="shared" ref="AF117:AG117" si="146">AF96-AF103</f>
        <v>-503765.05999999866</v>
      </c>
      <c r="AG117" s="408">
        <f t="shared" si="146"/>
        <v>1574543.6399999969</v>
      </c>
      <c r="AH117" s="408">
        <f t="shared" ref="AH117:AI117" si="147">AH96-AH103</f>
        <v>-893914.23000000231</v>
      </c>
      <c r="AI117" s="408">
        <f t="shared" si="147"/>
        <v>813024.29999999888</v>
      </c>
      <c r="AJ117" s="411">
        <f t="shared" ref="AJ117" si="148">AJ96-AJ103</f>
        <v>-540256.4299999997</v>
      </c>
      <c r="AK117" s="587">
        <f t="shared" ref="AK117:AL117" si="149">AK96-AK103</f>
        <v>2048763.1499999957</v>
      </c>
      <c r="AL117" s="599">
        <f t="shared" si="149"/>
        <v>1559307.1399999987</v>
      </c>
      <c r="AM117" s="408">
        <f t="shared" ref="AM117" si="150">AM96-AM103</f>
        <v>-1472988.2200000025</v>
      </c>
      <c r="AN117" s="408">
        <f t="shared" ref="AN117:AO117" si="151">AN96-AN103</f>
        <v>-252490.96000000462</v>
      </c>
      <c r="AO117" s="408">
        <f t="shared" si="151"/>
        <v>997751.02000000235</v>
      </c>
      <c r="AP117" s="408">
        <f t="shared" ref="AP117" si="152">AP96-AP103</f>
        <v>2978361.9800000004</v>
      </c>
      <c r="AQ117" s="408">
        <f t="shared" ref="AQ117:AR117" si="153">AQ96-AQ103</f>
        <v>2275506.8000000026</v>
      </c>
      <c r="AR117" s="408">
        <f t="shared" si="153"/>
        <v>910041.97999999672</v>
      </c>
      <c r="AS117" s="408">
        <f t="shared" ref="AS117:AT117" si="154">AS96-AS103</f>
        <v>325460.4899999965</v>
      </c>
      <c r="AT117" s="408">
        <f t="shared" si="154"/>
        <v>229456.90000000224</v>
      </c>
      <c r="AU117" s="408">
        <f t="shared" ref="AU117:AV117" si="155">AU96-AU103</f>
        <v>-581722.18000000156</v>
      </c>
      <c r="AV117" s="411">
        <f t="shared" si="155"/>
        <v>-2835777.6500000041</v>
      </c>
      <c r="AW117" s="587">
        <f t="shared" ref="AW117:AX117" si="156">AW96-AW103</f>
        <v>-2613993.5400000028</v>
      </c>
      <c r="AX117" s="408">
        <f t="shared" si="156"/>
        <v>-2751069.8999999966</v>
      </c>
      <c r="AY117" s="408">
        <f t="shared" ref="AY117:AZ117" si="157">AY96-AY103</f>
        <v>-6372959.25</v>
      </c>
      <c r="AZ117" s="408">
        <f t="shared" si="157"/>
        <v>-3086215.1199999973</v>
      </c>
      <c r="BA117" s="408">
        <f t="shared" ref="BA117" si="158">BA96-BA103</f>
        <v>-4373084.4699999969</v>
      </c>
      <c r="BB117" s="408">
        <f t="shared" si="123"/>
        <v>-1481658.5900000017</v>
      </c>
      <c r="BC117" s="408">
        <f t="shared" ref="BC117:BD117" si="159">BC96-BC103</f>
        <v>-2561429.6400000043</v>
      </c>
      <c r="BD117" s="408">
        <f t="shared" si="159"/>
        <v>-4163473.0899999961</v>
      </c>
      <c r="BE117" s="408">
        <f t="shared" ref="BE117:BF117" si="160">BE96-BE103</f>
        <v>-3571628.2800000068</v>
      </c>
      <c r="BF117" s="408">
        <f t="shared" si="160"/>
        <v>-3828905.7199999969</v>
      </c>
      <c r="BG117" s="408">
        <f t="shared" ref="BG117:BH117" si="161">BG96-BG103</f>
        <v>-5094912.84</v>
      </c>
      <c r="BH117" s="408">
        <f t="shared" si="161"/>
        <v>-1642859.8600000013</v>
      </c>
      <c r="BI117" s="261">
        <f t="shared" si="127"/>
        <v>-900037.47500247788</v>
      </c>
      <c r="BJ117" s="66">
        <f t="shared" si="127"/>
        <v>217249.20289430581</v>
      </c>
      <c r="BK117" s="66">
        <f t="shared" si="127"/>
        <v>97565.943244325928</v>
      </c>
      <c r="BL117" s="66">
        <f t="shared" si="127"/>
        <v>301173.65476932097</v>
      </c>
      <c r="BM117" s="66">
        <f t="shared" si="127"/>
        <v>534485.27592443861</v>
      </c>
      <c r="BN117" s="66">
        <f t="shared" si="127"/>
        <v>-35842.984768470749</v>
      </c>
      <c r="BO117" s="66">
        <f t="shared" si="127"/>
        <v>20308.467482132837</v>
      </c>
      <c r="BP117" s="66">
        <f t="shared" si="127"/>
        <v>2075940.5048109312</v>
      </c>
      <c r="BQ117" s="66">
        <f t="shared" si="127"/>
        <v>-1161100.1828616019</v>
      </c>
      <c r="BR117" s="106">
        <f t="shared" si="127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09"/>
        <v>3146584.2799999993</v>
      </c>
      <c r="R118" s="237">
        <f t="shared" si="109"/>
        <v>2401557.3900000006</v>
      </c>
      <c r="S118" s="237">
        <f t="shared" ref="S118:AE118" si="162">S97-S104</f>
        <v>3517202.0099999979</v>
      </c>
      <c r="T118" s="237">
        <f t="shared" si="162"/>
        <v>3220230.9200000018</v>
      </c>
      <c r="U118" s="250">
        <f t="shared" si="162"/>
        <v>697687</v>
      </c>
      <c r="V118" s="250">
        <f t="shared" si="162"/>
        <v>2675752.910000002</v>
      </c>
      <c r="W118" s="250">
        <f t="shared" si="162"/>
        <v>324595.24000000209</v>
      </c>
      <c r="X118" s="453">
        <f t="shared" si="162"/>
        <v>3301988.6699999981</v>
      </c>
      <c r="Y118" s="71">
        <f t="shared" si="162"/>
        <v>2938520.8700000048</v>
      </c>
      <c r="Z118" s="71">
        <f t="shared" si="162"/>
        <v>2581557.1100000013</v>
      </c>
      <c r="AA118" s="71">
        <f t="shared" si="162"/>
        <v>951739.72999999858</v>
      </c>
      <c r="AB118" s="71">
        <f t="shared" si="162"/>
        <v>2819748.7700000014</v>
      </c>
      <c r="AC118" s="71">
        <f t="shared" si="162"/>
        <v>2237384.4600000009</v>
      </c>
      <c r="AD118" s="408">
        <f t="shared" si="162"/>
        <v>3070985.1100000031</v>
      </c>
      <c r="AE118" s="408">
        <f t="shared" si="162"/>
        <v>2863727.7999999989</v>
      </c>
      <c r="AF118" s="408">
        <f t="shared" ref="AF118:AG118" si="163">AF97-AF104</f>
        <v>3051599.9600000028</v>
      </c>
      <c r="AG118" s="408">
        <f t="shared" si="163"/>
        <v>4967727.5</v>
      </c>
      <c r="AH118" s="408">
        <f t="shared" ref="AH118:AI118" si="164">AH97-AH104</f>
        <v>603251.07000000216</v>
      </c>
      <c r="AI118" s="408">
        <f t="shared" si="164"/>
        <v>4753771.3800000027</v>
      </c>
      <c r="AJ118" s="411">
        <f t="shared" ref="AJ118" si="165">AJ97-AJ104</f>
        <v>422150.63000000082</v>
      </c>
      <c r="AK118" s="587">
        <f t="shared" ref="AK118:AL118" si="166">AK97-AK104</f>
        <v>4948638.8100000005</v>
      </c>
      <c r="AL118" s="599">
        <f t="shared" si="166"/>
        <v>3607055.8599999957</v>
      </c>
      <c r="AM118" s="408">
        <f t="shared" ref="AM118" si="167">AM97-AM104</f>
        <v>115868.45999999717</v>
      </c>
      <c r="AN118" s="408">
        <f t="shared" ref="AN118:AO118" si="168">AN97-AN104</f>
        <v>1927327.2900000047</v>
      </c>
      <c r="AO118" s="408">
        <f t="shared" si="168"/>
        <v>2086800.2099999953</v>
      </c>
      <c r="AP118" s="408">
        <f t="shared" ref="AP118" si="169">AP97-AP104</f>
        <v>5963869.96</v>
      </c>
      <c r="AQ118" s="408">
        <f t="shared" ref="AQ118:AR118" si="170">AQ97-AQ104</f>
        <v>5922161.8499999959</v>
      </c>
      <c r="AR118" s="408">
        <f t="shared" si="170"/>
        <v>1762257.4400000013</v>
      </c>
      <c r="AS118" s="408">
        <f t="shared" ref="AS118:AT118" si="171">AS97-AS104</f>
        <v>2618665.8199999966</v>
      </c>
      <c r="AT118" s="408">
        <f t="shared" si="171"/>
        <v>5180980.66</v>
      </c>
      <c r="AU118" s="408">
        <f t="shared" ref="AU118:AV118" si="172">AU97-AU104</f>
        <v>221467.76999999955</v>
      </c>
      <c r="AV118" s="411">
        <f t="shared" si="172"/>
        <v>8531604.2199999988</v>
      </c>
      <c r="AW118" s="587">
        <f t="shared" ref="AW118:AX118" si="173">AW97-AW104</f>
        <v>6952207.3499999996</v>
      </c>
      <c r="AX118" s="408">
        <f t="shared" si="173"/>
        <v>9363108.3800000008</v>
      </c>
      <c r="AY118" s="408">
        <f t="shared" ref="AY118:AZ118" si="174">AY97-AY104</f>
        <v>5699552.5600000033</v>
      </c>
      <c r="AZ118" s="408">
        <f t="shared" si="174"/>
        <v>7569502.0500000026</v>
      </c>
      <c r="BA118" s="408">
        <f t="shared" ref="BA118" si="175">BA97-BA104</f>
        <v>6807754.5600000033</v>
      </c>
      <c r="BB118" s="408">
        <f t="shared" si="123"/>
        <v>9075045.8500000052</v>
      </c>
      <c r="BC118" s="408">
        <f t="shared" ref="BC118:BD118" si="176">BC97-BC104</f>
        <v>9254934.8599999975</v>
      </c>
      <c r="BD118" s="408">
        <f t="shared" si="176"/>
        <v>8529957.2599999961</v>
      </c>
      <c r="BE118" s="408">
        <f t="shared" ref="BE118:BF118" si="177">BE97-BE104</f>
        <v>9008050.8900000006</v>
      </c>
      <c r="BF118" s="408">
        <f t="shared" si="177"/>
        <v>7183702.2799999965</v>
      </c>
      <c r="BG118" s="408">
        <f t="shared" ref="BG118:BH118" si="178">BG97-BG104</f>
        <v>8052974.4899999993</v>
      </c>
      <c r="BH118" s="408">
        <f t="shared" si="178"/>
        <v>5761233.1999999937</v>
      </c>
      <c r="BI118" s="261">
        <f t="shared" si="127"/>
        <v>1099167.0672064833</v>
      </c>
      <c r="BJ118" s="66">
        <f t="shared" si="127"/>
        <v>573057.79874812812</v>
      </c>
      <c r="BK118" s="66">
        <f t="shared" si="127"/>
        <v>1792255.2697447147</v>
      </c>
      <c r="BL118" s="66">
        <f t="shared" si="127"/>
        <v>-572487.10348349623</v>
      </c>
      <c r="BM118" s="66">
        <f t="shared" si="127"/>
        <v>1104371.794632284</v>
      </c>
      <c r="BN118" s="66">
        <f t="shared" si="127"/>
        <v>960948.18516697362</v>
      </c>
      <c r="BO118" s="66">
        <f t="shared" si="127"/>
        <v>-2188205.8590349555</v>
      </c>
      <c r="BP118" s="66">
        <f t="shared" si="127"/>
        <v>4257048.3538467083</v>
      </c>
      <c r="BQ118" s="66">
        <f t="shared" si="127"/>
        <v>-3160045.2041430213</v>
      </c>
      <c r="BR118" s="106">
        <f t="shared" si="127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09"/>
        <v>-636207.26</v>
      </c>
      <c r="R119" s="237">
        <f t="shared" si="109"/>
        <v>-985789.91000000015</v>
      </c>
      <c r="S119" s="237">
        <f t="shared" ref="S119:AE119" si="179">S98-S105</f>
        <v>-815466.00000000023</v>
      </c>
      <c r="T119" s="237">
        <f t="shared" si="179"/>
        <v>-865070.85000000021</v>
      </c>
      <c r="U119" s="250">
        <f t="shared" si="179"/>
        <v>-825741.95000000019</v>
      </c>
      <c r="V119" s="250">
        <f t="shared" si="179"/>
        <v>-964605.47999999986</v>
      </c>
      <c r="W119" s="250">
        <f t="shared" si="179"/>
        <v>-662562.9800000001</v>
      </c>
      <c r="X119" s="453">
        <f t="shared" si="179"/>
        <v>-514649.20000000007</v>
      </c>
      <c r="Y119" s="71">
        <f t="shared" si="179"/>
        <v>-577741.9600000002</v>
      </c>
      <c r="Z119" s="71">
        <f t="shared" si="179"/>
        <v>-650503.00999999989</v>
      </c>
      <c r="AA119" s="71">
        <f t="shared" si="179"/>
        <v>-1017207.2400000005</v>
      </c>
      <c r="AB119" s="71">
        <f t="shared" si="179"/>
        <v>-682328.81000000029</v>
      </c>
      <c r="AC119" s="71">
        <f t="shared" si="179"/>
        <v>-664678.22</v>
      </c>
      <c r="AD119" s="408">
        <f t="shared" si="179"/>
        <v>-749038.80000000016</v>
      </c>
      <c r="AE119" s="408">
        <f t="shared" si="179"/>
        <v>-864623.08000000007</v>
      </c>
      <c r="AF119" s="408">
        <f t="shared" ref="AF119:AG119" si="180">AF98-AF105</f>
        <v>-1124896.49</v>
      </c>
      <c r="AG119" s="408">
        <f t="shared" si="180"/>
        <v>-684798.0299999998</v>
      </c>
      <c r="AH119" s="408">
        <f t="shared" ref="AH119:AI119" si="181">AH98-AH105</f>
        <v>-1038043.2200000002</v>
      </c>
      <c r="AI119" s="408">
        <f t="shared" si="181"/>
        <v>-613076.62999999989</v>
      </c>
      <c r="AJ119" s="411">
        <f t="shared" ref="AJ119" si="182">AJ98-AJ105</f>
        <v>-1048801.6000000003</v>
      </c>
      <c r="AK119" s="587">
        <f t="shared" ref="AK119:AL119" si="183">AK98-AK105</f>
        <v>-473058.28000000026</v>
      </c>
      <c r="AL119" s="599">
        <f t="shared" si="183"/>
        <v>-767386.57000000007</v>
      </c>
      <c r="AM119" s="408">
        <f t="shared" ref="AM119" si="184">AM98-AM105</f>
        <v>-1555075.8700000003</v>
      </c>
      <c r="AN119" s="408">
        <f t="shared" ref="AN119:AO119" si="185">AN98-AN105</f>
        <v>-1168848.77</v>
      </c>
      <c r="AO119" s="408">
        <f t="shared" si="185"/>
        <v>-944114.38000000024</v>
      </c>
      <c r="AP119" s="408">
        <f t="shared" ref="AP119" si="186">AP98-AP105</f>
        <v>-1102703.3199999998</v>
      </c>
      <c r="AQ119" s="408">
        <f t="shared" ref="AQ119:AR119" si="187">AQ98-AQ105</f>
        <v>-820823.07000000041</v>
      </c>
      <c r="AR119" s="408">
        <f t="shared" si="187"/>
        <v>-1210626.2199999997</v>
      </c>
      <c r="AS119" s="408">
        <f t="shared" ref="AS119:AT119" si="188">AS98-AS105</f>
        <v>-1088352.77</v>
      </c>
      <c r="AT119" s="408">
        <f t="shared" si="188"/>
        <v>-720459.72</v>
      </c>
      <c r="AU119" s="408">
        <f t="shared" ref="AU119:AV119" si="189">AU98-AU105</f>
        <v>-1053342.3600000003</v>
      </c>
      <c r="AV119" s="411">
        <f t="shared" si="189"/>
        <v>-784330.43000000017</v>
      </c>
      <c r="AW119" s="587">
        <f t="shared" ref="AW119:AX119" si="190">AW98-AW105</f>
        <v>-884932.43000000017</v>
      </c>
      <c r="AX119" s="408">
        <f t="shared" si="190"/>
        <v>-435764.10000000009</v>
      </c>
      <c r="AY119" s="408">
        <f t="shared" ref="AY119:AZ119" si="191">AY98-AY105</f>
        <v>-1535244.8499999999</v>
      </c>
      <c r="AZ119" s="408">
        <f t="shared" si="191"/>
        <v>-714630.93999999948</v>
      </c>
      <c r="BA119" s="408">
        <f t="shared" ref="BA119" si="192">BA98-BA105</f>
        <v>-14326892.529999999</v>
      </c>
      <c r="BB119" s="408">
        <f t="shared" si="123"/>
        <v>-685021.82000000018</v>
      </c>
      <c r="BC119" s="408">
        <f t="shared" ref="BC119:BD119" si="193">BC98-BC105</f>
        <v>-2568546.59</v>
      </c>
      <c r="BD119" s="408">
        <f t="shared" si="193"/>
        <v>402004.1399999999</v>
      </c>
      <c r="BE119" s="408">
        <f t="shared" ref="BE119:BF119" si="194">BE98-BE105</f>
        <v>-761295.9</v>
      </c>
      <c r="BF119" s="408">
        <f t="shared" si="194"/>
        <v>-793446.60999999987</v>
      </c>
      <c r="BG119" s="408">
        <f t="shared" ref="BG119:BH119" si="195">BG98-BG105</f>
        <v>-949152.12999999977</v>
      </c>
      <c r="BH119" s="408">
        <f t="shared" si="195"/>
        <v>-3619302.41</v>
      </c>
      <c r="BI119" s="261">
        <f t="shared" si="127"/>
        <v>11815.970247385325</v>
      </c>
      <c r="BJ119" s="66">
        <f t="shared" si="127"/>
        <v>612940.39813998528</v>
      </c>
      <c r="BK119" s="66">
        <f t="shared" si="127"/>
        <v>413783.67295323149</v>
      </c>
      <c r="BL119" s="66">
        <f t="shared" si="127"/>
        <v>40053.82611661253</v>
      </c>
      <c r="BM119" s="66">
        <f t="shared" si="127"/>
        <v>491239.17986955144</v>
      </c>
      <c r="BN119" s="66">
        <f t="shared" si="127"/>
        <v>466473.46602348879</v>
      </c>
      <c r="BO119" s="66">
        <f t="shared" si="127"/>
        <v>426531.12077955343</v>
      </c>
      <c r="BP119" s="66">
        <f t="shared" si="127"/>
        <v>490320.68298886262</v>
      </c>
      <c r="BQ119" s="66">
        <f t="shared" si="127"/>
        <v>427881.71909191587</v>
      </c>
      <c r="BR119" s="106">
        <f t="shared" si="127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96">U99-U106</f>
        <v>-1750176.799999997</v>
      </c>
      <c r="V120" s="251">
        <f t="shared" si="196"/>
        <v>1661757.7700000033</v>
      </c>
      <c r="W120" s="251">
        <f t="shared" si="196"/>
        <v>290825.41000000387</v>
      </c>
      <c r="X120" s="454">
        <f t="shared" si="196"/>
        <v>8962487.8100000173</v>
      </c>
      <c r="Y120" s="404">
        <f t="shared" si="196"/>
        <v>9960727.0700000077</v>
      </c>
      <c r="Z120" s="404">
        <f t="shared" si="196"/>
        <v>6997384.1799999997</v>
      </c>
      <c r="AA120" s="404">
        <f t="shared" si="196"/>
        <v>-3296723.0600000024</v>
      </c>
      <c r="AB120" s="404">
        <f t="shared" si="196"/>
        <v>3981503.6299999952</v>
      </c>
      <c r="AC120" s="404">
        <f t="shared" si="196"/>
        <v>2540137.7099999934</v>
      </c>
      <c r="AD120" s="404">
        <f>SUM(AD115:AD119)</f>
        <v>6905752.8199999994</v>
      </c>
      <c r="AE120" s="404">
        <f t="shared" ref="AE120:AJ120" si="197">AE99-AE106</f>
        <v>7361132.349999994</v>
      </c>
      <c r="AF120" s="404">
        <f t="shared" si="197"/>
        <v>2410376.3800000101</v>
      </c>
      <c r="AG120" s="404">
        <f t="shared" si="197"/>
        <v>6090014.2499999925</v>
      </c>
      <c r="AH120" s="404">
        <f t="shared" si="197"/>
        <v>-5912283.599999994</v>
      </c>
      <c r="AI120" s="404">
        <f t="shared" si="197"/>
        <v>5402274.5300000086</v>
      </c>
      <c r="AJ120" s="516">
        <f t="shared" si="197"/>
        <v>-3479003.659999989</v>
      </c>
      <c r="AK120" s="588">
        <f t="shared" ref="AK120:AL120" si="198">AK99-AK106</f>
        <v>15607828.769999996</v>
      </c>
      <c r="AL120" s="600">
        <f t="shared" si="198"/>
        <v>10954640.00999999</v>
      </c>
      <c r="AM120" s="404">
        <f t="shared" ref="AM120" si="199">AM99-AM106</f>
        <v>-4665641.6800000146</v>
      </c>
      <c r="AN120" s="404">
        <f t="shared" ref="AN120:AO120" si="200">AN99-AN106</f>
        <v>2262415.6699999943</v>
      </c>
      <c r="AO120" s="404">
        <f t="shared" si="200"/>
        <v>2494358.450000003</v>
      </c>
      <c r="AP120" s="404">
        <f t="shared" ref="AP120" si="201">AP99-AP106</f>
        <v>13893086.749999993</v>
      </c>
      <c r="AQ120" s="404">
        <f t="shared" ref="AQ120:AR120" si="202">AQ99-AQ106</f>
        <v>14393234.150000006</v>
      </c>
      <c r="AR120" s="404">
        <f t="shared" si="202"/>
        <v>8145068.0600000024</v>
      </c>
      <c r="AS120" s="404">
        <f t="shared" ref="AS120:AT120" si="203">AS99-AS106</f>
        <v>905973.18999999762</v>
      </c>
      <c r="AT120" s="404">
        <f t="shared" si="203"/>
        <v>-723507.11999998987</v>
      </c>
      <c r="AU120" s="404">
        <f t="shared" ref="AU120:AV120" si="204">AU99-AU106</f>
        <v>-244095.88000000268</v>
      </c>
      <c r="AV120" s="516">
        <f t="shared" si="204"/>
        <v>14121162.009999983</v>
      </c>
      <c r="AW120" s="588">
        <f t="shared" ref="AW120:AX120" si="205">AW99-AW106</f>
        <v>13621178.079999983</v>
      </c>
      <c r="AX120" s="404">
        <f t="shared" si="205"/>
        <v>12148651.5</v>
      </c>
      <c r="AY120" s="404">
        <f t="shared" ref="AY120:AZ120" si="206">AY99-AY106</f>
        <v>-1168485.4299999997</v>
      </c>
      <c r="AZ120" s="404">
        <f t="shared" si="206"/>
        <v>7364507.7100000009</v>
      </c>
      <c r="BA120" s="404">
        <f t="shared" ref="BA120" si="207">BA99-BA106</f>
        <v>-16778374.199999988</v>
      </c>
      <c r="BB120" s="404">
        <f t="shared" ref="BB120:BC120" si="208">SUM(BB115:BB119)</f>
        <v>9991524.0000000037</v>
      </c>
      <c r="BC120" s="404">
        <f t="shared" si="208"/>
        <v>11150651.889999989</v>
      </c>
      <c r="BD120" s="404">
        <f t="shared" ref="BD120:BE120" si="209">SUM(BD115:BD119)</f>
        <v>6633367.9800000004</v>
      </c>
      <c r="BE120" s="404">
        <f t="shared" si="209"/>
        <v>5680826.0099999998</v>
      </c>
      <c r="BF120" s="404">
        <f t="shared" ref="BF120:BG120" si="210">SUM(BF115:BF119)</f>
        <v>-2136908.3700000006</v>
      </c>
      <c r="BG120" s="404">
        <f t="shared" si="210"/>
        <v>4467556.7499999991</v>
      </c>
      <c r="BH120" s="404">
        <f t="shared" ref="BH120" si="211">SUM(BH115:BH119)</f>
        <v>9983826.729999993</v>
      </c>
      <c r="BI120" s="262">
        <f t="shared" si="127"/>
        <v>251772.91000000504</v>
      </c>
      <c r="BJ120" s="61">
        <f t="shared" si="127"/>
        <v>4838919.7499999832</v>
      </c>
      <c r="BK120" s="61">
        <f t="shared" si="127"/>
        <v>5254813.0599999968</v>
      </c>
      <c r="BL120" s="61">
        <f t="shared" si="127"/>
        <v>260015.47999999905</v>
      </c>
      <c r="BM120" s="61">
        <f t="shared" si="127"/>
        <v>4609793.1499999873</v>
      </c>
      <c r="BN120" s="61">
        <f t="shared" si="127"/>
        <v>2256764.9199999878</v>
      </c>
      <c r="BO120" s="61">
        <f t="shared" si="127"/>
        <v>-1327807.0399999931</v>
      </c>
      <c r="BP120" s="61">
        <f t="shared" si="127"/>
        <v>9777294.1700000167</v>
      </c>
      <c r="BQ120" s="61">
        <f t="shared" si="127"/>
        <v>-4838895.9599999962</v>
      </c>
      <c r="BR120" s="105">
        <f t="shared" si="127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319">
        <v>0</v>
      </c>
      <c r="BI122" s="115">
        <f t="shared" ref="BI122:BR127" si="212">O122-C122</f>
        <v>0</v>
      </c>
      <c r="BJ122" s="48">
        <f t="shared" si="212"/>
        <v>0</v>
      </c>
      <c r="BK122" s="48">
        <f t="shared" si="212"/>
        <v>0</v>
      </c>
      <c r="BL122" s="48">
        <f t="shared" si="212"/>
        <v>0</v>
      </c>
      <c r="BM122" s="48">
        <f t="shared" si="212"/>
        <v>0</v>
      </c>
      <c r="BN122" s="48">
        <f t="shared" si="212"/>
        <v>0</v>
      </c>
      <c r="BO122" s="48">
        <f t="shared" si="212"/>
        <v>0</v>
      </c>
      <c r="BP122" s="48">
        <f t="shared" si="212"/>
        <v>0</v>
      </c>
      <c r="BQ122" s="48">
        <f t="shared" si="212"/>
        <v>0</v>
      </c>
      <c r="BR122" s="116">
        <f t="shared" si="212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>
        <v>4016</v>
      </c>
      <c r="BC123" s="319">
        <v>3510</v>
      </c>
      <c r="BD123" s="319">
        <v>3038</v>
      </c>
      <c r="BE123" s="319">
        <v>3001</v>
      </c>
      <c r="BF123" s="319">
        <v>3037</v>
      </c>
      <c r="BG123" s="319">
        <v>2921</v>
      </c>
      <c r="BH123" s="319">
        <v>2480</v>
      </c>
      <c r="BI123" s="115">
        <f t="shared" si="212"/>
        <v>66</v>
      </c>
      <c r="BJ123" s="48">
        <f t="shared" si="212"/>
        <v>-822</v>
      </c>
      <c r="BK123" s="48">
        <f t="shared" si="212"/>
        <v>-1506</v>
      </c>
      <c r="BL123" s="48">
        <f t="shared" si="212"/>
        <v>-1505</v>
      </c>
      <c r="BM123" s="48">
        <f t="shared" si="212"/>
        <v>-1216</v>
      </c>
      <c r="BN123" s="48">
        <f t="shared" si="212"/>
        <v>-888</v>
      </c>
      <c r="BO123" s="48">
        <f t="shared" si="212"/>
        <v>-724</v>
      </c>
      <c r="BP123" s="48">
        <f t="shared" si="212"/>
        <v>-542</v>
      </c>
      <c r="BQ123" s="48">
        <f t="shared" si="212"/>
        <v>-227</v>
      </c>
      <c r="BR123" s="116">
        <f t="shared" si="212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319">
        <v>0</v>
      </c>
      <c r="BI124" s="115">
        <f t="shared" si="212"/>
        <v>0</v>
      </c>
      <c r="BJ124" s="48">
        <f t="shared" si="212"/>
        <v>0</v>
      </c>
      <c r="BK124" s="48">
        <f t="shared" si="212"/>
        <v>0</v>
      </c>
      <c r="BL124" s="48">
        <f t="shared" si="212"/>
        <v>0</v>
      </c>
      <c r="BM124" s="48">
        <f t="shared" si="212"/>
        <v>0</v>
      </c>
      <c r="BN124" s="48">
        <f t="shared" si="212"/>
        <v>0</v>
      </c>
      <c r="BO124" s="48">
        <f t="shared" si="212"/>
        <v>0</v>
      </c>
      <c r="BP124" s="48">
        <f t="shared" si="212"/>
        <v>0</v>
      </c>
      <c r="BQ124" s="48">
        <f t="shared" si="212"/>
        <v>0</v>
      </c>
      <c r="BR124" s="116">
        <f t="shared" si="212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319">
        <v>0</v>
      </c>
      <c r="BI125" s="115">
        <f t="shared" si="212"/>
        <v>0</v>
      </c>
      <c r="BJ125" s="48">
        <f t="shared" si="212"/>
        <v>0</v>
      </c>
      <c r="BK125" s="48">
        <f t="shared" si="212"/>
        <v>0</v>
      </c>
      <c r="BL125" s="48">
        <f t="shared" si="212"/>
        <v>0</v>
      </c>
      <c r="BM125" s="48">
        <f t="shared" si="212"/>
        <v>0</v>
      </c>
      <c r="BN125" s="48">
        <f t="shared" si="212"/>
        <v>0</v>
      </c>
      <c r="BO125" s="48">
        <f t="shared" si="212"/>
        <v>0</v>
      </c>
      <c r="BP125" s="48">
        <f t="shared" si="212"/>
        <v>0</v>
      </c>
      <c r="BQ125" s="48">
        <f t="shared" si="212"/>
        <v>0</v>
      </c>
      <c r="BR125" s="116">
        <f t="shared" si="212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319">
        <v>0</v>
      </c>
      <c r="BI126" s="115">
        <f t="shared" si="212"/>
        <v>0</v>
      </c>
      <c r="BJ126" s="48">
        <f t="shared" si="212"/>
        <v>0</v>
      </c>
      <c r="BK126" s="48">
        <f t="shared" si="212"/>
        <v>0</v>
      </c>
      <c r="BL126" s="48">
        <f t="shared" si="212"/>
        <v>0</v>
      </c>
      <c r="BM126" s="48">
        <f t="shared" si="212"/>
        <v>0</v>
      </c>
      <c r="BN126" s="48">
        <f t="shared" si="212"/>
        <v>0</v>
      </c>
      <c r="BO126" s="48">
        <f t="shared" si="212"/>
        <v>0</v>
      </c>
      <c r="BP126" s="48">
        <f t="shared" si="212"/>
        <v>0</v>
      </c>
      <c r="BQ126" s="48">
        <f t="shared" si="212"/>
        <v>0</v>
      </c>
      <c r="BR126" s="116">
        <f t="shared" si="212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213">SUM(U123:U126)</f>
        <v>2245</v>
      </c>
      <c r="V127" s="319">
        <f t="shared" si="213"/>
        <v>2255</v>
      </c>
      <c r="W127" s="319">
        <f t="shared" si="213"/>
        <v>2188</v>
      </c>
      <c r="X127" s="116">
        <f t="shared" si="213"/>
        <v>2001</v>
      </c>
      <c r="Y127" s="319">
        <f t="shared" si="213"/>
        <v>1965</v>
      </c>
      <c r="Z127" s="319">
        <f t="shared" si="213"/>
        <v>1990</v>
      </c>
      <c r="AA127" s="319">
        <f t="shared" si="213"/>
        <v>2296</v>
      </c>
      <c r="AB127" s="319">
        <f t="shared" si="213"/>
        <v>2389</v>
      </c>
      <c r="AC127" s="319">
        <f t="shared" si="213"/>
        <v>2607</v>
      </c>
      <c r="AD127" s="319">
        <f t="shared" si="213"/>
        <v>3962</v>
      </c>
      <c r="AE127" s="319">
        <f t="shared" si="213"/>
        <v>4232</v>
      </c>
      <c r="AF127" s="319">
        <f t="shared" si="213"/>
        <v>5350</v>
      </c>
      <c r="AG127" s="319">
        <f t="shared" si="213"/>
        <v>5356</v>
      </c>
      <c r="AH127" s="319">
        <f t="shared" si="213"/>
        <v>5269</v>
      </c>
      <c r="AI127" s="319">
        <f t="shared" si="213"/>
        <v>4950</v>
      </c>
      <c r="AJ127" s="319">
        <f t="shared" si="213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>
        <v>4016</v>
      </c>
      <c r="BC127" s="319">
        <v>3510</v>
      </c>
      <c r="BD127" s="319">
        <v>3038</v>
      </c>
      <c r="BE127" s="319">
        <v>3001</v>
      </c>
      <c r="BF127" s="319">
        <v>3037</v>
      </c>
      <c r="BG127" s="319">
        <v>2921</v>
      </c>
      <c r="BH127" s="319">
        <v>2480</v>
      </c>
      <c r="BI127" s="115">
        <f t="shared" si="212"/>
        <v>66</v>
      </c>
      <c r="BJ127" s="48">
        <f t="shared" si="212"/>
        <v>-822</v>
      </c>
      <c r="BK127" s="48">
        <f t="shared" si="212"/>
        <v>-1506</v>
      </c>
      <c r="BL127" s="48">
        <f t="shared" si="212"/>
        <v>-1505</v>
      </c>
      <c r="BM127" s="48">
        <f t="shared" si="212"/>
        <v>-1216</v>
      </c>
      <c r="BN127" s="48">
        <f t="shared" si="212"/>
        <v>-888</v>
      </c>
      <c r="BO127" s="48">
        <f t="shared" si="212"/>
        <v>-724</v>
      </c>
      <c r="BP127" s="48">
        <f t="shared" si="212"/>
        <v>-542</v>
      </c>
      <c r="BQ127" s="48">
        <f t="shared" si="212"/>
        <v>-227</v>
      </c>
      <c r="BR127" s="116">
        <f t="shared" si="212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>
        <v>873</v>
      </c>
      <c r="BC129" s="355">
        <v>1000</v>
      </c>
      <c r="BD129" s="355">
        <v>722</v>
      </c>
      <c r="BE129" s="355">
        <v>436</v>
      </c>
      <c r="BF129" s="355">
        <v>677</v>
      </c>
      <c r="BG129" s="355">
        <v>347</v>
      </c>
      <c r="BH129" s="355">
        <v>256</v>
      </c>
      <c r="BI129" s="115">
        <f t="shared" ref="BI129:BR134" si="214">O129-C129</f>
        <v>-167</v>
      </c>
      <c r="BJ129" s="48">
        <f t="shared" si="214"/>
        <v>-686</v>
      </c>
      <c r="BK129" s="48">
        <f t="shared" si="214"/>
        <v>-1618</v>
      </c>
      <c r="BL129" s="48">
        <f t="shared" si="214"/>
        <v>-872</v>
      </c>
      <c r="BM129" s="48">
        <f t="shared" si="214"/>
        <v>-706</v>
      </c>
      <c r="BN129" s="48">
        <f t="shared" si="214"/>
        <v>-917</v>
      </c>
      <c r="BO129" s="48">
        <f t="shared" si="214"/>
        <v>-1125</v>
      </c>
      <c r="BP129" s="48">
        <f t="shared" si="214"/>
        <v>-1191</v>
      </c>
      <c r="BQ129" s="48">
        <f t="shared" si="214"/>
        <v>-444</v>
      </c>
      <c r="BR129" s="116">
        <f t="shared" si="214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514</v>
      </c>
      <c r="BE130" s="355">
        <v>287</v>
      </c>
      <c r="BF130" s="355">
        <v>390</v>
      </c>
      <c r="BG130" s="355">
        <v>166</v>
      </c>
      <c r="BH130" s="355">
        <v>8</v>
      </c>
      <c r="BI130" s="115">
        <f t="shared" si="214"/>
        <v>-32</v>
      </c>
      <c r="BJ130" s="48">
        <f t="shared" si="214"/>
        <v>-315</v>
      </c>
      <c r="BK130" s="48">
        <f t="shared" si="214"/>
        <v>-830</v>
      </c>
      <c r="BL130" s="48">
        <f t="shared" si="214"/>
        <v>-293</v>
      </c>
      <c r="BM130" s="48">
        <f t="shared" si="214"/>
        <v>-310</v>
      </c>
      <c r="BN130" s="48">
        <f t="shared" si="214"/>
        <v>-407</v>
      </c>
      <c r="BO130" s="48">
        <f t="shared" si="214"/>
        <v>-478</v>
      </c>
      <c r="BP130" s="48">
        <f t="shared" si="214"/>
        <v>-550</v>
      </c>
      <c r="BQ130" s="48">
        <f t="shared" si="214"/>
        <v>-128</v>
      </c>
      <c r="BR130" s="116">
        <f t="shared" si="214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>
        <v>21</v>
      </c>
      <c r="BC131" s="355">
        <v>13</v>
      </c>
      <c r="BD131" s="355">
        <v>25</v>
      </c>
      <c r="BE131" s="355">
        <v>11</v>
      </c>
      <c r="BF131" s="355">
        <v>20</v>
      </c>
      <c r="BG131" s="355">
        <v>13</v>
      </c>
      <c r="BH131" s="355">
        <v>9</v>
      </c>
      <c r="BI131" s="115">
        <f t="shared" si="214"/>
        <v>-10</v>
      </c>
      <c r="BJ131" s="48">
        <f t="shared" si="214"/>
        <v>-16</v>
      </c>
      <c r="BK131" s="48">
        <f t="shared" si="214"/>
        <v>-7</v>
      </c>
      <c r="BL131" s="48">
        <f t="shared" si="214"/>
        <v>-7</v>
      </c>
      <c r="BM131" s="48">
        <f t="shared" si="214"/>
        <v>-10</v>
      </c>
      <c r="BN131" s="48">
        <f t="shared" si="214"/>
        <v>-16</v>
      </c>
      <c r="BO131" s="48">
        <f t="shared" si="214"/>
        <v>-6</v>
      </c>
      <c r="BP131" s="48">
        <f t="shared" si="214"/>
        <v>-14</v>
      </c>
      <c r="BQ131" s="48">
        <f t="shared" si="214"/>
        <v>24</v>
      </c>
      <c r="BR131" s="116">
        <f t="shared" si="214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214"/>
        <v>0</v>
      </c>
      <c r="BJ132" s="48">
        <f t="shared" si="214"/>
        <v>0</v>
      </c>
      <c r="BK132" s="48">
        <f t="shared" si="214"/>
        <v>0</v>
      </c>
      <c r="BL132" s="48">
        <f t="shared" si="214"/>
        <v>0</v>
      </c>
      <c r="BM132" s="48">
        <f t="shared" si="214"/>
        <v>0</v>
      </c>
      <c r="BN132" s="48">
        <f t="shared" si="214"/>
        <v>0</v>
      </c>
      <c r="BO132" s="48">
        <f t="shared" si="214"/>
        <v>0</v>
      </c>
      <c r="BP132" s="48">
        <f t="shared" si="214"/>
        <v>0</v>
      </c>
      <c r="BQ132" s="48">
        <f t="shared" si="214"/>
        <v>0</v>
      </c>
      <c r="BR132" s="116">
        <f t="shared" si="214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214"/>
        <v>0</v>
      </c>
      <c r="BJ133" s="48">
        <f t="shared" si="214"/>
        <v>0</v>
      </c>
      <c r="BK133" s="48">
        <f t="shared" si="214"/>
        <v>0</v>
      </c>
      <c r="BL133" s="48">
        <f t="shared" si="214"/>
        <v>0</v>
      </c>
      <c r="BM133" s="48">
        <f t="shared" si="214"/>
        <v>0</v>
      </c>
      <c r="BN133" s="48">
        <f t="shared" si="214"/>
        <v>0</v>
      </c>
      <c r="BO133" s="48">
        <f t="shared" si="214"/>
        <v>0</v>
      </c>
      <c r="BP133" s="48">
        <f t="shared" si="214"/>
        <v>0</v>
      </c>
      <c r="BQ133" s="48">
        <f t="shared" si="214"/>
        <v>0</v>
      </c>
      <c r="BR133" s="116">
        <f t="shared" si="214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215">SUM(Y129:Y131)</f>
        <v>36</v>
      </c>
      <c r="Z134" s="319">
        <f t="shared" si="215"/>
        <v>30</v>
      </c>
      <c r="AA134" s="319">
        <f t="shared" si="215"/>
        <v>14</v>
      </c>
      <c r="AB134" s="319">
        <f t="shared" si="215"/>
        <v>27</v>
      </c>
      <c r="AC134" s="319">
        <f t="shared" si="215"/>
        <v>7</v>
      </c>
      <c r="AD134" s="319">
        <f t="shared" si="215"/>
        <v>16</v>
      </c>
      <c r="AE134" s="319">
        <f t="shared" si="215"/>
        <v>287</v>
      </c>
      <c r="AF134" s="319">
        <f t="shared" si="215"/>
        <v>651</v>
      </c>
      <c r="AG134" s="319">
        <f t="shared" si="215"/>
        <v>1862</v>
      </c>
      <c r="AH134" s="319">
        <f t="shared" si="215"/>
        <v>797</v>
      </c>
      <c r="AI134" s="319">
        <f t="shared" si="215"/>
        <v>515</v>
      </c>
      <c r="AJ134" s="319">
        <f t="shared" si="215"/>
        <v>321</v>
      </c>
      <c r="AK134" s="531">
        <f t="shared" si="215"/>
        <v>422</v>
      </c>
      <c r="AL134" s="319">
        <f t="shared" si="215"/>
        <v>482</v>
      </c>
      <c r="AM134" s="319">
        <f t="shared" si="215"/>
        <v>394</v>
      </c>
      <c r="AN134" s="319">
        <f t="shared" si="215"/>
        <v>497</v>
      </c>
      <c r="AO134" s="319">
        <f t="shared" si="215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>
        <v>894</v>
      </c>
      <c r="BC134" s="319">
        <v>1013</v>
      </c>
      <c r="BD134" s="319">
        <v>1261</v>
      </c>
      <c r="BE134" s="319">
        <v>734</v>
      </c>
      <c r="BF134" s="319">
        <v>1087</v>
      </c>
      <c r="BG134" s="319">
        <v>526</v>
      </c>
      <c r="BH134" s="319">
        <v>273</v>
      </c>
      <c r="BI134" s="115">
        <f t="shared" si="214"/>
        <v>-209</v>
      </c>
      <c r="BJ134" s="48">
        <f t="shared" si="214"/>
        <v>-1017</v>
      </c>
      <c r="BK134" s="48">
        <f t="shared" si="214"/>
        <v>-2455</v>
      </c>
      <c r="BL134" s="48">
        <f t="shared" si="214"/>
        <v>-1172</v>
      </c>
      <c r="BM134" s="48">
        <f t="shared" si="214"/>
        <v>-1026</v>
      </c>
      <c r="BN134" s="48">
        <f t="shared" si="214"/>
        <v>-1340</v>
      </c>
      <c r="BO134" s="48">
        <f t="shared" si="214"/>
        <v>-1609</v>
      </c>
      <c r="BP134" s="48">
        <f t="shared" si="214"/>
        <v>-1755</v>
      </c>
      <c r="BQ134" s="48">
        <f t="shared" si="214"/>
        <v>-548</v>
      </c>
      <c r="BR134" s="116">
        <f t="shared" si="214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>
        <v>4723</v>
      </c>
      <c r="BC136" s="319">
        <v>4720</v>
      </c>
      <c r="BD136" s="319">
        <v>4754</v>
      </c>
      <c r="BE136" s="319">
        <v>4633</v>
      </c>
      <c r="BF136" s="319">
        <v>4642</v>
      </c>
      <c r="BG136" s="319">
        <v>4199</v>
      </c>
      <c r="BH136" s="319">
        <v>3687</v>
      </c>
      <c r="BI136" s="115">
        <f t="shared" ref="BI136:BR141" si="216">O136-C136</f>
        <v>-1125</v>
      </c>
      <c r="BJ136" s="48">
        <f t="shared" si="216"/>
        <v>-4521</v>
      </c>
      <c r="BK136" s="48">
        <f t="shared" si="216"/>
        <v>-6258</v>
      </c>
      <c r="BL136" s="48">
        <f t="shared" si="216"/>
        <v>-5066</v>
      </c>
      <c r="BM136" s="48">
        <f t="shared" si="216"/>
        <v>-4865</v>
      </c>
      <c r="BN136" s="48">
        <f t="shared" si="216"/>
        <v>-4508</v>
      </c>
      <c r="BO136" s="48">
        <f t="shared" si="216"/>
        <v>-4819</v>
      </c>
      <c r="BP136" s="48">
        <f t="shared" si="216"/>
        <v>-5487</v>
      </c>
      <c r="BQ136" s="48">
        <f t="shared" si="216"/>
        <v>-2573</v>
      </c>
      <c r="BR136" s="116">
        <f t="shared" si="216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>
        <v>2872</v>
      </c>
      <c r="BC137" s="319">
        <v>2848</v>
      </c>
      <c r="BD137" s="319">
        <v>3199</v>
      </c>
      <c r="BE137" s="319">
        <v>3282</v>
      </c>
      <c r="BF137" s="319">
        <v>3000</v>
      </c>
      <c r="BG137" s="319">
        <v>2482</v>
      </c>
      <c r="BH137" s="319">
        <v>1687</v>
      </c>
      <c r="BI137" s="115">
        <f t="shared" si="216"/>
        <v>-357</v>
      </c>
      <c r="BJ137" s="48">
        <f t="shared" si="216"/>
        <v>-928</v>
      </c>
      <c r="BK137" s="48">
        <f t="shared" si="216"/>
        <v>-1858</v>
      </c>
      <c r="BL137" s="48">
        <f t="shared" si="216"/>
        <v>-1479</v>
      </c>
      <c r="BM137" s="48">
        <f t="shared" si="216"/>
        <v>-1379</v>
      </c>
      <c r="BN137" s="48">
        <f t="shared" si="216"/>
        <v>-1303</v>
      </c>
      <c r="BO137" s="48">
        <f t="shared" si="216"/>
        <v>-1381</v>
      </c>
      <c r="BP137" s="48">
        <f t="shared" si="216"/>
        <v>-1621</v>
      </c>
      <c r="BQ137" s="48">
        <f t="shared" si="216"/>
        <v>-780</v>
      </c>
      <c r="BR137" s="116">
        <f t="shared" si="216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>
        <v>156</v>
      </c>
      <c r="BC138" s="319">
        <v>171</v>
      </c>
      <c r="BD138" s="319">
        <v>159</v>
      </c>
      <c r="BE138" s="319">
        <v>154</v>
      </c>
      <c r="BF138" s="319">
        <v>153</v>
      </c>
      <c r="BG138" s="319">
        <v>153</v>
      </c>
      <c r="BH138" s="319">
        <v>137</v>
      </c>
      <c r="BI138" s="115">
        <f t="shared" si="216"/>
        <v>-196</v>
      </c>
      <c r="BJ138" s="48">
        <f t="shared" si="216"/>
        <v>-266</v>
      </c>
      <c r="BK138" s="48">
        <f t="shared" si="216"/>
        <v>-259</v>
      </c>
      <c r="BL138" s="48">
        <f t="shared" si="216"/>
        <v>-247</v>
      </c>
      <c r="BM138" s="48">
        <f t="shared" si="216"/>
        <v>-318</v>
      </c>
      <c r="BN138" s="48">
        <f t="shared" si="216"/>
        <v>-266</v>
      </c>
      <c r="BO138" s="48">
        <f t="shared" si="216"/>
        <v>-155</v>
      </c>
      <c r="BP138" s="48">
        <f t="shared" si="216"/>
        <v>-166</v>
      </c>
      <c r="BQ138" s="48">
        <f t="shared" si="216"/>
        <v>-13</v>
      </c>
      <c r="BR138" s="116">
        <f t="shared" si="216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>
        <v>7</v>
      </c>
      <c r="BC139" s="319">
        <v>7</v>
      </c>
      <c r="BD139" s="319">
        <v>8</v>
      </c>
      <c r="BE139" s="319">
        <v>8</v>
      </c>
      <c r="BF139" s="319">
        <v>9</v>
      </c>
      <c r="BG139" s="319">
        <v>6</v>
      </c>
      <c r="BH139" s="319">
        <v>7</v>
      </c>
      <c r="BI139" s="115">
        <f t="shared" si="216"/>
        <v>-10</v>
      </c>
      <c r="BJ139" s="48">
        <f t="shared" si="216"/>
        <v>-11</v>
      </c>
      <c r="BK139" s="48">
        <f t="shared" si="216"/>
        <v>-13</v>
      </c>
      <c r="BL139" s="48">
        <f t="shared" si="216"/>
        <v>-12</v>
      </c>
      <c r="BM139" s="48">
        <f t="shared" si="216"/>
        <v>-16</v>
      </c>
      <c r="BN139" s="48">
        <f t="shared" si="216"/>
        <v>-20</v>
      </c>
      <c r="BO139" s="48">
        <f t="shared" si="216"/>
        <v>-19</v>
      </c>
      <c r="BP139" s="48">
        <f t="shared" si="216"/>
        <v>-10</v>
      </c>
      <c r="BQ139" s="48">
        <f t="shared" si="216"/>
        <v>1</v>
      </c>
      <c r="BR139" s="116">
        <f t="shared" si="216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>
        <v>13</v>
      </c>
      <c r="BC140" s="363">
        <v>14</v>
      </c>
      <c r="BD140" s="363">
        <v>12</v>
      </c>
      <c r="BE140" s="363">
        <v>10</v>
      </c>
      <c r="BF140" s="363">
        <v>10</v>
      </c>
      <c r="BG140" s="363">
        <v>13</v>
      </c>
      <c r="BH140" s="363">
        <v>9</v>
      </c>
      <c r="BI140" s="374">
        <f t="shared" si="216"/>
        <v>0</v>
      </c>
      <c r="BJ140" s="266">
        <f t="shared" si="216"/>
        <v>10</v>
      </c>
      <c r="BK140" s="266">
        <f t="shared" si="216"/>
        <v>9</v>
      </c>
      <c r="BL140" s="266">
        <f t="shared" si="216"/>
        <v>11</v>
      </c>
      <c r="BM140" s="266">
        <f t="shared" si="216"/>
        <v>11</v>
      </c>
      <c r="BN140" s="266">
        <f t="shared" si="216"/>
        <v>8</v>
      </c>
      <c r="BO140" s="266">
        <f t="shared" si="216"/>
        <v>10</v>
      </c>
      <c r="BP140" s="266">
        <f t="shared" si="216"/>
        <v>14</v>
      </c>
      <c r="BQ140" s="266">
        <f t="shared" si="216"/>
        <v>20</v>
      </c>
      <c r="BR140" s="378">
        <f t="shared" si="216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217">SUM(D136:D140)</f>
        <v>7121</v>
      </c>
      <c r="E141" s="123">
        <f t="shared" si="217"/>
        <v>9650</v>
      </c>
      <c r="F141" s="123">
        <f t="shared" si="217"/>
        <v>8177</v>
      </c>
      <c r="G141" s="123">
        <f t="shared" si="217"/>
        <v>7995</v>
      </c>
      <c r="H141" s="123">
        <f t="shared" si="217"/>
        <v>7879</v>
      </c>
      <c r="I141" s="123">
        <f t="shared" si="217"/>
        <v>8437</v>
      </c>
      <c r="J141" s="123">
        <f t="shared" si="217"/>
        <v>9492</v>
      </c>
      <c r="K141" s="123">
        <f t="shared" si="217"/>
        <v>5874</v>
      </c>
      <c r="L141" s="123">
        <f t="shared" si="217"/>
        <v>3373</v>
      </c>
      <c r="M141" s="123">
        <f t="shared" si="217"/>
        <v>2631</v>
      </c>
      <c r="N141" s="123">
        <f t="shared" si="217"/>
        <v>3953</v>
      </c>
      <c r="O141" s="268">
        <f t="shared" si="217"/>
        <v>3897</v>
      </c>
      <c r="P141" s="268">
        <f t="shared" si="217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218">SUM(V136:V140)</f>
        <v>2222</v>
      </c>
      <c r="W141" s="268">
        <f t="shared" si="218"/>
        <v>2529</v>
      </c>
      <c r="X141" s="269">
        <f t="shared" si="218"/>
        <v>2054</v>
      </c>
      <c r="Y141" s="269">
        <f t="shared" si="218"/>
        <v>1949</v>
      </c>
      <c r="Z141" s="269">
        <f t="shared" si="218"/>
        <v>1934</v>
      </c>
      <c r="AA141" s="269">
        <f t="shared" si="218"/>
        <v>2002</v>
      </c>
      <c r="AB141" s="269">
        <f t="shared" si="218"/>
        <v>1958</v>
      </c>
      <c r="AC141" s="269">
        <f t="shared" si="218"/>
        <v>2276</v>
      </c>
      <c r="AD141" s="269">
        <f t="shared" si="218"/>
        <v>3572</v>
      </c>
      <c r="AE141" s="340">
        <f t="shared" si="218"/>
        <v>3908</v>
      </c>
      <c r="AF141" s="340">
        <f t="shared" si="218"/>
        <v>4955</v>
      </c>
      <c r="AG141" s="340">
        <f t="shared" si="218"/>
        <v>6935</v>
      </c>
      <c r="AH141" s="340">
        <f t="shared" si="218"/>
        <v>7396</v>
      </c>
      <c r="AI141" s="340">
        <f t="shared" si="218"/>
        <v>6936</v>
      </c>
      <c r="AJ141" s="268">
        <f t="shared" si="218"/>
        <v>6068</v>
      </c>
      <c r="AK141" s="268">
        <f t="shared" si="218"/>
        <v>5793</v>
      </c>
      <c r="AL141" s="268">
        <f t="shared" si="218"/>
        <v>5829</v>
      </c>
      <c r="AM141" s="268">
        <f t="shared" si="218"/>
        <v>5865</v>
      </c>
      <c r="AN141" s="268">
        <f t="shared" si="218"/>
        <v>5475</v>
      </c>
      <c r="AO141" s="268">
        <f t="shared" si="218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>
        <v>7771</v>
      </c>
      <c r="BC141" s="340">
        <v>7760</v>
      </c>
      <c r="BD141" s="340">
        <v>8132</v>
      </c>
      <c r="BE141" s="340">
        <v>8087</v>
      </c>
      <c r="BF141" s="340">
        <v>7814</v>
      </c>
      <c r="BG141" s="340">
        <v>6853</v>
      </c>
      <c r="BH141" s="340">
        <v>5527</v>
      </c>
      <c r="BI141" s="340">
        <f t="shared" si="216"/>
        <v>-1688</v>
      </c>
      <c r="BJ141" s="341">
        <f t="shared" si="216"/>
        <v>-5716</v>
      </c>
      <c r="BK141" s="341">
        <f t="shared" si="216"/>
        <v>-8379</v>
      </c>
      <c r="BL141" s="341">
        <f t="shared" si="216"/>
        <v>-6793</v>
      </c>
      <c r="BM141" s="341">
        <f t="shared" si="216"/>
        <v>-6567</v>
      </c>
      <c r="BN141" s="341">
        <f t="shared" si="216"/>
        <v>-6089</v>
      </c>
      <c r="BO141" s="341">
        <f t="shared" si="216"/>
        <v>-6364</v>
      </c>
      <c r="BP141" s="341">
        <f t="shared" si="216"/>
        <v>-7270</v>
      </c>
      <c r="BQ141" s="341">
        <f t="shared" si="216"/>
        <v>-3345</v>
      </c>
      <c r="BR141" s="342">
        <f t="shared" si="216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>
        <v>352</v>
      </c>
      <c r="BC143" s="355">
        <v>418</v>
      </c>
      <c r="BD143" s="355">
        <v>608</v>
      </c>
      <c r="BE143" s="355">
        <v>352</v>
      </c>
      <c r="BF143" s="355">
        <v>558</v>
      </c>
      <c r="BG143" s="355">
        <v>370</v>
      </c>
      <c r="BH143" s="355">
        <v>213</v>
      </c>
      <c r="BI143" s="115">
        <f t="shared" ref="BI143:BR148" si="219">O143-C143</f>
        <v>0</v>
      </c>
      <c r="BJ143" s="48">
        <f t="shared" si="219"/>
        <v>0</v>
      </c>
      <c r="BK143" s="48">
        <f t="shared" si="219"/>
        <v>0</v>
      </c>
      <c r="BL143" s="48">
        <f t="shared" si="219"/>
        <v>0</v>
      </c>
      <c r="BM143" s="48">
        <f t="shared" si="219"/>
        <v>0</v>
      </c>
      <c r="BN143" s="48">
        <f t="shared" si="219"/>
        <v>0</v>
      </c>
      <c r="BO143" s="48">
        <f t="shared" si="219"/>
        <v>0</v>
      </c>
      <c r="BP143" s="48">
        <f t="shared" si="219"/>
        <v>0</v>
      </c>
      <c r="BQ143" s="48">
        <f t="shared" si="219"/>
        <v>0</v>
      </c>
      <c r="BR143" s="116">
        <f t="shared" si="219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>
        <v>470</v>
      </c>
      <c r="BC144" s="355">
        <v>254</v>
      </c>
      <c r="BD144" s="355">
        <v>402</v>
      </c>
      <c r="BE144" s="355">
        <v>232</v>
      </c>
      <c r="BF144" s="355">
        <v>304</v>
      </c>
      <c r="BG144" s="355">
        <v>156</v>
      </c>
      <c r="BH144" s="355">
        <v>6</v>
      </c>
      <c r="BI144" s="115">
        <f t="shared" si="219"/>
        <v>0</v>
      </c>
      <c r="BJ144" s="48">
        <f t="shared" si="219"/>
        <v>0</v>
      </c>
      <c r="BK144" s="48">
        <f t="shared" si="219"/>
        <v>0</v>
      </c>
      <c r="BL144" s="48">
        <f t="shared" si="219"/>
        <v>0</v>
      </c>
      <c r="BM144" s="48">
        <f t="shared" si="219"/>
        <v>0</v>
      </c>
      <c r="BN144" s="48">
        <f t="shared" si="219"/>
        <v>0</v>
      </c>
      <c r="BO144" s="48">
        <f t="shared" si="219"/>
        <v>0</v>
      </c>
      <c r="BP144" s="48">
        <f t="shared" si="219"/>
        <v>0</v>
      </c>
      <c r="BQ144" s="48">
        <f t="shared" si="219"/>
        <v>0</v>
      </c>
      <c r="BR144" s="116">
        <f t="shared" si="219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>
        <v>16</v>
      </c>
      <c r="BC145" s="355">
        <v>5</v>
      </c>
      <c r="BD145" s="355">
        <v>5</v>
      </c>
      <c r="BE145" s="355">
        <v>8</v>
      </c>
      <c r="BF145" s="355">
        <v>10</v>
      </c>
      <c r="BG145" s="355">
        <v>7</v>
      </c>
      <c r="BH145" s="355">
        <v>10</v>
      </c>
      <c r="BI145" s="115">
        <f t="shared" si="219"/>
        <v>0</v>
      </c>
      <c r="BJ145" s="48">
        <f t="shared" si="219"/>
        <v>0</v>
      </c>
      <c r="BK145" s="48">
        <f t="shared" si="219"/>
        <v>0</v>
      </c>
      <c r="BL145" s="48">
        <f t="shared" si="219"/>
        <v>0</v>
      </c>
      <c r="BM145" s="48">
        <f t="shared" si="219"/>
        <v>0</v>
      </c>
      <c r="BN145" s="48">
        <f t="shared" si="219"/>
        <v>0</v>
      </c>
      <c r="BO145" s="48">
        <f t="shared" si="219"/>
        <v>0</v>
      </c>
      <c r="BP145" s="48">
        <f t="shared" si="219"/>
        <v>0</v>
      </c>
      <c r="BQ145" s="48">
        <f t="shared" si="219"/>
        <v>0</v>
      </c>
      <c r="BR145" s="116">
        <f t="shared" si="219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>
        <v>0</v>
      </c>
      <c r="BC146" s="355">
        <v>0</v>
      </c>
      <c r="BD146" s="355">
        <v>0</v>
      </c>
      <c r="BE146" s="355">
        <v>0</v>
      </c>
      <c r="BF146" s="355">
        <v>0</v>
      </c>
      <c r="BG146" s="355">
        <v>0</v>
      </c>
      <c r="BH146" s="355">
        <v>0</v>
      </c>
      <c r="BI146" s="115">
        <f t="shared" si="219"/>
        <v>0</v>
      </c>
      <c r="BJ146" s="48">
        <f t="shared" si="219"/>
        <v>0</v>
      </c>
      <c r="BK146" s="48">
        <f t="shared" si="219"/>
        <v>0</v>
      </c>
      <c r="BL146" s="48">
        <f t="shared" si="219"/>
        <v>0</v>
      </c>
      <c r="BM146" s="48">
        <f t="shared" si="219"/>
        <v>0</v>
      </c>
      <c r="BN146" s="48">
        <f t="shared" si="219"/>
        <v>0</v>
      </c>
      <c r="BO146" s="48">
        <f t="shared" si="219"/>
        <v>0</v>
      </c>
      <c r="BP146" s="48">
        <f t="shared" si="219"/>
        <v>0</v>
      </c>
      <c r="BQ146" s="48">
        <f t="shared" si="219"/>
        <v>0</v>
      </c>
      <c r="BR146" s="116">
        <f t="shared" si="219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>
        <v>0</v>
      </c>
      <c r="BC147" s="546">
        <v>0</v>
      </c>
      <c r="BD147" s="546">
        <v>0</v>
      </c>
      <c r="BE147" s="546">
        <v>0</v>
      </c>
      <c r="BF147" s="546">
        <v>0</v>
      </c>
      <c r="BG147" s="546">
        <v>0</v>
      </c>
      <c r="BH147" s="546">
        <v>0</v>
      </c>
      <c r="BI147" s="337">
        <f t="shared" si="219"/>
        <v>0</v>
      </c>
      <c r="BJ147" s="338">
        <f t="shared" si="219"/>
        <v>0</v>
      </c>
      <c r="BK147" s="338">
        <f t="shared" si="219"/>
        <v>0</v>
      </c>
      <c r="BL147" s="338">
        <f t="shared" si="219"/>
        <v>0</v>
      </c>
      <c r="BM147" s="338">
        <f t="shared" si="219"/>
        <v>0</v>
      </c>
      <c r="BN147" s="338">
        <f t="shared" si="219"/>
        <v>0</v>
      </c>
      <c r="BO147" s="338">
        <f t="shared" si="219"/>
        <v>0</v>
      </c>
      <c r="BP147" s="338">
        <f t="shared" si="219"/>
        <v>0</v>
      </c>
      <c r="BQ147" s="338">
        <f t="shared" si="219"/>
        <v>0</v>
      </c>
      <c r="BR147" s="339">
        <f t="shared" si="219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220">SUM(AF143:AF147)</f>
        <v>316</v>
      </c>
      <c r="AG148" s="376">
        <f t="shared" si="220"/>
        <v>1262</v>
      </c>
      <c r="AH148" s="376">
        <f t="shared" si="220"/>
        <v>677</v>
      </c>
      <c r="AI148" s="376">
        <f t="shared" si="220"/>
        <v>454</v>
      </c>
      <c r="AJ148" s="547">
        <f t="shared" si="220"/>
        <v>283</v>
      </c>
      <c r="AK148" s="376">
        <f t="shared" si="220"/>
        <v>349</v>
      </c>
      <c r="AL148" s="376">
        <f t="shared" si="220"/>
        <v>366</v>
      </c>
      <c r="AM148" s="376">
        <f t="shared" si="220"/>
        <v>303</v>
      </c>
      <c r="AN148" s="376">
        <f t="shared" si="220"/>
        <v>388</v>
      </c>
      <c r="AO148" s="376">
        <f t="shared" si="220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>
        <v>838</v>
      </c>
      <c r="BC148" s="376">
        <v>677</v>
      </c>
      <c r="BD148" s="376">
        <v>1015</v>
      </c>
      <c r="BE148" s="376">
        <v>592</v>
      </c>
      <c r="BF148" s="376">
        <v>872</v>
      </c>
      <c r="BG148" s="376">
        <v>533</v>
      </c>
      <c r="BH148" s="376">
        <v>229</v>
      </c>
      <c r="BI148" s="119">
        <f t="shared" si="219"/>
        <v>0</v>
      </c>
      <c r="BJ148" s="121">
        <f t="shared" si="219"/>
        <v>0</v>
      </c>
      <c r="BK148" s="121">
        <f t="shared" si="219"/>
        <v>0</v>
      </c>
      <c r="BL148" s="121">
        <f t="shared" si="219"/>
        <v>0</v>
      </c>
      <c r="BM148" s="121">
        <f t="shared" si="219"/>
        <v>0</v>
      </c>
      <c r="BN148" s="121">
        <f t="shared" si="219"/>
        <v>0</v>
      </c>
      <c r="BO148" s="121">
        <f t="shared" si="219"/>
        <v>0</v>
      </c>
      <c r="BP148" s="121">
        <f t="shared" si="219"/>
        <v>0</v>
      </c>
      <c r="BQ148" s="121">
        <f t="shared" si="219"/>
        <v>0</v>
      </c>
      <c r="BR148" s="122">
        <f t="shared" si="219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zoomScale="70" zoomScaleNormal="70" workbookViewId="0">
      <pane xSplit="2" ySplit="8" topLeftCell="AW116" activePane="bottomRight" state="frozen"/>
      <selection pane="topRight" activeCell="C1" sqref="C1"/>
      <selection pane="bottomLeft" activeCell="A9" sqref="A9"/>
      <selection pane="bottomRight" activeCell="BH136" sqref="BH136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55" width="16.28515625" style="2" bestFit="1" customWidth="1"/>
    <col min="56" max="56" width="15.7109375" style="2" bestFit="1" customWidth="1"/>
    <col min="57" max="57" width="16.28515625" style="2" bestFit="1" customWidth="1"/>
    <col min="58" max="59" width="15.7109375" style="2" bestFit="1" customWidth="1"/>
    <col min="60" max="60" width="15.42578125" style="2" bestFit="1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52" t="s">
        <v>53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56"/>
      <c r="D5" s="653"/>
      <c r="E5" s="653"/>
      <c r="F5" s="653"/>
      <c r="G5" s="653"/>
      <c r="H5" s="653"/>
      <c r="I5" s="653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>
        <v>973759.24000000022</v>
      </c>
      <c r="BC10" s="415">
        <v>970244.91999999993</v>
      </c>
      <c r="BD10" s="415">
        <v>968717.35999999987</v>
      </c>
      <c r="BE10" s="415">
        <v>962360.64000000013</v>
      </c>
      <c r="BF10" s="415">
        <v>978378.23999999987</v>
      </c>
      <c r="BG10" s="415">
        <v>975037.80000000016</v>
      </c>
      <c r="BH10" s="415">
        <v>976737.66999999981</v>
      </c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>
        <v>109393.32999999999</v>
      </c>
      <c r="BC11" s="415">
        <v>108900.09000000001</v>
      </c>
      <c r="BD11" s="415">
        <v>109121.55999999998</v>
      </c>
      <c r="BE11" s="415">
        <v>108813.07999999999</v>
      </c>
      <c r="BF11" s="415">
        <v>109044.01000000002</v>
      </c>
      <c r="BG11" s="415">
        <v>109059.37000000001</v>
      </c>
      <c r="BH11" s="415">
        <v>108930.42000000001</v>
      </c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>
        <v>163498.34000000003</v>
      </c>
      <c r="BC12" s="415">
        <v>162514.86000000002</v>
      </c>
      <c r="BD12" s="415">
        <v>162336.88999999998</v>
      </c>
      <c r="BE12" s="415">
        <v>161358.90000000002</v>
      </c>
      <c r="BF12" s="415">
        <v>162942.25999999998</v>
      </c>
      <c r="BG12" s="415">
        <v>164211.66</v>
      </c>
      <c r="BH12" s="415">
        <v>163639.00999999998</v>
      </c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>
        <v>4427.67</v>
      </c>
      <c r="BC13" s="415">
        <v>4443.2999999999993</v>
      </c>
      <c r="BD13" s="415">
        <v>4439.49</v>
      </c>
      <c r="BE13" s="415">
        <v>4442.43</v>
      </c>
      <c r="BF13" s="415">
        <v>4418.87</v>
      </c>
      <c r="BG13" s="415">
        <v>4509.6099999999997</v>
      </c>
      <c r="BH13" s="415">
        <v>4413.2700000000004</v>
      </c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>
        <v>12293.41</v>
      </c>
      <c r="BC14" s="415">
        <v>12268.36</v>
      </c>
      <c r="BD14" s="415">
        <v>12255.73</v>
      </c>
      <c r="BE14" s="415">
        <v>12240.8</v>
      </c>
      <c r="BF14" s="415">
        <v>12227.53</v>
      </c>
      <c r="BG14" s="415">
        <v>12199.429999999998</v>
      </c>
      <c r="BH14" s="415">
        <v>12183.83</v>
      </c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>
        <v>1263371.9900000002</v>
      </c>
      <c r="BC15" s="400">
        <v>1258371.5300000003</v>
      </c>
      <c r="BD15" s="400">
        <v>1256871.0299999998</v>
      </c>
      <c r="BE15" s="400">
        <v>1249215.8500000001</v>
      </c>
      <c r="BF15" s="400">
        <v>1267010.9100000001</v>
      </c>
      <c r="BG15" s="400">
        <v>1265017.8700000001</v>
      </c>
      <c r="BH15" s="400">
        <v>1265904.2</v>
      </c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142338</v>
      </c>
      <c r="BB17" s="401">
        <v>144314</v>
      </c>
      <c r="BC17" s="401">
        <v>139373</v>
      </c>
      <c r="BD17" s="401">
        <v>150057</v>
      </c>
      <c r="BE17" s="401">
        <v>157397</v>
      </c>
      <c r="BF17" s="401">
        <v>156653</v>
      </c>
      <c r="BG17" s="401">
        <v>179988</v>
      </c>
      <c r="BH17" s="401">
        <v>150323</v>
      </c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41794</v>
      </c>
      <c r="BB18" s="401">
        <v>42161</v>
      </c>
      <c r="BC18" s="401">
        <v>40818</v>
      </c>
      <c r="BD18" s="401">
        <v>42338</v>
      </c>
      <c r="BE18" s="401">
        <v>43409</v>
      </c>
      <c r="BF18" s="401">
        <v>45125</v>
      </c>
      <c r="BG18" s="401">
        <v>49329</v>
      </c>
      <c r="BH18" s="401">
        <v>46452</v>
      </c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24871</v>
      </c>
      <c r="BB19" s="401">
        <v>24545</v>
      </c>
      <c r="BC19" s="401">
        <v>24669</v>
      </c>
      <c r="BD19" s="401">
        <v>25593</v>
      </c>
      <c r="BE19" s="401">
        <v>25189</v>
      </c>
      <c r="BF19" s="401">
        <v>25496</v>
      </c>
      <c r="BG19" s="401">
        <v>28175</v>
      </c>
      <c r="BH19" s="401">
        <v>26465</v>
      </c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562">
        <v>0</v>
      </c>
      <c r="AX20" s="505">
        <v>0</v>
      </c>
      <c r="AY20" s="505">
        <v>0</v>
      </c>
      <c r="AZ20" s="505">
        <v>0</v>
      </c>
      <c r="BA20" s="505">
        <v>0</v>
      </c>
      <c r="BB20" s="505">
        <v>0</v>
      </c>
      <c r="BC20" s="401">
        <v>0</v>
      </c>
      <c r="BD20" s="401">
        <v>0</v>
      </c>
      <c r="BE20" s="401">
        <v>0</v>
      </c>
      <c r="BF20" s="401">
        <v>0</v>
      </c>
      <c r="BG20" s="401">
        <v>0</v>
      </c>
      <c r="BH20" s="401">
        <v>0</v>
      </c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562">
        <v>0</v>
      </c>
      <c r="AX21" s="505">
        <v>0</v>
      </c>
      <c r="AY21" s="505">
        <v>0</v>
      </c>
      <c r="AZ21" s="505">
        <v>0</v>
      </c>
      <c r="BA21" s="505">
        <v>0</v>
      </c>
      <c r="BB21" s="505"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01">
        <v>0</v>
      </c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209003</v>
      </c>
      <c r="BB22" s="401">
        <v>211020</v>
      </c>
      <c r="BC22" s="401">
        <v>204860</v>
      </c>
      <c r="BD22" s="401">
        <v>217988</v>
      </c>
      <c r="BE22" s="401">
        <v>225995</v>
      </c>
      <c r="BF22" s="401">
        <v>227274</v>
      </c>
      <c r="BG22" s="401">
        <v>257492</v>
      </c>
      <c r="BH22" s="401">
        <v>223240</v>
      </c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>
        <v>56382</v>
      </c>
      <c r="BC24" s="401">
        <v>54215</v>
      </c>
      <c r="BD24" s="401">
        <v>63578</v>
      </c>
      <c r="BE24" s="401">
        <v>62778</v>
      </c>
      <c r="BF24" s="401">
        <v>67232</v>
      </c>
      <c r="BG24" s="401">
        <v>61377</v>
      </c>
      <c r="BH24" s="401">
        <v>60084</v>
      </c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>
        <v>8290</v>
      </c>
      <c r="BC25" s="401">
        <v>7907</v>
      </c>
      <c r="BD25" s="401">
        <v>10446</v>
      </c>
      <c r="BE25" s="401">
        <v>10393</v>
      </c>
      <c r="BF25" s="401">
        <v>10955</v>
      </c>
      <c r="BG25" s="401">
        <v>9521</v>
      </c>
      <c r="BH25" s="401">
        <v>9043</v>
      </c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>
        <v>10945</v>
      </c>
      <c r="BC26" s="401">
        <v>11543</v>
      </c>
      <c r="BD26" s="401">
        <v>12249</v>
      </c>
      <c r="BE26" s="401">
        <v>11644</v>
      </c>
      <c r="BF26" s="401">
        <v>11976</v>
      </c>
      <c r="BG26" s="401">
        <v>11866</v>
      </c>
      <c r="BH26" s="401">
        <v>12270</v>
      </c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562">
        <v>0</v>
      </c>
      <c r="AX27" s="505">
        <v>0</v>
      </c>
      <c r="AY27" s="505">
        <v>0</v>
      </c>
      <c r="AZ27" s="505">
        <v>0</v>
      </c>
      <c r="BA27" s="505">
        <v>0</v>
      </c>
      <c r="BB27" s="505">
        <v>0</v>
      </c>
      <c r="BC27" s="401">
        <v>0</v>
      </c>
      <c r="BD27" s="401">
        <v>0</v>
      </c>
      <c r="BE27" s="401">
        <v>0</v>
      </c>
      <c r="BF27" s="401">
        <v>0</v>
      </c>
      <c r="BG27" s="401">
        <v>0</v>
      </c>
      <c r="BH27" s="401">
        <v>0</v>
      </c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562">
        <v>0</v>
      </c>
      <c r="AX28" s="505">
        <v>0</v>
      </c>
      <c r="AY28" s="505">
        <v>0</v>
      </c>
      <c r="AZ28" s="505">
        <v>0</v>
      </c>
      <c r="BA28" s="505">
        <v>0</v>
      </c>
      <c r="BB28" s="505">
        <v>0</v>
      </c>
      <c r="BC28" s="401">
        <v>0</v>
      </c>
      <c r="BD28" s="401">
        <v>0</v>
      </c>
      <c r="BE28" s="401">
        <v>0</v>
      </c>
      <c r="BF28" s="401">
        <v>0</v>
      </c>
      <c r="BG28" s="401">
        <v>0</v>
      </c>
      <c r="BH28" s="401">
        <v>0</v>
      </c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>
        <v>75617</v>
      </c>
      <c r="BC29" s="401">
        <v>73665</v>
      </c>
      <c r="BD29" s="401">
        <v>86273</v>
      </c>
      <c r="BE29" s="401">
        <v>84815</v>
      </c>
      <c r="BF29" s="401">
        <v>90163</v>
      </c>
      <c r="BG29" s="401">
        <v>82764</v>
      </c>
      <c r="BH29" s="401">
        <v>81397</v>
      </c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>
        <v>24657</v>
      </c>
      <c r="BC31" s="401">
        <v>22230</v>
      </c>
      <c r="BD31" s="401">
        <v>22275</v>
      </c>
      <c r="BE31" s="401">
        <v>23942</v>
      </c>
      <c r="BF31" s="401">
        <v>25478</v>
      </c>
      <c r="BG31" s="401">
        <v>27966</v>
      </c>
      <c r="BH31" s="401">
        <v>26211</v>
      </c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>
        <v>5110</v>
      </c>
      <c r="BC32" s="401">
        <v>4963</v>
      </c>
      <c r="BD32" s="401">
        <v>4591</v>
      </c>
      <c r="BE32" s="401">
        <v>6317</v>
      </c>
      <c r="BF32" s="401">
        <v>7107</v>
      </c>
      <c r="BG32" s="401">
        <v>7246</v>
      </c>
      <c r="BH32" s="401">
        <v>6400</v>
      </c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>
        <v>4182</v>
      </c>
      <c r="BC33" s="401">
        <v>3785</v>
      </c>
      <c r="BD33" s="401">
        <v>3963</v>
      </c>
      <c r="BE33" s="401">
        <v>4023</v>
      </c>
      <c r="BF33" s="401">
        <v>3990</v>
      </c>
      <c r="BG33" s="401">
        <v>4488</v>
      </c>
      <c r="BH33" s="401">
        <v>4125</v>
      </c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562">
        <v>0</v>
      </c>
      <c r="AX34" s="505">
        <v>0</v>
      </c>
      <c r="AY34" s="505">
        <v>0</v>
      </c>
      <c r="AZ34" s="505">
        <v>0</v>
      </c>
      <c r="BA34" s="505">
        <v>0</v>
      </c>
      <c r="BB34" s="505">
        <v>0</v>
      </c>
      <c r="BC34" s="401">
        <v>0</v>
      </c>
      <c r="BD34" s="401">
        <v>0</v>
      </c>
      <c r="BE34" s="401">
        <v>0</v>
      </c>
      <c r="BF34" s="401">
        <v>0</v>
      </c>
      <c r="BG34" s="401">
        <v>0</v>
      </c>
      <c r="BH34" s="401">
        <v>0</v>
      </c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562">
        <v>0</v>
      </c>
      <c r="AX35" s="505">
        <v>0</v>
      </c>
      <c r="AY35" s="505">
        <v>0</v>
      </c>
      <c r="AZ35" s="505">
        <v>0</v>
      </c>
      <c r="BA35" s="505">
        <v>0</v>
      </c>
      <c r="BB35" s="505">
        <v>0</v>
      </c>
      <c r="BC35" s="401">
        <v>0</v>
      </c>
      <c r="BD35" s="401">
        <v>0</v>
      </c>
      <c r="BE35" s="401">
        <v>0</v>
      </c>
      <c r="BF35" s="401">
        <v>0</v>
      </c>
      <c r="BG35" s="401">
        <v>0</v>
      </c>
      <c r="BH35" s="401">
        <v>0</v>
      </c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>
        <v>33949</v>
      </c>
      <c r="BC36" s="401">
        <v>30978</v>
      </c>
      <c r="BD36" s="401">
        <v>30829</v>
      </c>
      <c r="BE36" s="401">
        <v>34282</v>
      </c>
      <c r="BF36" s="401">
        <v>36575</v>
      </c>
      <c r="BG36" s="401">
        <v>39700</v>
      </c>
      <c r="BH36" s="401">
        <v>36736</v>
      </c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647">
        <v>59132</v>
      </c>
      <c r="BB38" s="401">
        <v>63275</v>
      </c>
      <c r="BC38" s="401">
        <v>62928</v>
      </c>
      <c r="BD38" s="401">
        <v>64204</v>
      </c>
      <c r="BE38" s="401">
        <v>70677</v>
      </c>
      <c r="BF38" s="401">
        <v>63943</v>
      </c>
      <c r="BG38" s="401">
        <v>90645</v>
      </c>
      <c r="BH38" s="401">
        <v>64028</v>
      </c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647">
        <v>28995</v>
      </c>
      <c r="BB39" s="401">
        <v>28761</v>
      </c>
      <c r="BC39" s="401">
        <v>27948</v>
      </c>
      <c r="BD39" s="401">
        <v>27301</v>
      </c>
      <c r="BE39" s="401">
        <v>26699</v>
      </c>
      <c r="BF39" s="401">
        <v>27063</v>
      </c>
      <c r="BG39" s="401">
        <v>32562</v>
      </c>
      <c r="BH39" s="401">
        <v>31009</v>
      </c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647">
        <v>9461</v>
      </c>
      <c r="BB40" s="401">
        <v>9418</v>
      </c>
      <c r="BC40" s="401">
        <v>9341</v>
      </c>
      <c r="BD40" s="401">
        <v>9381</v>
      </c>
      <c r="BE40" s="401">
        <v>9522</v>
      </c>
      <c r="BF40" s="401">
        <v>9530</v>
      </c>
      <c r="BG40" s="401">
        <v>11821</v>
      </c>
      <c r="BH40" s="401">
        <v>10070</v>
      </c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562">
        <v>0</v>
      </c>
      <c r="AX41" s="505">
        <v>0</v>
      </c>
      <c r="AY41" s="505">
        <v>0</v>
      </c>
      <c r="AZ41" s="505">
        <v>0</v>
      </c>
      <c r="BA41" s="505">
        <v>0</v>
      </c>
      <c r="BB41" s="505">
        <v>0</v>
      </c>
      <c r="BC41" s="401">
        <v>0</v>
      </c>
      <c r="BD41" s="401">
        <v>0</v>
      </c>
      <c r="BE41" s="401">
        <v>0</v>
      </c>
      <c r="BF41" s="401">
        <v>0</v>
      </c>
      <c r="BG41" s="401">
        <v>0</v>
      </c>
      <c r="BH41" s="401">
        <v>0</v>
      </c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562">
        <v>0</v>
      </c>
      <c r="AX42" s="505">
        <v>0</v>
      </c>
      <c r="AY42" s="505">
        <v>0</v>
      </c>
      <c r="AZ42" s="505">
        <v>0</v>
      </c>
      <c r="BA42" s="505">
        <v>0</v>
      </c>
      <c r="BB42" s="505">
        <v>0</v>
      </c>
      <c r="BC42" s="401">
        <v>0</v>
      </c>
      <c r="BD42" s="401">
        <v>0</v>
      </c>
      <c r="BE42" s="401">
        <v>0</v>
      </c>
      <c r="BF42" s="401">
        <v>0</v>
      </c>
      <c r="BG42" s="401">
        <v>0</v>
      </c>
      <c r="BH42" s="401">
        <v>0</v>
      </c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648">
        <v>97588</v>
      </c>
      <c r="BB43" s="400">
        <v>101454</v>
      </c>
      <c r="BC43" s="400">
        <v>100217</v>
      </c>
      <c r="BD43" s="400">
        <v>100886</v>
      </c>
      <c r="BE43" s="400">
        <v>106898</v>
      </c>
      <c r="BF43" s="400">
        <v>100536</v>
      </c>
      <c r="BG43" s="400">
        <v>135028</v>
      </c>
      <c r="BH43" s="400">
        <v>105107</v>
      </c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>
        <v>16424779.870000059</v>
      </c>
      <c r="BC45" s="403">
        <v>16314323.040000066</v>
      </c>
      <c r="BD45" s="403">
        <v>22743086.090000059</v>
      </c>
      <c r="BE45" s="403">
        <v>22980692.980000049</v>
      </c>
      <c r="BF45" s="403">
        <v>22134514.700000089</v>
      </c>
      <c r="BG45" s="403">
        <v>16562511.610000081</v>
      </c>
      <c r="BH45" s="403">
        <v>16596487.040000072</v>
      </c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>
        <v>4181736.0199999968</v>
      </c>
      <c r="BC46" s="403">
        <v>4042429.3799999878</v>
      </c>
      <c r="BD46" s="403">
        <v>4905566.2299999846</v>
      </c>
      <c r="BE46" s="403">
        <v>5591762.7500000028</v>
      </c>
      <c r="BF46" s="403">
        <v>5169435.3499999959</v>
      </c>
      <c r="BG46" s="403">
        <v>4079480.909999995</v>
      </c>
      <c r="BH46" s="403">
        <v>4110612.4899999946</v>
      </c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>
        <v>16638452.539999999</v>
      </c>
      <c r="BC47" s="403">
        <v>15063013.219999999</v>
      </c>
      <c r="BD47" s="403">
        <v>20136315.73</v>
      </c>
      <c r="BE47" s="403">
        <v>20175978.420000002</v>
      </c>
      <c r="BF47" s="403">
        <v>18913597.879999995</v>
      </c>
      <c r="BG47" s="403">
        <v>17256796.749999996</v>
      </c>
      <c r="BH47" s="403">
        <v>18446019.250000004</v>
      </c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>
        <v>0</v>
      </c>
      <c r="BC48" s="403">
        <v>0</v>
      </c>
      <c r="BD48" s="403">
        <v>0</v>
      </c>
      <c r="BE48" s="403">
        <v>0</v>
      </c>
      <c r="BF48" s="403">
        <v>0</v>
      </c>
      <c r="BG48" s="403">
        <v>0</v>
      </c>
      <c r="BH48" s="403">
        <v>0</v>
      </c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>
        <v>0</v>
      </c>
      <c r="BC49" s="403">
        <v>0</v>
      </c>
      <c r="BD49" s="403">
        <v>0</v>
      </c>
      <c r="BE49" s="403">
        <v>0</v>
      </c>
      <c r="BF49" s="403">
        <v>0</v>
      </c>
      <c r="BG49" s="403">
        <v>0</v>
      </c>
      <c r="BH49" s="403">
        <v>0</v>
      </c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>
        <v>37244968.430000052</v>
      </c>
      <c r="BC50" s="403">
        <v>35419765.640000053</v>
      </c>
      <c r="BD50" s="403">
        <v>47784968.050000042</v>
      </c>
      <c r="BE50" s="403">
        <v>48748434.150000051</v>
      </c>
      <c r="BF50" s="403">
        <v>46217547.930000082</v>
      </c>
      <c r="BG50" s="403">
        <v>37898789.27000007</v>
      </c>
      <c r="BH50" s="403">
        <v>39153118.780000076</v>
      </c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>
        <v>9677403.1599999964</v>
      </c>
      <c r="BC52" s="403">
        <v>7817566.5099999961</v>
      </c>
      <c r="BD52" s="403">
        <v>7861054.8400000166</v>
      </c>
      <c r="BE52" s="403">
        <v>9440438.8200000003</v>
      </c>
      <c r="BF52" s="403">
        <v>10283668.889999986</v>
      </c>
      <c r="BG52" s="403">
        <v>10064616.669999994</v>
      </c>
      <c r="BH52" s="403">
        <v>7955714.5799999908</v>
      </c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>
        <v>3980633.180000002</v>
      </c>
      <c r="BC53" s="403">
        <v>3250315.4599999962</v>
      </c>
      <c r="BD53" s="403">
        <v>3091207.499999987</v>
      </c>
      <c r="BE53" s="403">
        <v>3755716.1199999903</v>
      </c>
      <c r="BF53" s="403">
        <v>4314029.7399999965</v>
      </c>
      <c r="BG53" s="403">
        <v>4146552.7500000037</v>
      </c>
      <c r="BH53" s="403">
        <v>3424116.4300000076</v>
      </c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>
        <v>5962227.1700000009</v>
      </c>
      <c r="BC54" s="403">
        <v>5928693.1600000011</v>
      </c>
      <c r="BD54" s="403">
        <v>5909334.209999999</v>
      </c>
      <c r="BE54" s="403">
        <v>7511301.6500000004</v>
      </c>
      <c r="BF54" s="403">
        <v>7830148.1100000003</v>
      </c>
      <c r="BG54" s="403">
        <v>8037325.6000000006</v>
      </c>
      <c r="BH54" s="403">
        <v>6836618.9300000016</v>
      </c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>
        <v>0</v>
      </c>
      <c r="BC55" s="403">
        <v>0</v>
      </c>
      <c r="BD55" s="403">
        <v>0</v>
      </c>
      <c r="BE55" s="403">
        <v>0</v>
      </c>
      <c r="BF55" s="403">
        <v>0</v>
      </c>
      <c r="BG55" s="403">
        <v>0</v>
      </c>
      <c r="BH55" s="403">
        <v>0</v>
      </c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>
        <v>0</v>
      </c>
      <c r="BC56" s="403">
        <v>0</v>
      </c>
      <c r="BD56" s="403">
        <v>0</v>
      </c>
      <c r="BE56" s="403">
        <v>0</v>
      </c>
      <c r="BF56" s="403">
        <v>0</v>
      </c>
      <c r="BG56" s="403">
        <v>0</v>
      </c>
      <c r="BH56" s="403">
        <v>0</v>
      </c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>
        <v>19620263.509999998</v>
      </c>
      <c r="BC57" s="403">
        <v>16996575.129999992</v>
      </c>
      <c r="BD57" s="403">
        <v>16861596.550000004</v>
      </c>
      <c r="BE57" s="403">
        <v>20707456.589999989</v>
      </c>
      <c r="BF57" s="403">
        <v>22427846.739999983</v>
      </c>
      <c r="BG57" s="403">
        <v>22248495.02</v>
      </c>
      <c r="BH57" s="403">
        <v>18216449.939999998</v>
      </c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>
        <v>55366773.219999991</v>
      </c>
      <c r="BC59" s="403">
        <v>55412202.640000008</v>
      </c>
      <c r="BD59" s="403">
        <v>55009191.050000004</v>
      </c>
      <c r="BE59" s="403">
        <v>56201835</v>
      </c>
      <c r="BF59" s="403">
        <v>54536719.00999999</v>
      </c>
      <c r="BG59" s="403">
        <v>60542162.219999984</v>
      </c>
      <c r="BH59" s="403">
        <v>55948745.069999993</v>
      </c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>
        <v>46913570</v>
      </c>
      <c r="BC60" s="403">
        <v>46642941.079999998</v>
      </c>
      <c r="BD60" s="403">
        <v>45774047.769999981</v>
      </c>
      <c r="BE60" s="403">
        <v>43288917.569999993</v>
      </c>
      <c r="BF60" s="403">
        <v>44709747.50999999</v>
      </c>
      <c r="BG60" s="403">
        <v>48336690.939999998</v>
      </c>
      <c r="BH60" s="403">
        <v>47249226.569999978</v>
      </c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>
        <v>22246923.140000001</v>
      </c>
      <c r="BC61" s="403">
        <v>22240073.760000005</v>
      </c>
      <c r="BD61" s="403">
        <v>23330819.949999996</v>
      </c>
      <c r="BE61" s="403">
        <v>23583583.110000011</v>
      </c>
      <c r="BF61" s="403">
        <v>24050401.100000001</v>
      </c>
      <c r="BG61" s="403">
        <v>26586782.409999996</v>
      </c>
      <c r="BH61" s="403">
        <v>27202804.969999988</v>
      </c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>
        <v>0</v>
      </c>
      <c r="BC62" s="403">
        <v>0</v>
      </c>
      <c r="BD62" s="403">
        <v>0</v>
      </c>
      <c r="BE62" s="403">
        <v>0</v>
      </c>
      <c r="BF62" s="403">
        <v>0</v>
      </c>
      <c r="BG62" s="403">
        <v>0</v>
      </c>
      <c r="BH62" s="403">
        <v>0</v>
      </c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>
        <v>0</v>
      </c>
      <c r="BC63" s="403">
        <v>0</v>
      </c>
      <c r="BD63" s="403">
        <v>0</v>
      </c>
      <c r="BE63" s="403">
        <v>0</v>
      </c>
      <c r="BF63" s="403">
        <v>0</v>
      </c>
      <c r="BG63" s="403">
        <v>0</v>
      </c>
      <c r="BH63" s="403">
        <v>0</v>
      </c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>
        <v>124527266.36</v>
      </c>
      <c r="BC64" s="403">
        <v>124295217.48</v>
      </c>
      <c r="BD64" s="403">
        <v>124114058.76999998</v>
      </c>
      <c r="BE64" s="403">
        <v>123074335.68000001</v>
      </c>
      <c r="BF64" s="403">
        <v>123296867.61999997</v>
      </c>
      <c r="BG64" s="403">
        <v>135465635.56999999</v>
      </c>
      <c r="BH64" s="403">
        <v>130400776.60999995</v>
      </c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>
        <v>81468956.250000045</v>
      </c>
      <c r="BC66" s="403">
        <v>79544092.190000072</v>
      </c>
      <c r="BD66" s="403">
        <v>85613331.980000079</v>
      </c>
      <c r="BE66" s="403">
        <v>88622966.800000042</v>
      </c>
      <c r="BF66" s="403">
        <v>86954902.600000069</v>
      </c>
      <c r="BG66" s="403">
        <v>87169290.50000006</v>
      </c>
      <c r="BH66" s="403">
        <v>80500946.690000057</v>
      </c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>
        <v>55075939.200000003</v>
      </c>
      <c r="BC67" s="403">
        <v>53935685.919999979</v>
      </c>
      <c r="BD67" s="403">
        <v>53770821.499999955</v>
      </c>
      <c r="BE67" s="403">
        <v>52636396.439999983</v>
      </c>
      <c r="BF67" s="403">
        <v>54193212.599999979</v>
      </c>
      <c r="BG67" s="403">
        <v>56562724.599999994</v>
      </c>
      <c r="BH67" s="403">
        <v>54783955.48999998</v>
      </c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>
        <v>44847602.850000001</v>
      </c>
      <c r="BC68" s="403">
        <v>43231780.140000001</v>
      </c>
      <c r="BD68" s="403">
        <v>49376469.889999993</v>
      </c>
      <c r="BE68" s="403">
        <v>51270863.180000007</v>
      </c>
      <c r="BF68" s="403">
        <v>50794147.089999996</v>
      </c>
      <c r="BG68" s="403">
        <v>51880904.75999999</v>
      </c>
      <c r="BH68" s="403">
        <v>52485443.149999991</v>
      </c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403">
        <v>0</v>
      </c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03">
        <v>0</v>
      </c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>
        <v>181392498.30000004</v>
      </c>
      <c r="BC71" s="404">
        <v>176711558.25000006</v>
      </c>
      <c r="BD71" s="404">
        <v>188760623.37</v>
      </c>
      <c r="BE71" s="404">
        <v>192530226.42000002</v>
      </c>
      <c r="BF71" s="404">
        <v>191942262.29000005</v>
      </c>
      <c r="BG71" s="404">
        <v>195612919.86000004</v>
      </c>
      <c r="BH71" s="404">
        <v>187770345.33000004</v>
      </c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>
        <v>416694513</v>
      </c>
      <c r="BC73" s="406">
        <v>607372276</v>
      </c>
      <c r="BD73" s="406">
        <v>670049876</v>
      </c>
      <c r="BE73" s="406">
        <v>572935322</v>
      </c>
      <c r="BF73" s="406">
        <v>436491937</v>
      </c>
      <c r="BG73" s="406">
        <v>416090919</v>
      </c>
      <c r="BH73" s="406">
        <v>497121815</v>
      </c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>
        <v>43325097</v>
      </c>
      <c r="BC74" s="406">
        <v>58826663</v>
      </c>
      <c r="BD74" s="406">
        <v>66785534</v>
      </c>
      <c r="BE74" s="406">
        <v>58484483</v>
      </c>
      <c r="BF74" s="406">
        <v>44559397</v>
      </c>
      <c r="BG74" s="406">
        <v>44689874</v>
      </c>
      <c r="BH74" s="406">
        <v>53849387</v>
      </c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>
        <v>311005705</v>
      </c>
      <c r="BC75" s="406">
        <v>356524987</v>
      </c>
      <c r="BD75" s="406">
        <v>396450487</v>
      </c>
      <c r="BE75" s="406">
        <v>370919065</v>
      </c>
      <c r="BF75" s="406">
        <v>312784634</v>
      </c>
      <c r="BG75" s="406">
        <v>311676076</v>
      </c>
      <c r="BH75" s="406">
        <v>322738919</v>
      </c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>
        <v>693168360</v>
      </c>
      <c r="BC76" s="406">
        <v>827152754</v>
      </c>
      <c r="BD76" s="406">
        <v>816093936</v>
      </c>
      <c r="BE76" s="406">
        <v>787207702</v>
      </c>
      <c r="BF76" s="406">
        <v>683327488</v>
      </c>
      <c r="BG76" s="406">
        <v>672699587</v>
      </c>
      <c r="BH76" s="406">
        <v>637588585</v>
      </c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>
        <v>5090955</v>
      </c>
      <c r="BC77" s="406">
        <v>5216324</v>
      </c>
      <c r="BD77" s="406">
        <v>5696041</v>
      </c>
      <c r="BE77" s="406">
        <v>6318625</v>
      </c>
      <c r="BF77" s="406">
        <v>7129086</v>
      </c>
      <c r="BG77" s="406">
        <v>7615748</v>
      </c>
      <c r="BH77" s="406">
        <v>8191719</v>
      </c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>
        <v>1469284630</v>
      </c>
      <c r="BC78" s="406">
        <v>1855093004</v>
      </c>
      <c r="BD78" s="406">
        <v>1955075874</v>
      </c>
      <c r="BE78" s="406">
        <v>1795865197</v>
      </c>
      <c r="BF78" s="406">
        <v>1484292542</v>
      </c>
      <c r="BG78" s="406">
        <v>1452772204</v>
      </c>
      <c r="BH78" s="406">
        <v>1519490425</v>
      </c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>
        <v>96959584.929999992</v>
      </c>
      <c r="BC80" s="408">
        <v>129664419.86999999</v>
      </c>
      <c r="BD80" s="408">
        <v>134244629.64000002</v>
      </c>
      <c r="BE80" s="408">
        <v>116690368.39</v>
      </c>
      <c r="BF80" s="408">
        <v>91819308.070000008</v>
      </c>
      <c r="BG80" s="408">
        <v>88290973.409999982</v>
      </c>
      <c r="BH80" s="408">
        <v>103521878.78</v>
      </c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>
        <v>2994963.69</v>
      </c>
      <c r="BC81" s="408">
        <v>4117294.43</v>
      </c>
      <c r="BD81" s="408">
        <v>4451480.03</v>
      </c>
      <c r="BE81" s="408">
        <v>4015691.92</v>
      </c>
      <c r="BF81" s="408">
        <v>3196573.1699999995</v>
      </c>
      <c r="BG81" s="408">
        <v>3237340.0400000005</v>
      </c>
      <c r="BH81" s="408">
        <v>3789414.2899999996</v>
      </c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>
        <v>49991269.910000011</v>
      </c>
      <c r="BC82" s="408">
        <v>53023517.999999993</v>
      </c>
      <c r="BD82" s="408">
        <v>54578262.039999999</v>
      </c>
      <c r="BE82" s="408">
        <v>52125813.719999999</v>
      </c>
      <c r="BF82" s="408">
        <v>44489923.350000001</v>
      </c>
      <c r="BG82" s="408">
        <v>44395272.829999983</v>
      </c>
      <c r="BH82" s="408">
        <v>44935841.489999987</v>
      </c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>
        <v>60904917.529999994</v>
      </c>
      <c r="BC83" s="408">
        <v>68727035.819999993</v>
      </c>
      <c r="BD83" s="408">
        <v>67716255.399999976</v>
      </c>
      <c r="BE83" s="408">
        <v>67822344.730000004</v>
      </c>
      <c r="BF83" s="408">
        <v>58918207.439999998</v>
      </c>
      <c r="BG83" s="408">
        <v>57625226.629999995</v>
      </c>
      <c r="BH83" s="408">
        <v>53981872.890000001</v>
      </c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>
        <v>802153.18</v>
      </c>
      <c r="BC84" s="408">
        <v>805924.1100000001</v>
      </c>
      <c r="BD84" s="408">
        <v>824323.19000000006</v>
      </c>
      <c r="BE84" s="408">
        <v>876837.3</v>
      </c>
      <c r="BF84" s="408">
        <v>930405.03000000014</v>
      </c>
      <c r="BG84" s="408">
        <v>991239.46</v>
      </c>
      <c r="BH84" s="408">
        <v>1105426.6300000004</v>
      </c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>
        <v>211652889.24000001</v>
      </c>
      <c r="BC85" s="408">
        <v>256338192.22999999</v>
      </c>
      <c r="BD85" s="408">
        <v>261814950.29999998</v>
      </c>
      <c r="BE85" s="408">
        <v>241531056.06</v>
      </c>
      <c r="BF85" s="408">
        <v>199354417.06</v>
      </c>
      <c r="BG85" s="408">
        <v>194540052.36999997</v>
      </c>
      <c r="BH85" s="408">
        <v>207334434.07999998</v>
      </c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>
        <v>49363784.69000648</v>
      </c>
      <c r="BC87" s="410">
        <v>66144917.61000888</v>
      </c>
      <c r="BD87" s="410">
        <v>73042435.690009296</v>
      </c>
      <c r="BE87" s="410">
        <v>61195844.860011145</v>
      </c>
      <c r="BF87" s="410">
        <v>45840522.410008855</v>
      </c>
      <c r="BG87" s="410">
        <v>61195844.860011145</v>
      </c>
      <c r="BH87" s="410">
        <v>59083270.730010673</v>
      </c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>
        <v>5536593.3699999182</v>
      </c>
      <c r="BC88" s="410">
        <v>6190726.009999794</v>
      </c>
      <c r="BD88" s="410">
        <v>7126540.0399996964</v>
      </c>
      <c r="BE88" s="410">
        <v>6729727.2999996133</v>
      </c>
      <c r="BF88" s="410">
        <v>5150356.9599999906</v>
      </c>
      <c r="BG88" s="410">
        <v>6729727.2999996133</v>
      </c>
      <c r="BH88" s="410">
        <v>43743.61</v>
      </c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>
        <v>31006610.659999799</v>
      </c>
      <c r="BC89" s="410">
        <v>46039026.300000377</v>
      </c>
      <c r="BD89" s="410">
        <v>47994426.770000182</v>
      </c>
      <c r="BE89" s="410">
        <v>35156201.590000302</v>
      </c>
      <c r="BF89" s="410">
        <v>30182797.490000051</v>
      </c>
      <c r="BG89" s="410">
        <v>35156201.590000302</v>
      </c>
      <c r="BH89" s="410">
        <v>30826569.190000117</v>
      </c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>
        <v>29842932.269999932</v>
      </c>
      <c r="BC90" s="410">
        <v>25508950.339999989</v>
      </c>
      <c r="BD90" s="410">
        <v>26302252.099999953</v>
      </c>
      <c r="BE90" s="410">
        <v>35210487.629999921</v>
      </c>
      <c r="BF90" s="410">
        <v>30190884.539999995</v>
      </c>
      <c r="BG90" s="410">
        <v>35210487.629999921</v>
      </c>
      <c r="BH90" s="410">
        <v>28798327.009999987</v>
      </c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>
        <v>226095.35999999999</v>
      </c>
      <c r="BC91" s="410">
        <v>195570.41000000015</v>
      </c>
      <c r="BD91" s="410">
        <v>219015.20999999961</v>
      </c>
      <c r="BE91" s="410">
        <v>276602.0999999998</v>
      </c>
      <c r="BF91" s="410">
        <v>321630.8100000011</v>
      </c>
      <c r="BG91" s="410">
        <v>276602.0999999998</v>
      </c>
      <c r="BH91" s="410">
        <v>360449.32000000123</v>
      </c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>
        <v>115976016.35000613</v>
      </c>
      <c r="BC92" s="410">
        <v>144079190.67000905</v>
      </c>
      <c r="BD92" s="410">
        <v>154684669.81000915</v>
      </c>
      <c r="BE92" s="410">
        <v>138568863.48001096</v>
      </c>
      <c r="BF92" s="410">
        <v>111686192.21000889</v>
      </c>
      <c r="BG92" s="410">
        <v>138568863.48001096</v>
      </c>
      <c r="BH92" s="410">
        <v>119112359.86001079</v>
      </c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>
        <v>146323369.62000647</v>
      </c>
      <c r="BC94" s="411">
        <v>195809337.48000887</v>
      </c>
      <c r="BD94" s="411">
        <v>207287065.33000931</v>
      </c>
      <c r="BE94" s="411">
        <v>177886213.25001115</v>
      </c>
      <c r="BF94" s="411">
        <v>137659830.48000887</v>
      </c>
      <c r="BG94" s="411">
        <v>149486818.27001113</v>
      </c>
      <c r="BH94" s="411">
        <v>162605149.51001066</v>
      </c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>
        <v>8531557.0599999186</v>
      </c>
      <c r="BC95" s="411">
        <v>10308020.439999795</v>
      </c>
      <c r="BD95" s="411">
        <v>11578020.069999697</v>
      </c>
      <c r="BE95" s="411">
        <v>10745419.219999613</v>
      </c>
      <c r="BF95" s="411">
        <v>8346930.1299999896</v>
      </c>
      <c r="BG95" s="411">
        <v>9967067.3399996143</v>
      </c>
      <c r="BH95" s="411">
        <v>3833157.8999999994</v>
      </c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>
        <v>80997880.569999814</v>
      </c>
      <c r="BC96" s="411">
        <v>99062544.30000037</v>
      </c>
      <c r="BD96" s="411">
        <v>102572688.81000018</v>
      </c>
      <c r="BE96" s="411">
        <v>87282015.3100003</v>
      </c>
      <c r="BF96" s="411">
        <v>74672720.840000048</v>
      </c>
      <c r="BG96" s="411">
        <v>79551474.420000285</v>
      </c>
      <c r="BH96" s="411">
        <v>75762410.680000097</v>
      </c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>
        <v>90747849.799999923</v>
      </c>
      <c r="BC97" s="411">
        <v>94235986.159999982</v>
      </c>
      <c r="BD97" s="411">
        <v>94018507.499999925</v>
      </c>
      <c r="BE97" s="411">
        <v>103032832.35999992</v>
      </c>
      <c r="BF97" s="411">
        <v>89109091.979999989</v>
      </c>
      <c r="BG97" s="411">
        <v>92835714.259999916</v>
      </c>
      <c r="BH97" s="411">
        <v>82780199.899999991</v>
      </c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>
        <v>1028248.54</v>
      </c>
      <c r="BC98" s="411">
        <v>1001494.5200000003</v>
      </c>
      <c r="BD98" s="411">
        <v>1043338.3999999997</v>
      </c>
      <c r="BE98" s="411">
        <v>1153439.3999999999</v>
      </c>
      <c r="BF98" s="411">
        <v>1252035.8400000012</v>
      </c>
      <c r="BG98" s="411">
        <v>1267841.5599999998</v>
      </c>
      <c r="BH98" s="411">
        <v>1465875.9500000016</v>
      </c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>
        <v>327628905.59000617</v>
      </c>
      <c r="BC99" s="516">
        <v>400417382.90000898</v>
      </c>
      <c r="BD99" s="516">
        <v>416499620.11000913</v>
      </c>
      <c r="BE99" s="516">
        <v>380099919.54001093</v>
      </c>
      <c r="BF99" s="516">
        <v>311040609.27000886</v>
      </c>
      <c r="BG99" s="516">
        <v>333108915.85001093</v>
      </c>
      <c r="BH99" s="516">
        <v>326446793.94001073</v>
      </c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>
        <v>163607018.86000001</v>
      </c>
      <c r="BC101" s="408">
        <v>165307307.44</v>
      </c>
      <c r="BD101" s="408">
        <v>223186182.22</v>
      </c>
      <c r="BE101" s="408">
        <v>194041212.00999999</v>
      </c>
      <c r="BF101" s="408">
        <v>181808849.78</v>
      </c>
      <c r="BG101" s="408">
        <v>146755662.72</v>
      </c>
      <c r="BH101" s="408">
        <v>143407788.91999999</v>
      </c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>
        <v>173558926.25999999</v>
      </c>
      <c r="BC103" s="408">
        <v>168803315.97999999</v>
      </c>
      <c r="BD103" s="408">
        <v>198929172.98000002</v>
      </c>
      <c r="BE103" s="408">
        <v>183954852.90000001</v>
      </c>
      <c r="BF103" s="408">
        <v>190439586.81</v>
      </c>
      <c r="BG103" s="408">
        <v>157662319.73000002</v>
      </c>
      <c r="BH103" s="408">
        <v>150634992.91</v>
      </c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>
        <v>399533.31</v>
      </c>
      <c r="BC105" s="408">
        <v>347227.03</v>
      </c>
      <c r="BD105" s="408">
        <v>427862.5</v>
      </c>
      <c r="BE105" s="408">
        <v>366364.33</v>
      </c>
      <c r="BF105" s="408">
        <v>390634.59</v>
      </c>
      <c r="BG105" s="408">
        <v>425184.51</v>
      </c>
      <c r="BH105" s="408">
        <v>421847.69</v>
      </c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>
        <v>337565478.43000001</v>
      </c>
      <c r="BC106" s="411">
        <v>334457850.44999993</v>
      </c>
      <c r="BD106" s="411">
        <v>422543217.70000005</v>
      </c>
      <c r="BE106" s="411">
        <v>378362429.23999995</v>
      </c>
      <c r="BF106" s="411">
        <v>372639071.18000001</v>
      </c>
      <c r="BG106" s="411">
        <v>304843166.96000004</v>
      </c>
      <c r="BH106" s="411">
        <v>294464629.51999998</v>
      </c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>
        <v>931178</v>
      </c>
      <c r="BC108" s="524">
        <v>884160</v>
      </c>
      <c r="BD108" s="524">
        <v>934289</v>
      </c>
      <c r="BE108" s="524">
        <v>892965</v>
      </c>
      <c r="BF108" s="524">
        <v>932678</v>
      </c>
      <c r="BG108" s="524">
        <v>909533</v>
      </c>
      <c r="BH108" s="524">
        <v>877914</v>
      </c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>
        <v>159562</v>
      </c>
      <c r="BC110" s="524">
        <v>152162</v>
      </c>
      <c r="BD110" s="524">
        <v>160152</v>
      </c>
      <c r="BE110" s="524">
        <v>155131</v>
      </c>
      <c r="BF110" s="524">
        <v>157624</v>
      </c>
      <c r="BG110" s="524">
        <v>157434</v>
      </c>
      <c r="BH110" s="524">
        <v>154548</v>
      </c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>
        <v>4415</v>
      </c>
      <c r="BC112" s="524">
        <v>4188</v>
      </c>
      <c r="BD112" s="524">
        <v>4405</v>
      </c>
      <c r="BE112" s="524">
        <v>4230</v>
      </c>
      <c r="BF112" s="524">
        <v>4330</v>
      </c>
      <c r="BG112" s="524">
        <v>4319</v>
      </c>
      <c r="BH112" s="524">
        <v>4147</v>
      </c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>
        <v>1095155</v>
      </c>
      <c r="BC113" s="400">
        <v>1040510</v>
      </c>
      <c r="BD113" s="400">
        <v>1098846</v>
      </c>
      <c r="BE113" s="400">
        <v>1052326</v>
      </c>
      <c r="BF113" s="400">
        <v>1094632</v>
      </c>
      <c r="BG113" s="400">
        <v>1071286</v>
      </c>
      <c r="BH113" s="400">
        <v>1036609</v>
      </c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:BB115" si="79">BA94-BA101</f>
        <v>-35816611.249993294</v>
      </c>
      <c r="BB115" s="408">
        <f t="shared" si="79"/>
        <v>-17283649.239993542</v>
      </c>
      <c r="BC115" s="408">
        <f t="shared" ref="BC115:BD115" si="80">BC94-BC101</f>
        <v>30502030.040008873</v>
      </c>
      <c r="BD115" s="408">
        <f t="shared" si="80"/>
        <v>-15899116.889990687</v>
      </c>
      <c r="BE115" s="408">
        <f t="shared" ref="BE115:BF115" si="81">BE94-BE101</f>
        <v>-16154998.759988844</v>
      </c>
      <c r="BF115" s="408">
        <f t="shared" si="81"/>
        <v>-44149019.299991131</v>
      </c>
      <c r="BG115" s="408">
        <f t="shared" ref="BG115:BH115" si="82">BG94-BG101</f>
        <v>2731155.5500111282</v>
      </c>
      <c r="BH115" s="408">
        <f t="shared" si="82"/>
        <v>19197360.590010673</v>
      </c>
      <c r="BI115" s="261">
        <f t="shared" ref="BI115:BR120" si="83">O115-C115</f>
        <v>-4263951.1800026447</v>
      </c>
      <c r="BJ115" s="66">
        <f t="shared" si="83"/>
        <v>24005853.07999815</v>
      </c>
      <c r="BK115" s="66">
        <f t="shared" si="83"/>
        <v>-12606547.290002584</v>
      </c>
      <c r="BL115" s="66">
        <f t="shared" si="83"/>
        <v>-2905304.7800009996</v>
      </c>
      <c r="BM115" s="66">
        <f t="shared" si="83"/>
        <v>2839417.9099992067</v>
      </c>
      <c r="BN115" s="66">
        <f t="shared" si="83"/>
        <v>19253482.299999624</v>
      </c>
      <c r="BO115" s="66">
        <f t="shared" si="83"/>
        <v>-5521494.6500004232</v>
      </c>
      <c r="BP115" s="66">
        <f t="shared" si="83"/>
        <v>7692362.4599988312</v>
      </c>
      <c r="BQ115" s="66">
        <f t="shared" si="83"/>
        <v>5074608.9199989587</v>
      </c>
      <c r="BR115" s="106">
        <f t="shared" si="83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4">Q95-Q102</f>
        <v>3018758.8699999996</v>
      </c>
      <c r="R116" s="66">
        <f t="shared" si="84"/>
        <v>6306683.1599999927</v>
      </c>
      <c r="S116" s="265">
        <f t="shared" ref="S116:T120" si="85">S95-S102</f>
        <v>8220027.0300000049</v>
      </c>
      <c r="T116" s="265">
        <f t="shared" si="85"/>
        <v>9411977.9300000016</v>
      </c>
      <c r="U116" s="71">
        <f t="shared" ref="U116:V120" si="86">U95-U102</f>
        <v>7295238.999999987</v>
      </c>
      <c r="V116" s="71">
        <f t="shared" si="86"/>
        <v>5818277.2499999925</v>
      </c>
      <c r="W116" s="71">
        <f t="shared" ref="W116:AE116" si="87">W95-W102</f>
        <v>5875481.190000019</v>
      </c>
      <c r="X116" s="71">
        <f t="shared" si="87"/>
        <v>6940350.3899999931</v>
      </c>
      <c r="Y116" s="448">
        <f t="shared" si="87"/>
        <v>8002817.9600000102</v>
      </c>
      <c r="Z116" s="71">
        <f t="shared" si="87"/>
        <v>8087147.6000000304</v>
      </c>
      <c r="AA116" s="71">
        <f t="shared" si="87"/>
        <v>7503110.3699999768</v>
      </c>
      <c r="AB116" s="71">
        <f t="shared" si="87"/>
        <v>6854313.6600000793</v>
      </c>
      <c r="AC116" s="71">
        <f t="shared" si="87"/>
        <v>6299840.4800000489</v>
      </c>
      <c r="AD116" s="71">
        <f t="shared" si="87"/>
        <v>7347364.1799999494</v>
      </c>
      <c r="AE116" s="71">
        <f t="shared" si="87"/>
        <v>8748454.7399999481</v>
      </c>
      <c r="AF116" s="71">
        <f t="shared" ref="AF116:AG116" si="88">AF95-AF102</f>
        <v>8673012.9499999844</v>
      </c>
      <c r="AG116" s="71">
        <f t="shared" si="88"/>
        <v>9218294.8200000301</v>
      </c>
      <c r="AH116" s="71">
        <f t="shared" ref="AH116:AI116" si="89">AH95-AH102</f>
        <v>6502590.1600000095</v>
      </c>
      <c r="AI116" s="71">
        <f t="shared" si="89"/>
        <v>6813142.7200000118</v>
      </c>
      <c r="AJ116" s="71">
        <f t="shared" ref="AJ116:AK116" si="90">AJ95-AJ102</f>
        <v>7932699.8399999496</v>
      </c>
      <c r="AK116" s="448">
        <f t="shared" si="90"/>
        <v>9206947.9699999187</v>
      </c>
      <c r="AL116" s="71">
        <f t="shared" ref="AL116:AM116" si="91">AL95-AL102</f>
        <v>10434578.539999977</v>
      </c>
      <c r="AM116" s="71">
        <f t="shared" si="91"/>
        <v>8981585.2400000058</v>
      </c>
      <c r="AN116" s="71">
        <f t="shared" ref="AN116" si="92">AN95-AN102</f>
        <v>7770249.9999999944</v>
      </c>
      <c r="AO116" s="71">
        <f t="shared" ref="AO116:AP116" si="93">AO95-AO102</f>
        <v>7287667.7800000031</v>
      </c>
      <c r="AP116" s="71">
        <f t="shared" si="93"/>
        <v>8120209.1899999687</v>
      </c>
      <c r="AQ116" s="71">
        <f t="shared" ref="AQ116:AR116" si="94">AQ95-AQ102</f>
        <v>10190197.139999822</v>
      </c>
      <c r="AR116" s="71">
        <f t="shared" si="94"/>
        <v>13509148.129999839</v>
      </c>
      <c r="AS116" s="71">
        <f t="shared" ref="AS116:AT116" si="95">AS95-AS102</f>
        <v>4358921.7899999991</v>
      </c>
      <c r="AT116" s="71">
        <f t="shared" si="95"/>
        <v>3495716.060000001</v>
      </c>
      <c r="AU116" s="71">
        <f t="shared" ref="AU116:AV116" si="96">AU95-AU102</f>
        <v>7859455.3300000634</v>
      </c>
      <c r="AV116" s="71">
        <f t="shared" si="96"/>
        <v>5757728.3899999997</v>
      </c>
      <c r="AW116" s="586">
        <f t="shared" ref="AW116:AX116" si="97">AW95-AW102</f>
        <v>11566534.979999885</v>
      </c>
      <c r="AX116" s="408">
        <f t="shared" si="97"/>
        <v>10702631.509999942</v>
      </c>
      <c r="AY116" s="408">
        <f t="shared" ref="AY116:AZ116" si="98">AY95-AY102</f>
        <v>4660289.4299999904</v>
      </c>
      <c r="AZ116" s="408">
        <f t="shared" si="98"/>
        <v>5185842.6199999917</v>
      </c>
      <c r="BA116" s="408">
        <f t="shared" ref="BA116:BB116" si="99">BA95-BA102</f>
        <v>8118078.4500000719</v>
      </c>
      <c r="BB116" s="408">
        <f t="shared" si="99"/>
        <v>8531557.0599999186</v>
      </c>
      <c r="BC116" s="408">
        <f t="shared" ref="BC116:BD116" si="100">BC95-BC102</f>
        <v>10308020.439999795</v>
      </c>
      <c r="BD116" s="408">
        <f t="shared" si="100"/>
        <v>11578020.069999697</v>
      </c>
      <c r="BE116" s="408">
        <f t="shared" ref="BE116:BF116" si="101">BE95-BE102</f>
        <v>10745419.219999613</v>
      </c>
      <c r="BF116" s="408">
        <f t="shared" si="101"/>
        <v>8346930.1299999896</v>
      </c>
      <c r="BG116" s="408">
        <f t="shared" ref="BG116:BH116" si="102">BG95-BG102</f>
        <v>9967067.3399996143</v>
      </c>
      <c r="BH116" s="408">
        <f t="shared" si="102"/>
        <v>3833157.8999999994</v>
      </c>
      <c r="BI116" s="261">
        <f t="shared" si="83"/>
        <v>-956110.20999998134</v>
      </c>
      <c r="BJ116" s="66">
        <f t="shared" si="83"/>
        <v>304621.07999999542</v>
      </c>
      <c r="BK116" s="66">
        <f t="shared" si="83"/>
        <v>-2667917.0699999905</v>
      </c>
      <c r="BL116" s="66">
        <f t="shared" si="83"/>
        <v>846413.52000000142</v>
      </c>
      <c r="BM116" s="66">
        <f t="shared" si="83"/>
        <v>763345.35000001453</v>
      </c>
      <c r="BN116" s="66">
        <f t="shared" si="83"/>
        <v>1567511.8200000096</v>
      </c>
      <c r="BO116" s="66">
        <f t="shared" si="83"/>
        <v>814611.56999997515</v>
      </c>
      <c r="BP116" s="66">
        <f t="shared" si="83"/>
        <v>456011.26999999769</v>
      </c>
      <c r="BQ116" s="66">
        <f t="shared" si="83"/>
        <v>197353.42000003811</v>
      </c>
      <c r="BR116" s="106">
        <f t="shared" si="83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5"/>
        <v>-67524641.959999919</v>
      </c>
      <c r="T117" s="66">
        <f t="shared" si="85"/>
        <v>-80848028.780000091</v>
      </c>
      <c r="U117" s="71">
        <f t="shared" si="86"/>
        <v>-100820639.83999988</v>
      </c>
      <c r="V117" s="71">
        <f t="shared" si="86"/>
        <v>-60177215.569999993</v>
      </c>
      <c r="W117" s="71">
        <f t="shared" ref="W117:AE117" si="103">W96-W103</f>
        <v>-72423012.899999887</v>
      </c>
      <c r="X117" s="71">
        <f t="shared" si="103"/>
        <v>-63892946.080000028</v>
      </c>
      <c r="Y117" s="448">
        <f t="shared" si="103"/>
        <v>-59868053.280000202</v>
      </c>
      <c r="Z117" s="71">
        <f t="shared" si="103"/>
        <v>-63421102.630000263</v>
      </c>
      <c r="AA117" s="71">
        <f t="shared" si="103"/>
        <v>-109697077.3600011</v>
      </c>
      <c r="AB117" s="71">
        <f t="shared" si="103"/>
        <v>-72881784.980000362</v>
      </c>
      <c r="AC117" s="71">
        <f t="shared" si="103"/>
        <v>-65573343.430000395</v>
      </c>
      <c r="AD117" s="71">
        <f t="shared" si="103"/>
        <v>-70825067.520000055</v>
      </c>
      <c r="AE117" s="71">
        <f t="shared" si="103"/>
        <v>-80787445.620000392</v>
      </c>
      <c r="AF117" s="71">
        <f t="shared" ref="AF117:AG117" si="104">AF96-AF103</f>
        <v>-107721276.76000081</v>
      </c>
      <c r="AG117" s="71">
        <f t="shared" si="104"/>
        <v>-89998706.39000015</v>
      </c>
      <c r="AH117" s="71">
        <f t="shared" ref="AH117:AI117" si="105">AH96-AH103</f>
        <v>-117582187.8000005</v>
      </c>
      <c r="AI117" s="71">
        <f t="shared" si="105"/>
        <v>-78944550.40000014</v>
      </c>
      <c r="AJ117" s="71">
        <f t="shared" ref="AJ117:AK117" si="106">AJ96-AJ103</f>
        <v>-97065657.670000419</v>
      </c>
      <c r="AK117" s="448">
        <f t="shared" si="106"/>
        <v>-62380380.780000687</v>
      </c>
      <c r="AL117" s="71">
        <f t="shared" ref="AL117:AM117" si="107">AL96-AL103</f>
        <v>-64069574.910000309</v>
      </c>
      <c r="AM117" s="71">
        <f t="shared" si="107"/>
        <v>-113506037.16000037</v>
      </c>
      <c r="AN117" s="71">
        <f t="shared" ref="AN117" si="108">AN96-AN103</f>
        <v>-98994838.850000262</v>
      </c>
      <c r="AO117" s="71">
        <f t="shared" ref="AO117:AP117" si="109">AO96-AO103</f>
        <v>-88406171.730000705</v>
      </c>
      <c r="AP117" s="71">
        <f t="shared" si="109"/>
        <v>-76446447.960001022</v>
      </c>
      <c r="AQ117" s="71">
        <f t="shared" ref="AQ117:AR117" si="110">AQ96-AQ103</f>
        <v>-70171139.98000139</v>
      </c>
      <c r="AR117" s="71">
        <f t="shared" si="110"/>
        <v>-116556610.69000113</v>
      </c>
      <c r="AS117" s="71">
        <f t="shared" ref="AS117:AT117" si="111">AS96-AS103</f>
        <v>-110883372.20000035</v>
      </c>
      <c r="AT117" s="71">
        <f t="shared" si="111"/>
        <v>-86364295.229999825</v>
      </c>
      <c r="AU117" s="71">
        <f t="shared" ref="AU117:AV117" si="112">AU96-AU103</f>
        <v>-90955825.800001293</v>
      </c>
      <c r="AV117" s="71">
        <f t="shared" si="112"/>
        <v>-66126943.860001475</v>
      </c>
      <c r="AW117" s="586">
        <f t="shared" ref="AW117:AX117" si="113">AW96-AW103</f>
        <v>-74866305.220000178</v>
      </c>
      <c r="AX117" s="408">
        <f t="shared" si="113"/>
        <v>-73185912.570000201</v>
      </c>
      <c r="AY117" s="408">
        <f t="shared" ref="AY117:AZ117" si="114">AY96-AY103</f>
        <v>-94823179.080001086</v>
      </c>
      <c r="AZ117" s="408">
        <f t="shared" si="114"/>
        <v>-64492503.390000522</v>
      </c>
      <c r="BA117" s="408">
        <f t="shared" ref="BA117:BB117" si="115">BA96-BA103</f>
        <v>-105850255.50000009</v>
      </c>
      <c r="BB117" s="408">
        <f t="shared" si="115"/>
        <v>-92561045.690000176</v>
      </c>
      <c r="BC117" s="408">
        <f t="shared" ref="BC117:BD117" si="116">BC96-BC103</f>
        <v>-69740771.67999962</v>
      </c>
      <c r="BD117" s="408">
        <f t="shared" si="116"/>
        <v>-96356484.169999838</v>
      </c>
      <c r="BE117" s="408">
        <f t="shared" ref="BE117:BF117" si="117">BE96-BE103</f>
        <v>-96672837.589999706</v>
      </c>
      <c r="BF117" s="408">
        <f t="shared" si="117"/>
        <v>-115766865.96999995</v>
      </c>
      <c r="BG117" s="408">
        <f t="shared" ref="BG117:BH117" si="118">BG96-BG103</f>
        <v>-78110845.309999734</v>
      </c>
      <c r="BH117" s="408">
        <f t="shared" si="118"/>
        <v>-74872582.2299999</v>
      </c>
      <c r="BI117" s="261">
        <f t="shared" si="83"/>
        <v>21462922.799999908</v>
      </c>
      <c r="BJ117" s="66">
        <f t="shared" si="83"/>
        <v>13176349.929999918</v>
      </c>
      <c r="BK117" s="66">
        <f t="shared" si="83"/>
        <v>-5294767.1899999827</v>
      </c>
      <c r="BL117" s="66">
        <f t="shared" si="83"/>
        <v>-9448489.969999969</v>
      </c>
      <c r="BM117" s="66">
        <f t="shared" si="83"/>
        <v>13931668.27000016</v>
      </c>
      <c r="BN117" s="66">
        <f t="shared" si="83"/>
        <v>10160591.320000008</v>
      </c>
      <c r="BO117" s="66">
        <f t="shared" si="83"/>
        <v>-1871708.9899996966</v>
      </c>
      <c r="BP117" s="66">
        <f t="shared" si="83"/>
        <v>51472784.540000141</v>
      </c>
      <c r="BQ117" s="66">
        <f t="shared" si="83"/>
        <v>2428660.7200001329</v>
      </c>
      <c r="BR117" s="106">
        <f t="shared" si="83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4"/>
        <v>41437319.840000004</v>
      </c>
      <c r="R118" s="66">
        <f t="shared" si="84"/>
        <v>74184646.390000001</v>
      </c>
      <c r="S118" s="66">
        <f t="shared" si="85"/>
        <v>87905086.12000002</v>
      </c>
      <c r="T118" s="66">
        <f t="shared" si="85"/>
        <v>92360227.400000006</v>
      </c>
      <c r="U118" s="71">
        <f t="shared" si="86"/>
        <v>86444608.390000001</v>
      </c>
      <c r="V118" s="71">
        <f t="shared" si="86"/>
        <v>73327068.50999999</v>
      </c>
      <c r="W118" s="71">
        <f t="shared" ref="W118:AE118" si="119">W97-W104</f>
        <v>67636604.359999955</v>
      </c>
      <c r="X118" s="71">
        <f t="shared" si="119"/>
        <v>68471855.579999954</v>
      </c>
      <c r="Y118" s="448">
        <f t="shared" si="119"/>
        <v>69668686.690000027</v>
      </c>
      <c r="Z118" s="71">
        <f t="shared" si="119"/>
        <v>69339432.800000072</v>
      </c>
      <c r="AA118" s="71">
        <f t="shared" si="119"/>
        <v>70798228.429999977</v>
      </c>
      <c r="AB118" s="71">
        <f t="shared" si="119"/>
        <v>70115734.00000006</v>
      </c>
      <c r="AC118" s="71">
        <f t="shared" si="119"/>
        <v>70251301.639999956</v>
      </c>
      <c r="AD118" s="71">
        <f t="shared" si="119"/>
        <v>94185098.919999987</v>
      </c>
      <c r="AE118" s="71">
        <f t="shared" si="119"/>
        <v>103469982.69999996</v>
      </c>
      <c r="AF118" s="71">
        <f t="shared" ref="AF118:AG118" si="120">AF97-AF104</f>
        <v>101585966.88000005</v>
      </c>
      <c r="AG118" s="71">
        <f t="shared" si="120"/>
        <v>104654871.88000005</v>
      </c>
      <c r="AH118" s="71">
        <f t="shared" ref="AH118:AI118" si="121">AH97-AH104</f>
        <v>89006132.420000046</v>
      </c>
      <c r="AI118" s="71">
        <f t="shared" si="121"/>
        <v>78637822.459999993</v>
      </c>
      <c r="AJ118" s="71">
        <f t="shared" ref="AJ118:AK118" si="122">AJ97-AJ104</f>
        <v>78716623.099999964</v>
      </c>
      <c r="AK118" s="448">
        <f t="shared" si="122"/>
        <v>87629659.529999942</v>
      </c>
      <c r="AL118" s="71">
        <f t="shared" ref="AL118:AM118" si="123">AL97-AL104</f>
        <v>88132129.299999982</v>
      </c>
      <c r="AM118" s="71">
        <f t="shared" si="123"/>
        <v>83650791.099999994</v>
      </c>
      <c r="AN118" s="71">
        <f t="shared" ref="AN118" si="124">AN97-AN104</f>
        <v>78261680.310000047</v>
      </c>
      <c r="AO118" s="71">
        <f t="shared" ref="AO118:AP118" si="125">AO97-AO104</f>
        <v>77871665.399999931</v>
      </c>
      <c r="AP118" s="71">
        <f t="shared" si="125"/>
        <v>93765426.930000022</v>
      </c>
      <c r="AQ118" s="71">
        <f t="shared" ref="AQ118:AR118" si="126">AQ97-AQ104</f>
        <v>112536862.88000003</v>
      </c>
      <c r="AR118" s="71">
        <f t="shared" si="126"/>
        <v>118584648.86000001</v>
      </c>
      <c r="AS118" s="71">
        <f t="shared" ref="AS118:AT118" si="127">AS97-AS104</f>
        <v>82632013.329999998</v>
      </c>
      <c r="AT118" s="71">
        <f t="shared" si="127"/>
        <v>66856383.910000011</v>
      </c>
      <c r="AU118" s="71">
        <f t="shared" ref="AU118:AV118" si="128">AU97-AU104</f>
        <v>84966630.830000028</v>
      </c>
      <c r="AV118" s="71">
        <f t="shared" si="128"/>
        <v>64233033.240000002</v>
      </c>
      <c r="AW118" s="586">
        <f t="shared" ref="AW118:AX118" si="129">AW97-AW104</f>
        <v>99284927.560000032</v>
      </c>
      <c r="AX118" s="408">
        <f t="shared" si="129"/>
        <v>95122562.259999946</v>
      </c>
      <c r="AY118" s="408">
        <f t="shared" ref="AY118:AZ118" si="130">AY97-AY104</f>
        <v>64886573.540000007</v>
      </c>
      <c r="AZ118" s="408">
        <f t="shared" si="130"/>
        <v>59497826.920000009</v>
      </c>
      <c r="BA118" s="408">
        <f t="shared" ref="BA118:BB118" si="131">BA97-BA104</f>
        <v>86996443.729999989</v>
      </c>
      <c r="BB118" s="408">
        <f t="shared" si="131"/>
        <v>90747849.799999923</v>
      </c>
      <c r="BC118" s="408">
        <f t="shared" ref="BC118:BD118" si="132">BC97-BC104</f>
        <v>94235986.159999982</v>
      </c>
      <c r="BD118" s="408">
        <f t="shared" si="132"/>
        <v>94018507.499999925</v>
      </c>
      <c r="BE118" s="408">
        <f t="shared" ref="BE118:BF118" si="133">BE97-BE104</f>
        <v>103032832.35999992</v>
      </c>
      <c r="BF118" s="408">
        <f t="shared" si="133"/>
        <v>89109091.979999989</v>
      </c>
      <c r="BG118" s="408">
        <f t="shared" ref="BG118:BH118" si="134">BG97-BG104</f>
        <v>92835714.259999916</v>
      </c>
      <c r="BH118" s="408">
        <f t="shared" si="134"/>
        <v>82780199.899999991</v>
      </c>
      <c r="BI118" s="261">
        <f t="shared" si="83"/>
        <v>-6181582.4900000095</v>
      </c>
      <c r="BJ118" s="66">
        <f t="shared" si="83"/>
        <v>-9577650.530000031</v>
      </c>
      <c r="BK118" s="66">
        <f t="shared" si="83"/>
        <v>-29752907.659999996</v>
      </c>
      <c r="BL118" s="66">
        <f t="shared" si="83"/>
        <v>-7352586.6899999976</v>
      </c>
      <c r="BM118" s="66">
        <f t="shared" si="83"/>
        <v>-8016281.6699999869</v>
      </c>
      <c r="BN118" s="66">
        <f t="shared" si="83"/>
        <v>-6926896.3500000089</v>
      </c>
      <c r="BO118" s="66">
        <f t="shared" si="83"/>
        <v>-5499398.3900000006</v>
      </c>
      <c r="BP118" s="66">
        <f t="shared" si="83"/>
        <v>-6831236.4700000286</v>
      </c>
      <c r="BQ118" s="66">
        <f t="shared" si="83"/>
        <v>-4766986.7500000298</v>
      </c>
      <c r="BR118" s="106">
        <f t="shared" si="83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4"/>
        <v>377001.74</v>
      </c>
      <c r="R119" s="66">
        <f t="shared" si="84"/>
        <v>548291.11999999988</v>
      </c>
      <c r="S119" s="66">
        <f t="shared" si="85"/>
        <v>565224.94000000006</v>
      </c>
      <c r="T119" s="66">
        <f t="shared" si="85"/>
        <v>629018.93000000017</v>
      </c>
      <c r="U119" s="71">
        <f t="shared" si="86"/>
        <v>644357.69000000006</v>
      </c>
      <c r="V119" s="71">
        <f t="shared" si="86"/>
        <v>731260.84999999986</v>
      </c>
      <c r="W119" s="71">
        <f t="shared" ref="W119:AE119" si="135">W98-W105</f>
        <v>790214.49</v>
      </c>
      <c r="X119" s="71">
        <f t="shared" si="135"/>
        <v>858795.58000000031</v>
      </c>
      <c r="Y119" s="448">
        <f t="shared" si="135"/>
        <v>873504.95000000065</v>
      </c>
      <c r="Z119" s="71">
        <f t="shared" si="135"/>
        <v>745762.04999999981</v>
      </c>
      <c r="AA119" s="71">
        <f t="shared" si="135"/>
        <v>646905.77000000025</v>
      </c>
      <c r="AB119" s="71">
        <f t="shared" si="135"/>
        <v>682529.58999999985</v>
      </c>
      <c r="AC119" s="71">
        <f t="shared" si="135"/>
        <v>664128.59000000008</v>
      </c>
      <c r="AD119" s="71">
        <f t="shared" si="135"/>
        <v>587875.43999999983</v>
      </c>
      <c r="AE119" s="71">
        <f t="shared" si="135"/>
        <v>637087.43000000017</v>
      </c>
      <c r="AF119" s="71">
        <f t="shared" ref="AF119:AG119" si="136">AF98-AF105</f>
        <v>673872.68</v>
      </c>
      <c r="AG119" s="71">
        <f t="shared" si="136"/>
        <v>761636.82999999949</v>
      </c>
      <c r="AH119" s="71">
        <f t="shared" ref="AH119:AI119" si="137">AH98-AH105</f>
        <v>831575.2899999998</v>
      </c>
      <c r="AI119" s="71">
        <f t="shared" si="137"/>
        <v>916157.2499999993</v>
      </c>
      <c r="AJ119" s="71">
        <f t="shared" ref="AJ119:AK119" si="138">AJ98-AJ105</f>
        <v>860371.02999999991</v>
      </c>
      <c r="AK119" s="448">
        <f t="shared" si="138"/>
        <v>1099470.3999999999</v>
      </c>
      <c r="AL119" s="71">
        <f t="shared" ref="AL119:AM119" si="139">AL98-AL105</f>
        <v>916582.64000000036</v>
      </c>
      <c r="AM119" s="71">
        <f t="shared" si="139"/>
        <v>742963.1800000004</v>
      </c>
      <c r="AN119" s="71">
        <f t="shared" ref="AN119" si="140">AN98-AN105</f>
        <v>659487.88000000024</v>
      </c>
      <c r="AO119" s="71">
        <f t="shared" ref="AO119:AP119" si="141">AO98-AO105</f>
        <v>654499.73999999976</v>
      </c>
      <c r="AP119" s="71">
        <f t="shared" si="141"/>
        <v>565776.60000000009</v>
      </c>
      <c r="AQ119" s="71">
        <f t="shared" ref="AQ119:AR119" si="142">AQ98-AQ105</f>
        <v>733404.45000000019</v>
      </c>
      <c r="AR119" s="71">
        <f t="shared" si="142"/>
        <v>754572.4500000003</v>
      </c>
      <c r="AS119" s="71">
        <f t="shared" ref="AS119:AT119" si="143">AS98-AS105</f>
        <v>599543.00999999989</v>
      </c>
      <c r="AT119" s="71">
        <f t="shared" si="143"/>
        <v>627544.04</v>
      </c>
      <c r="AU119" s="71">
        <f t="shared" ref="AU119:AV119" si="144">AU98-AU105</f>
        <v>867448.16999999911</v>
      </c>
      <c r="AV119" s="71">
        <f t="shared" si="144"/>
        <v>794129.96999999986</v>
      </c>
      <c r="AW119" s="586">
        <f t="shared" ref="AW119:AX119" si="145">AW98-AW105</f>
        <v>1087470.3200000017</v>
      </c>
      <c r="AX119" s="408">
        <f t="shared" si="145"/>
        <v>977822.65000000037</v>
      </c>
      <c r="AY119" s="408">
        <f t="shared" ref="AY119:AZ119" si="146">AY98-AY105</f>
        <v>535421.94999999984</v>
      </c>
      <c r="AZ119" s="408">
        <f t="shared" si="146"/>
        <v>498805.93000000011</v>
      </c>
      <c r="BA119" s="408">
        <f t="shared" ref="BA119:BB119" si="147">BA98-BA105</f>
        <v>639876.37000000058</v>
      </c>
      <c r="BB119" s="408">
        <f t="shared" si="147"/>
        <v>628715.23</v>
      </c>
      <c r="BC119" s="408">
        <f t="shared" ref="BC119:BD119" si="148">BC98-BC105</f>
        <v>654267.49000000022</v>
      </c>
      <c r="BD119" s="408">
        <f t="shared" si="148"/>
        <v>615475.89999999967</v>
      </c>
      <c r="BE119" s="408">
        <f t="shared" ref="BE119:BF119" si="149">BE98-BE105</f>
        <v>787075.06999999983</v>
      </c>
      <c r="BF119" s="408">
        <f t="shared" si="149"/>
        <v>861401.25000000116</v>
      </c>
      <c r="BG119" s="408">
        <f t="shared" ref="BG119:BH119" si="150">BG98-BG105</f>
        <v>842657.04999999981</v>
      </c>
      <c r="BH119" s="408">
        <f t="shared" si="150"/>
        <v>1044028.2600000016</v>
      </c>
      <c r="BI119" s="261">
        <f t="shared" si="83"/>
        <v>-22857.869999999995</v>
      </c>
      <c r="BJ119" s="66">
        <f t="shared" si="83"/>
        <v>-80459.030000000028</v>
      </c>
      <c r="BK119" s="66">
        <f t="shared" si="83"/>
        <v>-316654.04000000004</v>
      </c>
      <c r="BL119" s="66">
        <f t="shared" si="83"/>
        <v>-110685.62000000011</v>
      </c>
      <c r="BM119" s="66">
        <f t="shared" si="83"/>
        <v>-105206.12000000011</v>
      </c>
      <c r="BN119" s="66">
        <f t="shared" si="83"/>
        <v>-33467.749999999884</v>
      </c>
      <c r="BO119" s="66">
        <f t="shared" si="83"/>
        <v>-200320.91000000003</v>
      </c>
      <c r="BP119" s="66">
        <f t="shared" si="83"/>
        <v>-145421.58000000007</v>
      </c>
      <c r="BQ119" s="66">
        <f t="shared" si="83"/>
        <v>-42227.170000000042</v>
      </c>
      <c r="BR119" s="106">
        <f t="shared" si="83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4"/>
        <v>-80736484.849999964</v>
      </c>
      <c r="R120" s="61">
        <f t="shared" si="84"/>
        <v>13583996.670000613</v>
      </c>
      <c r="S120" s="61">
        <f t="shared" si="85"/>
        <v>46880580.109999478</v>
      </c>
      <c r="T120" s="61">
        <f t="shared" si="85"/>
        <v>31410889.420000374</v>
      </c>
      <c r="U120" s="102">
        <f t="shared" si="86"/>
        <v>-35791457.029999435</v>
      </c>
      <c r="V120" s="102">
        <f t="shared" si="86"/>
        <v>-1881395.8300004005</v>
      </c>
      <c r="W120" s="412">
        <f t="shared" ref="W120:AE120" si="151">W99-W106</f>
        <v>6680132.199999392</v>
      </c>
      <c r="X120" s="102">
        <f t="shared" si="151"/>
        <v>-8335319.800000608</v>
      </c>
      <c r="Y120" s="483">
        <f t="shared" si="151"/>
        <v>30564367.489999533</v>
      </c>
      <c r="Z120" s="102">
        <f t="shared" si="151"/>
        <v>21667914.019998372</v>
      </c>
      <c r="AA120" s="102">
        <f t="shared" si="151"/>
        <v>-64713835.680001199</v>
      </c>
      <c r="AB120" s="102">
        <f t="shared" si="151"/>
        <v>-11924913.979999632</v>
      </c>
      <c r="AC120" s="102">
        <f t="shared" si="151"/>
        <v>1087671.3499989808</v>
      </c>
      <c r="AD120" s="102">
        <f t="shared" si="151"/>
        <v>34175755.469999731</v>
      </c>
      <c r="AE120" s="102">
        <f t="shared" si="151"/>
        <v>41381651.799998462</v>
      </c>
      <c r="AF120" s="102">
        <f t="shared" ref="AF120:AG120" si="152">AF99-AF106</f>
        <v>-15911078.530002236</v>
      </c>
      <c r="AG120" s="102">
        <f t="shared" si="152"/>
        <v>12655306.420000792</v>
      </c>
      <c r="AH120" s="102">
        <f t="shared" ref="AH120:AI120" si="153">AH99-AH106</f>
        <v>-61312165.620000839</v>
      </c>
      <c r="AI120" s="102">
        <f t="shared" si="153"/>
        <v>-14064666.70000121</v>
      </c>
      <c r="AJ120" s="102">
        <f t="shared" ref="AJ120:AK120" si="154">AJ99-AJ106</f>
        <v>-16460446.419999599</v>
      </c>
      <c r="AK120" s="483">
        <f t="shared" si="154"/>
        <v>41545660.490001321</v>
      </c>
      <c r="AL120" s="102">
        <f t="shared" ref="AL120:AM120" si="155">AL99-AL106</f>
        <v>49584537.200003624</v>
      </c>
      <c r="AM120" s="102">
        <f t="shared" si="155"/>
        <v>-52047010.849999011</v>
      </c>
      <c r="AN120" s="102">
        <f t="shared" ref="AN120" si="156">AN99-AN106</f>
        <v>-33805891.899998307</v>
      </c>
      <c r="AO120" s="102">
        <f t="shared" ref="AO120:AP120" si="157">AO99-AO106</f>
        <v>-21907606.709998339</v>
      </c>
      <c r="AP120" s="102">
        <f t="shared" si="157"/>
        <v>20295041.490001798</v>
      </c>
      <c r="AQ120" s="102">
        <f t="shared" ref="AQ120:AR120" si="158">AQ99-AQ106</f>
        <v>81498127.070003092</v>
      </c>
      <c r="AR120" s="102">
        <f t="shared" si="158"/>
        <v>23332319.009995222</v>
      </c>
      <c r="AS120" s="102">
        <f t="shared" ref="AS120:AT120" si="159">AS99-AS106</f>
        <v>-90928163.629999757</v>
      </c>
      <c r="AT120" s="102">
        <f t="shared" si="159"/>
        <v>-40432122.579991639</v>
      </c>
      <c r="AU120" s="102">
        <f t="shared" ref="AU120:AV120" si="160">AU99-AU106</f>
        <v>-5076976.0999978185</v>
      </c>
      <c r="AV120" s="102">
        <f t="shared" si="160"/>
        <v>20712665.380001187</v>
      </c>
      <c r="AW120" s="631">
        <f t="shared" ref="AW120:AX120" si="161">AW99-AW106</f>
        <v>54725294.680007994</v>
      </c>
      <c r="AX120" s="404">
        <f t="shared" si="161"/>
        <v>35459139.690007567</v>
      </c>
      <c r="AY120" s="404">
        <f t="shared" ref="AY120:AZ120" si="162">AY99-AY106</f>
        <v>-49412779.679991663</v>
      </c>
      <c r="AZ120" s="404">
        <f t="shared" si="162"/>
        <v>-12697438.339996874</v>
      </c>
      <c r="BA120" s="404">
        <f t="shared" ref="BA120:BB120" si="163">BA99-BA106</f>
        <v>-45912468.199993312</v>
      </c>
      <c r="BB120" s="404">
        <f t="shared" si="163"/>
        <v>-9936572.8399938345</v>
      </c>
      <c r="BC120" s="404">
        <f t="shared" ref="BC120:BD120" si="164">BC99-BC106</f>
        <v>65959532.450009048</v>
      </c>
      <c r="BD120" s="404">
        <f t="shared" si="164"/>
        <v>-6043597.5899909139</v>
      </c>
      <c r="BE120" s="404">
        <f t="shared" ref="BE120:BF120" si="165">BE99-BE106</f>
        <v>1737490.3000109792</v>
      </c>
      <c r="BF120" s="404">
        <f t="shared" si="165"/>
        <v>-61598461.909991145</v>
      </c>
      <c r="BG120" s="404">
        <f t="shared" ref="BG120:BH120" si="166">BG99-BG106</f>
        <v>28265748.890010893</v>
      </c>
      <c r="BH120" s="404">
        <f t="shared" si="166"/>
        <v>31982164.420010746</v>
      </c>
      <c r="BI120" s="262">
        <f t="shared" si="83"/>
        <v>10038421.049997274</v>
      </c>
      <c r="BJ120" s="61">
        <f t="shared" si="83"/>
        <v>27828714.529998034</v>
      </c>
      <c r="BK120" s="61">
        <f t="shared" si="83"/>
        <v>-50638793.250002533</v>
      </c>
      <c r="BL120" s="61">
        <f t="shared" si="83"/>
        <v>-18970653.540000971</v>
      </c>
      <c r="BM120" s="61">
        <f t="shared" si="83"/>
        <v>9412943.7399993986</v>
      </c>
      <c r="BN120" s="61">
        <f t="shared" si="83"/>
        <v>24021221.339999549</v>
      </c>
      <c r="BO120" s="61">
        <f t="shared" si="83"/>
        <v>-12278311.370000117</v>
      </c>
      <c r="BP120" s="61">
        <f t="shared" si="83"/>
        <v>52644500.219998933</v>
      </c>
      <c r="BQ120" s="61">
        <f t="shared" si="83"/>
        <v>2891409.1399991177</v>
      </c>
      <c r="BR120" s="105">
        <f t="shared" si="83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67">O122-C122</f>
        <v>0</v>
      </c>
      <c r="BJ122" s="48">
        <f t="shared" si="167"/>
        <v>0</v>
      </c>
      <c r="BK122" s="48">
        <f t="shared" si="167"/>
        <v>0</v>
      </c>
      <c r="BL122" s="48">
        <f t="shared" si="167"/>
        <v>0</v>
      </c>
      <c r="BM122" s="48">
        <f t="shared" si="167"/>
        <v>0</v>
      </c>
      <c r="BN122" s="48">
        <f t="shared" si="167"/>
        <v>0</v>
      </c>
      <c r="BO122" s="48">
        <f t="shared" si="167"/>
        <v>0</v>
      </c>
      <c r="BP122" s="48">
        <f t="shared" si="167"/>
        <v>0</v>
      </c>
      <c r="BQ122" s="48">
        <f t="shared" si="167"/>
        <v>0</v>
      </c>
      <c r="BR122" s="116">
        <f t="shared" si="167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>
        <v>9733</v>
      </c>
      <c r="BC123" s="319">
        <v>9289</v>
      </c>
      <c r="BD123" s="319">
        <v>8916</v>
      </c>
      <c r="BE123" s="319">
        <v>8672</v>
      </c>
      <c r="BF123" s="319">
        <v>8268</v>
      </c>
      <c r="BG123" s="319">
        <v>7609</v>
      </c>
      <c r="BH123" s="319">
        <v>6144</v>
      </c>
      <c r="BI123" s="115">
        <f t="shared" si="167"/>
        <v>-725</v>
      </c>
      <c r="BJ123" s="48">
        <f t="shared" si="167"/>
        <v>-967</v>
      </c>
      <c r="BK123" s="48">
        <f t="shared" si="167"/>
        <v>-3166</v>
      </c>
      <c r="BL123" s="48">
        <f t="shared" si="167"/>
        <v>-4356</v>
      </c>
      <c r="BM123" s="48">
        <f t="shared" si="167"/>
        <v>-4010</v>
      </c>
      <c r="BN123" s="48">
        <f t="shared" si="167"/>
        <v>-2806</v>
      </c>
      <c r="BO123" s="48">
        <f t="shared" si="167"/>
        <v>-2129</v>
      </c>
      <c r="BP123" s="48">
        <f t="shared" si="167"/>
        <v>-1451</v>
      </c>
      <c r="BQ123" s="48">
        <f t="shared" si="167"/>
        <v>-899</v>
      </c>
      <c r="BR123" s="116">
        <f t="shared" si="167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67"/>
        <v>0</v>
      </c>
      <c r="BJ124" s="48">
        <f t="shared" si="167"/>
        <v>0</v>
      </c>
      <c r="BK124" s="48">
        <f t="shared" si="167"/>
        <v>0</v>
      </c>
      <c r="BL124" s="48">
        <f t="shared" si="167"/>
        <v>0</v>
      </c>
      <c r="BM124" s="48">
        <f t="shared" si="167"/>
        <v>0</v>
      </c>
      <c r="BN124" s="48">
        <f t="shared" si="167"/>
        <v>0</v>
      </c>
      <c r="BO124" s="48">
        <f t="shared" si="167"/>
        <v>0</v>
      </c>
      <c r="BP124" s="48">
        <f t="shared" si="167"/>
        <v>0</v>
      </c>
      <c r="BQ124" s="48">
        <f t="shared" si="167"/>
        <v>0</v>
      </c>
      <c r="BR124" s="116">
        <f t="shared" si="167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67"/>
        <v>0</v>
      </c>
      <c r="BJ125" s="48">
        <f t="shared" si="167"/>
        <v>0</v>
      </c>
      <c r="BK125" s="48">
        <f t="shared" si="167"/>
        <v>0</v>
      </c>
      <c r="BL125" s="48">
        <f t="shared" si="167"/>
        <v>0</v>
      </c>
      <c r="BM125" s="48">
        <f t="shared" si="167"/>
        <v>0</v>
      </c>
      <c r="BN125" s="48">
        <f t="shared" si="167"/>
        <v>0</v>
      </c>
      <c r="BO125" s="48">
        <f t="shared" si="167"/>
        <v>0</v>
      </c>
      <c r="BP125" s="48">
        <f t="shared" si="167"/>
        <v>0</v>
      </c>
      <c r="BQ125" s="48">
        <f t="shared" si="167"/>
        <v>0</v>
      </c>
      <c r="BR125" s="116">
        <f t="shared" si="167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67"/>
        <v>0</v>
      </c>
      <c r="BJ126" s="48">
        <f t="shared" si="167"/>
        <v>0</v>
      </c>
      <c r="BK126" s="48">
        <f t="shared" si="167"/>
        <v>0</v>
      </c>
      <c r="BL126" s="48">
        <f t="shared" si="167"/>
        <v>0</v>
      </c>
      <c r="BM126" s="48">
        <f t="shared" si="167"/>
        <v>0</v>
      </c>
      <c r="BN126" s="48">
        <f t="shared" si="167"/>
        <v>0</v>
      </c>
      <c r="BO126" s="48">
        <f t="shared" si="167"/>
        <v>0</v>
      </c>
      <c r="BP126" s="48">
        <f t="shared" si="167"/>
        <v>0</v>
      </c>
      <c r="BQ126" s="48">
        <f t="shared" si="167"/>
        <v>0</v>
      </c>
      <c r="BR126" s="116">
        <f t="shared" si="167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68">SUM(U123:U126)</f>
        <v>4074</v>
      </c>
      <c r="V127" s="319">
        <f t="shared" si="168"/>
        <v>4301</v>
      </c>
      <c r="W127" s="319">
        <f t="shared" si="168"/>
        <v>4553</v>
      </c>
      <c r="X127" s="116">
        <f t="shared" si="168"/>
        <v>4258</v>
      </c>
      <c r="Y127" s="319">
        <f t="shared" si="168"/>
        <v>4080</v>
      </c>
      <c r="Z127" s="319">
        <f t="shared" si="168"/>
        <v>4155</v>
      </c>
      <c r="AA127" s="319">
        <f t="shared" si="168"/>
        <v>4314</v>
      </c>
      <c r="AB127" s="319">
        <f t="shared" si="168"/>
        <v>5431</v>
      </c>
      <c r="AC127" s="319">
        <f t="shared" si="168"/>
        <v>6762</v>
      </c>
      <c r="AD127" s="319">
        <f t="shared" si="168"/>
        <v>8433</v>
      </c>
      <c r="AE127" s="319">
        <f t="shared" si="168"/>
        <v>8668</v>
      </c>
      <c r="AF127" s="319">
        <f t="shared" si="168"/>
        <v>9884</v>
      </c>
      <c r="AG127" s="319">
        <f t="shared" si="168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>
        <v>9733</v>
      </c>
      <c r="BC127" s="319">
        <v>9289</v>
      </c>
      <c r="BD127" s="319">
        <v>8916</v>
      </c>
      <c r="BE127" s="319">
        <v>8672</v>
      </c>
      <c r="BF127" s="319">
        <v>8268</v>
      </c>
      <c r="BG127" s="319">
        <v>7609</v>
      </c>
      <c r="BH127" s="319">
        <v>6144</v>
      </c>
      <c r="BI127" s="115">
        <f t="shared" si="167"/>
        <v>-725</v>
      </c>
      <c r="BJ127" s="48">
        <f t="shared" si="167"/>
        <v>-967</v>
      </c>
      <c r="BK127" s="48">
        <f t="shared" si="167"/>
        <v>-3166</v>
      </c>
      <c r="BL127" s="48">
        <f t="shared" si="167"/>
        <v>-4356</v>
      </c>
      <c r="BM127" s="48">
        <f t="shared" si="167"/>
        <v>-4010</v>
      </c>
      <c r="BN127" s="48">
        <f t="shared" si="167"/>
        <v>-2806</v>
      </c>
      <c r="BO127" s="48">
        <f t="shared" si="167"/>
        <v>-2129</v>
      </c>
      <c r="BP127" s="48">
        <f t="shared" si="167"/>
        <v>-1451</v>
      </c>
      <c r="BQ127" s="48">
        <f t="shared" si="167"/>
        <v>-899</v>
      </c>
      <c r="BR127" s="116">
        <f t="shared" si="167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>
        <v>1485</v>
      </c>
      <c r="BC129" s="355">
        <v>1297</v>
      </c>
      <c r="BD129" s="355">
        <v>2051</v>
      </c>
      <c r="BE129" s="355">
        <v>1842</v>
      </c>
      <c r="BF129" s="355">
        <v>2546</v>
      </c>
      <c r="BG129" s="355">
        <v>1091</v>
      </c>
      <c r="BH129" s="355">
        <v>311</v>
      </c>
      <c r="BI129" s="115">
        <f t="shared" ref="BI129:BR134" si="169">O129-C129</f>
        <v>-2569</v>
      </c>
      <c r="BJ129" s="48">
        <f t="shared" si="169"/>
        <v>-5036</v>
      </c>
      <c r="BK129" s="48">
        <f t="shared" si="169"/>
        <v>-3737</v>
      </c>
      <c r="BL129" s="48">
        <f t="shared" si="169"/>
        <v>-3283</v>
      </c>
      <c r="BM129" s="48">
        <f t="shared" si="169"/>
        <v>-2733</v>
      </c>
      <c r="BN129" s="48">
        <f t="shared" si="169"/>
        <v>-3289</v>
      </c>
      <c r="BO129" s="48">
        <f t="shared" si="169"/>
        <v>-3547</v>
      </c>
      <c r="BP129" s="48">
        <f t="shared" si="169"/>
        <v>-3643</v>
      </c>
      <c r="BQ129" s="48">
        <f t="shared" si="169"/>
        <v>-1584</v>
      </c>
      <c r="BR129" s="116">
        <f t="shared" si="169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355">
        <v>0</v>
      </c>
      <c r="BI130" s="115">
        <f t="shared" si="169"/>
        <v>-2</v>
      </c>
      <c r="BJ130" s="48">
        <f t="shared" si="169"/>
        <v>-243</v>
      </c>
      <c r="BK130" s="48">
        <f t="shared" si="169"/>
        <v>-1536</v>
      </c>
      <c r="BL130" s="48">
        <f t="shared" si="169"/>
        <v>-790</v>
      </c>
      <c r="BM130" s="48">
        <f t="shared" si="169"/>
        <v>-561</v>
      </c>
      <c r="BN130" s="48">
        <f t="shared" si="169"/>
        <v>-711</v>
      </c>
      <c r="BO130" s="48">
        <f t="shared" si="169"/>
        <v>-706</v>
      </c>
      <c r="BP130" s="48">
        <f t="shared" si="169"/>
        <v>-777</v>
      </c>
      <c r="BQ130" s="48">
        <f t="shared" si="169"/>
        <v>-259</v>
      </c>
      <c r="BR130" s="116">
        <f t="shared" si="169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>
        <v>61</v>
      </c>
      <c r="BC131" s="355">
        <v>64</v>
      </c>
      <c r="BD131" s="355">
        <v>50</v>
      </c>
      <c r="BE131" s="355">
        <v>67</v>
      </c>
      <c r="BF131" s="355">
        <v>76</v>
      </c>
      <c r="BG131" s="355">
        <v>277</v>
      </c>
      <c r="BH131" s="355">
        <v>79</v>
      </c>
      <c r="BI131" s="115">
        <f t="shared" si="169"/>
        <v>-57</v>
      </c>
      <c r="BJ131" s="48">
        <f t="shared" si="169"/>
        <v>-100</v>
      </c>
      <c r="BK131" s="48">
        <f t="shared" si="169"/>
        <v>-103</v>
      </c>
      <c r="BL131" s="48">
        <f t="shared" si="169"/>
        <v>-69</v>
      </c>
      <c r="BM131" s="48">
        <f t="shared" si="169"/>
        <v>-93</v>
      </c>
      <c r="BN131" s="48">
        <f t="shared" si="169"/>
        <v>-83</v>
      </c>
      <c r="BO131" s="48">
        <f t="shared" si="169"/>
        <v>-73</v>
      </c>
      <c r="BP131" s="48">
        <f t="shared" si="169"/>
        <v>-89</v>
      </c>
      <c r="BQ131" s="48">
        <f t="shared" si="169"/>
        <v>-69</v>
      </c>
      <c r="BR131" s="116">
        <f t="shared" si="169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9"/>
        <v>0</v>
      </c>
      <c r="BJ132" s="48">
        <f t="shared" si="169"/>
        <v>0</v>
      </c>
      <c r="BK132" s="48">
        <f t="shared" si="169"/>
        <v>0</v>
      </c>
      <c r="BL132" s="48">
        <f t="shared" si="169"/>
        <v>0</v>
      </c>
      <c r="BM132" s="48">
        <f t="shared" si="169"/>
        <v>0</v>
      </c>
      <c r="BN132" s="48">
        <f t="shared" si="169"/>
        <v>0</v>
      </c>
      <c r="BO132" s="48">
        <f t="shared" si="169"/>
        <v>0</v>
      </c>
      <c r="BP132" s="48">
        <f t="shared" si="169"/>
        <v>0</v>
      </c>
      <c r="BQ132" s="48">
        <f t="shared" si="169"/>
        <v>0</v>
      </c>
      <c r="BR132" s="116">
        <f t="shared" si="169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9"/>
        <v>0</v>
      </c>
      <c r="BJ133" s="48">
        <f t="shared" si="169"/>
        <v>0</v>
      </c>
      <c r="BK133" s="48">
        <f t="shared" si="169"/>
        <v>0</v>
      </c>
      <c r="BL133" s="48">
        <f t="shared" si="169"/>
        <v>0</v>
      </c>
      <c r="BM133" s="48">
        <f t="shared" si="169"/>
        <v>0</v>
      </c>
      <c r="BN133" s="48">
        <f t="shared" si="169"/>
        <v>0</v>
      </c>
      <c r="BO133" s="48">
        <f t="shared" si="169"/>
        <v>0</v>
      </c>
      <c r="BP133" s="48">
        <f t="shared" si="169"/>
        <v>0</v>
      </c>
      <c r="BQ133" s="48">
        <f t="shared" si="169"/>
        <v>0</v>
      </c>
      <c r="BR133" s="116">
        <f t="shared" si="169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70">SUM(Y129:Y131)</f>
        <v>162</v>
      </c>
      <c r="Z134" s="347">
        <f t="shared" si="170"/>
        <v>82</v>
      </c>
      <c r="AA134" s="347">
        <f t="shared" si="170"/>
        <v>124</v>
      </c>
      <c r="AB134" s="347">
        <f t="shared" si="170"/>
        <v>96</v>
      </c>
      <c r="AC134" s="347">
        <f t="shared" si="170"/>
        <v>90</v>
      </c>
      <c r="AD134" s="347">
        <f t="shared" si="170"/>
        <v>84</v>
      </c>
      <c r="AE134" s="347">
        <f t="shared" si="170"/>
        <v>675</v>
      </c>
      <c r="AF134" s="347">
        <f t="shared" si="170"/>
        <v>1527</v>
      </c>
      <c r="AG134" s="347">
        <f t="shared" si="170"/>
        <v>2251</v>
      </c>
      <c r="AH134" s="347">
        <f t="shared" si="170"/>
        <v>1260</v>
      </c>
      <c r="AI134" s="347">
        <f t="shared" si="170"/>
        <v>863</v>
      </c>
      <c r="AJ134" s="347">
        <f t="shared" si="170"/>
        <v>413</v>
      </c>
      <c r="AK134" s="531">
        <f t="shared" si="170"/>
        <v>270</v>
      </c>
      <c r="AL134" s="319">
        <f t="shared" si="170"/>
        <v>535</v>
      </c>
      <c r="AM134" s="319">
        <f t="shared" si="170"/>
        <v>1488</v>
      </c>
      <c r="AN134" s="319">
        <f t="shared" si="170"/>
        <v>1601</v>
      </c>
      <c r="AO134" s="319">
        <f t="shared" si="170"/>
        <v>2219</v>
      </c>
      <c r="AP134" s="319">
        <f t="shared" si="170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>
        <v>1546</v>
      </c>
      <c r="BC134" s="319">
        <v>1361</v>
      </c>
      <c r="BD134" s="319">
        <v>2101</v>
      </c>
      <c r="BE134" s="319">
        <v>1909</v>
      </c>
      <c r="BF134" s="319">
        <v>2622</v>
      </c>
      <c r="BG134" s="319">
        <v>1368</v>
      </c>
      <c r="BH134" s="319">
        <v>390</v>
      </c>
      <c r="BI134" s="115">
        <f t="shared" si="169"/>
        <v>-2571</v>
      </c>
      <c r="BJ134" s="48">
        <f t="shared" si="169"/>
        <v>-5279</v>
      </c>
      <c r="BK134" s="48">
        <f t="shared" si="169"/>
        <v>-5273</v>
      </c>
      <c r="BL134" s="48">
        <f t="shared" si="169"/>
        <v>-4073</v>
      </c>
      <c r="BM134" s="48">
        <f t="shared" si="169"/>
        <v>-3294</v>
      </c>
      <c r="BN134" s="48">
        <f t="shared" si="169"/>
        <v>-4000</v>
      </c>
      <c r="BO134" s="48">
        <f t="shared" si="169"/>
        <v>-4253</v>
      </c>
      <c r="BP134" s="48">
        <f t="shared" si="169"/>
        <v>-4420</v>
      </c>
      <c r="BQ134" s="48">
        <f t="shared" si="169"/>
        <v>-1815</v>
      </c>
      <c r="BR134" s="116">
        <f t="shared" si="169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>
        <v>16600</v>
      </c>
      <c r="BC136" s="319">
        <v>16146</v>
      </c>
      <c r="BD136" s="319">
        <v>15888</v>
      </c>
      <c r="BE136" s="319">
        <v>16136</v>
      </c>
      <c r="BF136" s="319">
        <v>16343</v>
      </c>
      <c r="BG136" s="319">
        <v>14983</v>
      </c>
      <c r="BH136" s="319">
        <v>12412</v>
      </c>
      <c r="BI136" s="115">
        <f t="shared" ref="BI136:BR141" si="171">O136-C136</f>
        <v>-781</v>
      </c>
      <c r="BJ136" s="48">
        <f t="shared" si="171"/>
        <v>-1586</v>
      </c>
      <c r="BK136" s="48">
        <f t="shared" si="171"/>
        <v>-4329</v>
      </c>
      <c r="BL136" s="48">
        <f t="shared" si="171"/>
        <v>-5382</v>
      </c>
      <c r="BM136" s="48">
        <f t="shared" si="171"/>
        <v>-5046</v>
      </c>
      <c r="BN136" s="48">
        <f t="shared" si="171"/>
        <v>-2958</v>
      </c>
      <c r="BO136" s="48">
        <f t="shared" si="171"/>
        <v>-1965</v>
      </c>
      <c r="BP136" s="48">
        <f t="shared" si="171"/>
        <v>-2234</v>
      </c>
      <c r="BQ136" s="48">
        <f t="shared" si="171"/>
        <v>-1535</v>
      </c>
      <c r="BR136" s="116">
        <f t="shared" si="171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71"/>
        <v>0</v>
      </c>
      <c r="BJ137" s="48">
        <f t="shared" si="171"/>
        <v>0</v>
      </c>
      <c r="BK137" s="48">
        <f t="shared" si="171"/>
        <v>0</v>
      </c>
      <c r="BL137" s="48">
        <f t="shared" si="171"/>
        <v>0</v>
      </c>
      <c r="BM137" s="48">
        <f t="shared" si="171"/>
        <v>0</v>
      </c>
      <c r="BN137" s="48">
        <f t="shared" si="171"/>
        <v>0</v>
      </c>
      <c r="BO137" s="48">
        <f t="shared" si="171"/>
        <v>0</v>
      </c>
      <c r="BP137" s="48">
        <f t="shared" si="171"/>
        <v>0</v>
      </c>
      <c r="BQ137" s="48">
        <f t="shared" si="171"/>
        <v>0</v>
      </c>
      <c r="BR137" s="116">
        <f t="shared" si="171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>
        <v>293</v>
      </c>
      <c r="BC138" s="319">
        <v>275</v>
      </c>
      <c r="BD138" s="319">
        <v>271</v>
      </c>
      <c r="BE138" s="319">
        <v>256</v>
      </c>
      <c r="BF138" s="319">
        <v>300</v>
      </c>
      <c r="BG138" s="319">
        <v>310</v>
      </c>
      <c r="BH138" s="319">
        <v>298</v>
      </c>
      <c r="BI138" s="115">
        <f t="shared" si="171"/>
        <v>6</v>
      </c>
      <c r="BJ138" s="48">
        <f t="shared" si="171"/>
        <v>55</v>
      </c>
      <c r="BK138" s="48">
        <f t="shared" si="171"/>
        <v>53</v>
      </c>
      <c r="BL138" s="48">
        <f t="shared" si="171"/>
        <v>110</v>
      </c>
      <c r="BM138" s="48">
        <f t="shared" si="171"/>
        <v>118</v>
      </c>
      <c r="BN138" s="48">
        <f t="shared" si="171"/>
        <v>349</v>
      </c>
      <c r="BO138" s="48">
        <f t="shared" si="171"/>
        <v>698</v>
      </c>
      <c r="BP138" s="48">
        <f t="shared" si="171"/>
        <v>1263</v>
      </c>
      <c r="BQ138" s="48">
        <f t="shared" si="171"/>
        <v>1436</v>
      </c>
      <c r="BR138" s="116">
        <f t="shared" si="171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71"/>
        <v>0</v>
      </c>
      <c r="BJ139" s="48">
        <f t="shared" si="171"/>
        <v>0</v>
      </c>
      <c r="BK139" s="48">
        <f t="shared" si="171"/>
        <v>0</v>
      </c>
      <c r="BL139" s="48">
        <f t="shared" si="171"/>
        <v>0</v>
      </c>
      <c r="BM139" s="48">
        <f t="shared" si="171"/>
        <v>0</v>
      </c>
      <c r="BN139" s="48">
        <f t="shared" si="171"/>
        <v>0</v>
      </c>
      <c r="BO139" s="48">
        <f t="shared" si="171"/>
        <v>0</v>
      </c>
      <c r="BP139" s="48">
        <f t="shared" si="171"/>
        <v>0</v>
      </c>
      <c r="BQ139" s="48">
        <f t="shared" si="171"/>
        <v>0</v>
      </c>
      <c r="BR139" s="116">
        <f t="shared" si="171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71"/>
        <v>0</v>
      </c>
      <c r="BJ140" s="338">
        <f t="shared" si="171"/>
        <v>0</v>
      </c>
      <c r="BK140" s="338">
        <f t="shared" si="171"/>
        <v>0</v>
      </c>
      <c r="BL140" s="338">
        <f t="shared" si="171"/>
        <v>0</v>
      </c>
      <c r="BM140" s="338">
        <f t="shared" si="171"/>
        <v>0</v>
      </c>
      <c r="BN140" s="338">
        <f t="shared" si="171"/>
        <v>0</v>
      </c>
      <c r="BO140" s="338">
        <f t="shared" si="171"/>
        <v>0</v>
      </c>
      <c r="BP140" s="338">
        <f t="shared" si="171"/>
        <v>0</v>
      </c>
      <c r="BQ140" s="338">
        <f t="shared" si="171"/>
        <v>0</v>
      </c>
      <c r="BR140" s="339">
        <f t="shared" si="171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72">SUM(Q136:Q140)</f>
        <v>2795</v>
      </c>
      <c r="R141" s="341">
        <f t="shared" si="172"/>
        <v>2851</v>
      </c>
      <c r="S141" s="341">
        <f t="shared" si="172"/>
        <v>3022</v>
      </c>
      <c r="T141" s="341">
        <f t="shared" si="172"/>
        <v>4449</v>
      </c>
      <c r="U141" s="376">
        <f t="shared" si="172"/>
        <v>5677</v>
      </c>
      <c r="V141" s="376">
        <f t="shared" si="172"/>
        <v>6536</v>
      </c>
      <c r="W141" s="376">
        <f t="shared" si="172"/>
        <v>8423</v>
      </c>
      <c r="X141" s="376">
        <f t="shared" si="172"/>
        <v>7164</v>
      </c>
      <c r="Y141" s="340">
        <f t="shared" si="172"/>
        <v>6081</v>
      </c>
      <c r="Z141" s="376">
        <f t="shared" si="172"/>
        <v>5692</v>
      </c>
      <c r="AA141" s="376">
        <f t="shared" si="172"/>
        <v>5550</v>
      </c>
      <c r="AB141" s="376">
        <f t="shared" si="172"/>
        <v>6693</v>
      </c>
      <c r="AC141" s="376">
        <f t="shared" si="172"/>
        <v>9098</v>
      </c>
      <c r="AD141" s="376">
        <f t="shared" si="172"/>
        <v>11833</v>
      </c>
      <c r="AE141" s="376">
        <f t="shared" si="172"/>
        <v>13644</v>
      </c>
      <c r="AF141" s="528">
        <f t="shared" si="172"/>
        <v>17003</v>
      </c>
      <c r="AG141" s="528">
        <f t="shared" si="172"/>
        <v>18971</v>
      </c>
      <c r="AH141" s="528">
        <f t="shared" si="172"/>
        <v>19183</v>
      </c>
      <c r="AI141" s="528">
        <f t="shared" si="172"/>
        <v>18324</v>
      </c>
      <c r="AJ141" s="528">
        <f t="shared" si="172"/>
        <v>16403</v>
      </c>
      <c r="AK141" s="268">
        <f t="shared" si="172"/>
        <v>14759</v>
      </c>
      <c r="AL141" s="528">
        <f t="shared" si="172"/>
        <v>14589</v>
      </c>
      <c r="AM141" s="528">
        <f t="shared" si="172"/>
        <v>14973</v>
      </c>
      <c r="AN141" s="528">
        <f t="shared" si="172"/>
        <v>14812</v>
      </c>
      <c r="AO141" s="528">
        <f t="shared" si="172"/>
        <v>13916</v>
      </c>
      <c r="AP141" s="528">
        <f t="shared" si="172"/>
        <v>15050</v>
      </c>
      <c r="AQ141" s="528">
        <f t="shared" si="172"/>
        <v>17297</v>
      </c>
      <c r="AR141" s="528">
        <f t="shared" si="172"/>
        <v>16925</v>
      </c>
      <c r="AS141" s="528">
        <f t="shared" si="172"/>
        <v>18089</v>
      </c>
      <c r="AT141" s="528">
        <f t="shared" si="172"/>
        <v>18597</v>
      </c>
      <c r="AU141" s="528">
        <f t="shared" si="172"/>
        <v>17501</v>
      </c>
      <c r="AV141" s="528">
        <f t="shared" si="172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>
        <v>16893</v>
      </c>
      <c r="BC141" s="340">
        <v>16421</v>
      </c>
      <c r="BD141" s="340">
        <v>16159</v>
      </c>
      <c r="BE141" s="340">
        <v>16392</v>
      </c>
      <c r="BF141" s="340">
        <v>16643</v>
      </c>
      <c r="BG141" s="340">
        <v>15293</v>
      </c>
      <c r="BH141" s="340">
        <v>12710</v>
      </c>
      <c r="BI141" s="119">
        <f t="shared" si="171"/>
        <v>-775</v>
      </c>
      <c r="BJ141" s="121">
        <f t="shared" si="171"/>
        <v>-1531</v>
      </c>
      <c r="BK141" s="121">
        <f t="shared" si="171"/>
        <v>-4276</v>
      </c>
      <c r="BL141" s="121">
        <f t="shared" si="171"/>
        <v>-5272</v>
      </c>
      <c r="BM141" s="121">
        <f t="shared" si="171"/>
        <v>-4928</v>
      </c>
      <c r="BN141" s="121">
        <f t="shared" si="171"/>
        <v>-2609</v>
      </c>
      <c r="BO141" s="121">
        <f t="shared" si="171"/>
        <v>-1267</v>
      </c>
      <c r="BP141" s="121">
        <f t="shared" si="171"/>
        <v>-971</v>
      </c>
      <c r="BQ141" s="121">
        <f t="shared" si="171"/>
        <v>-99</v>
      </c>
      <c r="BR141" s="122">
        <f t="shared" si="171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>
        <v>836</v>
      </c>
      <c r="BC143" s="538">
        <v>567</v>
      </c>
      <c r="BD143" s="538">
        <v>1064</v>
      </c>
      <c r="BE143" s="538">
        <v>997</v>
      </c>
      <c r="BF143" s="538">
        <v>1491</v>
      </c>
      <c r="BG143" s="538">
        <v>864</v>
      </c>
      <c r="BH143" s="538">
        <v>315</v>
      </c>
      <c r="BI143" s="115">
        <f t="shared" ref="BI143:BI148" si="173">O143-C143</f>
        <v>0</v>
      </c>
      <c r="BJ143" s="48">
        <f t="shared" ref="BJ143:BJ148" si="174">P143-D143</f>
        <v>0</v>
      </c>
      <c r="BK143" s="48">
        <f t="shared" ref="BK143:BK148" si="175">Q143-E143</f>
        <v>0</v>
      </c>
      <c r="BL143" s="48">
        <f t="shared" ref="BL143:BL148" si="176">R143-F143</f>
        <v>0</v>
      </c>
      <c r="BM143" s="48">
        <f t="shared" ref="BM143:BM148" si="177">S143-G143</f>
        <v>0</v>
      </c>
      <c r="BN143" s="48">
        <f t="shared" ref="BN143:BN148" si="178">T143-H143</f>
        <v>0</v>
      </c>
      <c r="BO143" s="48">
        <f t="shared" ref="BO143:BO148" si="179">U143-I143</f>
        <v>0</v>
      </c>
      <c r="BP143" s="48">
        <f t="shared" ref="BP143:BP148" si="180">V143-J143</f>
        <v>0</v>
      </c>
      <c r="BQ143" s="48">
        <f t="shared" ref="BQ143:BQ148" si="181">W143-K143</f>
        <v>0</v>
      </c>
      <c r="BR143" s="116">
        <f t="shared" ref="BR143:BR148" si="182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>
        <v>530</v>
      </c>
      <c r="BC144" s="538">
        <v>412</v>
      </c>
      <c r="BD144" s="538">
        <v>640</v>
      </c>
      <c r="BE144" s="538">
        <v>585</v>
      </c>
      <c r="BF144" s="538">
        <v>701</v>
      </c>
      <c r="BG144" s="538">
        <v>296</v>
      </c>
      <c r="BH144" s="538">
        <v>8</v>
      </c>
      <c r="BI144" s="115">
        <f t="shared" si="173"/>
        <v>0</v>
      </c>
      <c r="BJ144" s="48">
        <f t="shared" si="174"/>
        <v>0</v>
      </c>
      <c r="BK144" s="48">
        <f t="shared" si="175"/>
        <v>0</v>
      </c>
      <c r="BL144" s="48">
        <f t="shared" si="176"/>
        <v>0</v>
      </c>
      <c r="BM144" s="48">
        <f t="shared" si="177"/>
        <v>0</v>
      </c>
      <c r="BN144" s="48">
        <f t="shared" si="178"/>
        <v>0</v>
      </c>
      <c r="BO144" s="48">
        <f t="shared" si="179"/>
        <v>0</v>
      </c>
      <c r="BP144" s="48">
        <f t="shared" si="180"/>
        <v>0</v>
      </c>
      <c r="BQ144" s="48">
        <f t="shared" si="181"/>
        <v>0</v>
      </c>
      <c r="BR144" s="116">
        <f t="shared" si="182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>
        <v>32</v>
      </c>
      <c r="BC145" s="538">
        <v>28</v>
      </c>
      <c r="BD145" s="538">
        <v>28</v>
      </c>
      <c r="BE145" s="538">
        <v>33</v>
      </c>
      <c r="BF145" s="538">
        <v>38</v>
      </c>
      <c r="BG145" s="538">
        <v>61</v>
      </c>
      <c r="BH145" s="538">
        <v>36</v>
      </c>
      <c r="BI145" s="115">
        <f t="shared" si="173"/>
        <v>0</v>
      </c>
      <c r="BJ145" s="48">
        <f t="shared" si="174"/>
        <v>0</v>
      </c>
      <c r="BK145" s="48">
        <f t="shared" si="175"/>
        <v>0</v>
      </c>
      <c r="BL145" s="48">
        <f t="shared" si="176"/>
        <v>0</v>
      </c>
      <c r="BM145" s="48">
        <f t="shared" si="177"/>
        <v>0</v>
      </c>
      <c r="BN145" s="48">
        <f t="shared" si="178"/>
        <v>0</v>
      </c>
      <c r="BO145" s="48">
        <f t="shared" si="179"/>
        <v>0</v>
      </c>
      <c r="BP145" s="48">
        <f t="shared" si="180"/>
        <v>0</v>
      </c>
      <c r="BQ145" s="48">
        <f t="shared" si="181"/>
        <v>0</v>
      </c>
      <c r="BR145" s="116">
        <f t="shared" si="182"/>
        <v>0</v>
      </c>
    </row>
    <row r="146" spans="1:70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>
        <v>0</v>
      </c>
      <c r="BC146" s="538">
        <v>0</v>
      </c>
      <c r="BD146" s="538">
        <v>0</v>
      </c>
      <c r="BE146" s="538">
        <v>0</v>
      </c>
      <c r="BF146" s="538">
        <v>0</v>
      </c>
      <c r="BG146" s="538">
        <v>0</v>
      </c>
      <c r="BH146" s="538">
        <v>0</v>
      </c>
      <c r="BI146" s="115">
        <f t="shared" si="173"/>
        <v>0</v>
      </c>
      <c r="BJ146" s="48">
        <f t="shared" si="174"/>
        <v>0</v>
      </c>
      <c r="BK146" s="48">
        <f t="shared" si="175"/>
        <v>0</v>
      </c>
      <c r="BL146" s="48">
        <f t="shared" si="176"/>
        <v>0</v>
      </c>
      <c r="BM146" s="48">
        <f t="shared" si="177"/>
        <v>0</v>
      </c>
      <c r="BN146" s="48">
        <f t="shared" si="178"/>
        <v>0</v>
      </c>
      <c r="BO146" s="48">
        <f t="shared" si="179"/>
        <v>0</v>
      </c>
      <c r="BP146" s="48">
        <f t="shared" si="180"/>
        <v>0</v>
      </c>
      <c r="BQ146" s="48">
        <f t="shared" si="181"/>
        <v>0</v>
      </c>
      <c r="BR146" s="116">
        <f t="shared" si="182"/>
        <v>0</v>
      </c>
    </row>
    <row r="147" spans="1:70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>
        <v>0</v>
      </c>
      <c r="BC147" s="540">
        <v>0</v>
      </c>
      <c r="BD147" s="540">
        <v>0</v>
      </c>
      <c r="BE147" s="540">
        <v>0</v>
      </c>
      <c r="BF147" s="540">
        <v>0</v>
      </c>
      <c r="BG147" s="540">
        <v>0</v>
      </c>
      <c r="BH147" s="540">
        <v>0</v>
      </c>
      <c r="BI147" s="337">
        <f t="shared" si="173"/>
        <v>0</v>
      </c>
      <c r="BJ147" s="338">
        <f t="shared" si="174"/>
        <v>0</v>
      </c>
      <c r="BK147" s="338">
        <f t="shared" si="175"/>
        <v>0</v>
      </c>
      <c r="BL147" s="338">
        <f t="shared" si="176"/>
        <v>0</v>
      </c>
      <c r="BM147" s="338">
        <f t="shared" si="177"/>
        <v>0</v>
      </c>
      <c r="BN147" s="338">
        <f t="shared" si="178"/>
        <v>0</v>
      </c>
      <c r="BO147" s="338">
        <f t="shared" si="179"/>
        <v>0</v>
      </c>
      <c r="BP147" s="338">
        <f t="shared" si="180"/>
        <v>0</v>
      </c>
      <c r="BQ147" s="338">
        <f t="shared" si="181"/>
        <v>0</v>
      </c>
      <c r="BR147" s="339">
        <f t="shared" si="18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>
        <v>1398</v>
      </c>
      <c r="BC148" s="376">
        <v>1007</v>
      </c>
      <c r="BD148" s="376">
        <v>1732</v>
      </c>
      <c r="BE148" s="376">
        <v>1615</v>
      </c>
      <c r="BF148" s="376">
        <v>2230</v>
      </c>
      <c r="BG148" s="376">
        <v>1221</v>
      </c>
      <c r="BH148" s="376">
        <v>359</v>
      </c>
      <c r="BI148" s="119">
        <f t="shared" si="173"/>
        <v>0</v>
      </c>
      <c r="BJ148" s="121">
        <f t="shared" si="174"/>
        <v>0</v>
      </c>
      <c r="BK148" s="121">
        <f t="shared" si="175"/>
        <v>0</v>
      </c>
      <c r="BL148" s="121">
        <f t="shared" si="176"/>
        <v>0</v>
      </c>
      <c r="BM148" s="121">
        <f t="shared" si="177"/>
        <v>0</v>
      </c>
      <c r="BN148" s="121">
        <f t="shared" si="178"/>
        <v>0</v>
      </c>
      <c r="BO148" s="121">
        <f t="shared" si="179"/>
        <v>0</v>
      </c>
      <c r="BP148" s="121">
        <f t="shared" si="180"/>
        <v>0</v>
      </c>
      <c r="BQ148" s="121">
        <f t="shared" si="181"/>
        <v>0</v>
      </c>
      <c r="BR148" s="122">
        <f t="shared" si="182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W115" activePane="bottomRight" state="frozen"/>
      <selection pane="topRight" activeCell="C1" sqref="C1"/>
      <selection pane="bottomLeft" activeCell="A9" sqref="A9"/>
      <selection pane="bottomRight" activeCell="BH135" sqref="BH135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0" t="s">
        <v>19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651"/>
      <c r="P1" s="651"/>
      <c r="Q1" s="651"/>
      <c r="R1" s="651"/>
      <c r="S1" s="651"/>
      <c r="T1" s="651"/>
      <c r="U1" s="651"/>
      <c r="V1" s="651"/>
      <c r="W1" s="651"/>
      <c r="X1" s="651"/>
      <c r="Y1" s="651"/>
      <c r="Z1" s="651"/>
      <c r="AA1" s="651"/>
      <c r="AB1" s="651"/>
      <c r="AC1" s="651"/>
      <c r="AD1" s="651"/>
      <c r="AE1" s="651"/>
      <c r="AF1" s="651"/>
      <c r="AG1" s="651"/>
      <c r="AH1" s="651"/>
      <c r="AI1" s="651"/>
      <c r="AJ1" s="651"/>
      <c r="AK1" s="651"/>
      <c r="AL1" s="651"/>
      <c r="AM1" s="651"/>
      <c r="AN1" s="651"/>
      <c r="AO1" s="651"/>
      <c r="AP1" s="651"/>
      <c r="AQ1" s="651"/>
      <c r="AR1" s="651"/>
      <c r="AS1" s="651"/>
      <c r="AT1" s="651"/>
      <c r="AU1" s="651"/>
      <c r="AV1" s="651"/>
      <c r="AW1" s="651"/>
      <c r="AX1" s="651"/>
      <c r="AY1" s="651"/>
      <c r="AZ1" s="651"/>
      <c r="BA1" s="651"/>
      <c r="BB1" s="651"/>
      <c r="BC1" s="651"/>
      <c r="BD1" s="651"/>
      <c r="BE1" s="651"/>
      <c r="BF1" s="651"/>
      <c r="BG1" s="651"/>
      <c r="BH1" s="651"/>
      <c r="BI1" s="651"/>
      <c r="BJ1" s="651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52" t="s">
        <v>54</v>
      </c>
      <c r="D2" s="653"/>
      <c r="E2" s="653"/>
      <c r="F2" s="653"/>
      <c r="G2" s="653"/>
      <c r="H2" s="653"/>
      <c r="I2" s="653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2" t="s">
        <v>66</v>
      </c>
      <c r="D3" s="653"/>
      <c r="E3" s="653"/>
      <c r="F3" s="653"/>
      <c r="G3" s="653"/>
      <c r="H3" s="653"/>
      <c r="I3" s="653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4" t="s">
        <v>71</v>
      </c>
      <c r="D4" s="655"/>
      <c r="E4" s="655"/>
      <c r="F4" s="655"/>
      <c r="G4" s="655"/>
      <c r="H4" s="655"/>
      <c r="I4" s="655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649"/>
      <c r="BA5" s="649"/>
      <c r="BB5" s="64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>
        <v>242519</v>
      </c>
      <c r="BC10" s="415">
        <v>242706</v>
      </c>
      <c r="BD10" s="415">
        <v>242692</v>
      </c>
      <c r="BE10" s="415">
        <v>242611</v>
      </c>
      <c r="BF10" s="415">
        <v>242905</v>
      </c>
      <c r="BG10" s="415">
        <v>243784</v>
      </c>
      <c r="BH10" s="415">
        <v>244268</v>
      </c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>
        <v>34943</v>
      </c>
      <c r="BC11" s="415">
        <v>34924</v>
      </c>
      <c r="BD11" s="415">
        <v>34886</v>
      </c>
      <c r="BE11" s="415">
        <v>34831</v>
      </c>
      <c r="BF11" s="415">
        <v>34850</v>
      </c>
      <c r="BG11" s="415">
        <v>34737</v>
      </c>
      <c r="BH11" s="415">
        <v>34252</v>
      </c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>
        <v>24368</v>
      </c>
      <c r="BC12" s="415">
        <v>24316</v>
      </c>
      <c r="BD12" s="415">
        <v>24216</v>
      </c>
      <c r="BE12" s="415">
        <v>24228</v>
      </c>
      <c r="BF12" s="415">
        <v>24248</v>
      </c>
      <c r="BG12" s="415">
        <v>24192</v>
      </c>
      <c r="BH12" s="415">
        <v>24204</v>
      </c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>
        <v>3860</v>
      </c>
      <c r="BC13" s="415">
        <v>3870</v>
      </c>
      <c r="BD13" s="415">
        <v>3840</v>
      </c>
      <c r="BE13" s="415">
        <v>3876</v>
      </c>
      <c r="BF13" s="415">
        <v>3878</v>
      </c>
      <c r="BG13" s="415">
        <v>3866</v>
      </c>
      <c r="BH13" s="415">
        <v>3836</v>
      </c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>
        <v>333</v>
      </c>
      <c r="BC14" s="415">
        <v>332</v>
      </c>
      <c r="BD14" s="415">
        <v>345</v>
      </c>
      <c r="BE14" s="415">
        <v>343</v>
      </c>
      <c r="BF14" s="415">
        <v>337</v>
      </c>
      <c r="BG14" s="415">
        <v>325</v>
      </c>
      <c r="BH14" s="415">
        <v>322</v>
      </c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>
        <v>306023</v>
      </c>
      <c r="BC15" s="400">
        <v>306148</v>
      </c>
      <c r="BD15" s="400">
        <v>305979</v>
      </c>
      <c r="BE15" s="400">
        <v>305889</v>
      </c>
      <c r="BF15" s="400">
        <v>306218</v>
      </c>
      <c r="BG15" s="400">
        <v>306904</v>
      </c>
      <c r="BH15" s="400">
        <v>306882</v>
      </c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>
        <v>44938</v>
      </c>
      <c r="BC17" s="401">
        <v>42309</v>
      </c>
      <c r="BD17" s="401">
        <v>42499</v>
      </c>
      <c r="BE17" s="401">
        <v>42046</v>
      </c>
      <c r="BF17" s="401">
        <v>41078</v>
      </c>
      <c r="BG17" s="401">
        <v>47524</v>
      </c>
      <c r="BH17" s="401">
        <v>41261</v>
      </c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>
        <v>15817</v>
      </c>
      <c r="BC18" s="401">
        <v>15229</v>
      </c>
      <c r="BD18" s="401">
        <v>15011</v>
      </c>
      <c r="BE18" s="401">
        <v>14603</v>
      </c>
      <c r="BF18" s="401">
        <v>14368</v>
      </c>
      <c r="BG18" s="401">
        <v>15995</v>
      </c>
      <c r="BH18" s="401">
        <v>15672</v>
      </c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>
        <v>3481</v>
      </c>
      <c r="BC19" s="401">
        <v>3366</v>
      </c>
      <c r="BD19" s="401">
        <v>3404</v>
      </c>
      <c r="BE19" s="401">
        <v>3173</v>
      </c>
      <c r="BF19" s="401">
        <v>3249</v>
      </c>
      <c r="BG19" s="401">
        <v>3798</v>
      </c>
      <c r="BH19" s="401">
        <v>3570</v>
      </c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>
        <v>0</v>
      </c>
      <c r="BE20" s="401">
        <v>0</v>
      </c>
      <c r="BF20" s="401">
        <v>0</v>
      </c>
      <c r="BG20" s="401">
        <v>0</v>
      </c>
      <c r="BH20" s="401">
        <v>0</v>
      </c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>
        <v>0</v>
      </c>
      <c r="BE21" s="401">
        <v>0</v>
      </c>
      <c r="BF21" s="401">
        <v>0</v>
      </c>
      <c r="BG21" s="401">
        <v>0</v>
      </c>
      <c r="BH21" s="401">
        <v>0</v>
      </c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>
        <v>64236</v>
      </c>
      <c r="BC22" s="401">
        <v>60904</v>
      </c>
      <c r="BD22" s="401">
        <v>60914</v>
      </c>
      <c r="BE22" s="401">
        <v>59822</v>
      </c>
      <c r="BF22" s="401">
        <v>58695</v>
      </c>
      <c r="BG22" s="401">
        <v>67317</v>
      </c>
      <c r="BH22" s="401">
        <v>60503</v>
      </c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>
        <v>13997</v>
      </c>
      <c r="BC24" s="401">
        <v>11744</v>
      </c>
      <c r="BD24" s="401">
        <v>11550</v>
      </c>
      <c r="BE24" s="401">
        <v>11097</v>
      </c>
      <c r="BF24" s="401">
        <v>12126</v>
      </c>
      <c r="BG24" s="401">
        <v>12156</v>
      </c>
      <c r="BH24" s="401">
        <v>13295</v>
      </c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>
        <v>3009</v>
      </c>
      <c r="BC25" s="401">
        <v>1891</v>
      </c>
      <c r="BD25" s="401">
        <v>1952</v>
      </c>
      <c r="BE25" s="401">
        <v>1804</v>
      </c>
      <c r="BF25" s="401">
        <v>2061</v>
      </c>
      <c r="BG25" s="401">
        <v>2396</v>
      </c>
      <c r="BH25" s="401">
        <v>3227</v>
      </c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>
        <v>1549</v>
      </c>
      <c r="BC26" s="401">
        <v>1435</v>
      </c>
      <c r="BD26" s="401">
        <v>1501</v>
      </c>
      <c r="BE26" s="401">
        <v>1278</v>
      </c>
      <c r="BF26" s="401">
        <v>1386</v>
      </c>
      <c r="BG26" s="401">
        <v>1491</v>
      </c>
      <c r="BH26" s="401">
        <v>1795</v>
      </c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>
        <v>18555</v>
      </c>
      <c r="BC29" s="401">
        <v>15070</v>
      </c>
      <c r="BD29" s="401">
        <v>15003</v>
      </c>
      <c r="BE29" s="401">
        <v>14179</v>
      </c>
      <c r="BF29" s="401">
        <v>15573</v>
      </c>
      <c r="BG29" s="401">
        <v>16043</v>
      </c>
      <c r="BH29" s="401">
        <v>18317</v>
      </c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>
        <v>6695</v>
      </c>
      <c r="BC31" s="401">
        <v>6210</v>
      </c>
      <c r="BD31" s="401">
        <v>5779</v>
      </c>
      <c r="BE31" s="401">
        <v>4987</v>
      </c>
      <c r="BF31" s="401">
        <v>4879</v>
      </c>
      <c r="BG31" s="401">
        <v>5295</v>
      </c>
      <c r="BH31" s="401">
        <v>5230</v>
      </c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>
        <v>1786</v>
      </c>
      <c r="BC32" s="401">
        <v>2176</v>
      </c>
      <c r="BD32" s="401">
        <v>1305</v>
      </c>
      <c r="BE32" s="401">
        <v>1241</v>
      </c>
      <c r="BF32" s="401">
        <v>1137</v>
      </c>
      <c r="BG32" s="401">
        <v>1286</v>
      </c>
      <c r="BH32" s="401">
        <v>1574</v>
      </c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>
        <v>597</v>
      </c>
      <c r="BC33" s="401">
        <v>569</v>
      </c>
      <c r="BD33" s="401">
        <v>532</v>
      </c>
      <c r="BE33" s="401">
        <v>477</v>
      </c>
      <c r="BF33" s="401">
        <v>432</v>
      </c>
      <c r="BG33" s="401">
        <v>486</v>
      </c>
      <c r="BH33" s="401">
        <v>457</v>
      </c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>
        <v>9078</v>
      </c>
      <c r="BC36" s="401">
        <v>8955</v>
      </c>
      <c r="BD36" s="401">
        <v>7616</v>
      </c>
      <c r="BE36" s="401">
        <v>6705</v>
      </c>
      <c r="BF36" s="401">
        <v>6448</v>
      </c>
      <c r="BG36" s="401">
        <v>7067</v>
      </c>
      <c r="BH36" s="401">
        <v>7261</v>
      </c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>
        <v>24246</v>
      </c>
      <c r="BC38" s="401">
        <v>24355</v>
      </c>
      <c r="BD38" s="401">
        <v>25170</v>
      </c>
      <c r="BE38" s="401">
        <v>25962</v>
      </c>
      <c r="BF38" s="401">
        <v>24073</v>
      </c>
      <c r="BG38" s="401">
        <v>30073</v>
      </c>
      <c r="BH38" s="401">
        <v>22736</v>
      </c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>
        <v>11022</v>
      </c>
      <c r="BC39" s="401">
        <v>11162</v>
      </c>
      <c r="BD39" s="401">
        <v>11754</v>
      </c>
      <c r="BE39" s="401">
        <v>11558</v>
      </c>
      <c r="BF39" s="401">
        <v>11170</v>
      </c>
      <c r="BG39" s="401">
        <v>12313</v>
      </c>
      <c r="BH39" s="401">
        <v>10871</v>
      </c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>
        <v>1335</v>
      </c>
      <c r="BC40" s="401">
        <v>1362</v>
      </c>
      <c r="BD40" s="401">
        <v>1371</v>
      </c>
      <c r="BE40" s="401">
        <v>1418</v>
      </c>
      <c r="BF40" s="401">
        <v>1431</v>
      </c>
      <c r="BG40" s="401">
        <v>1821</v>
      </c>
      <c r="BH40" s="401">
        <v>1318</v>
      </c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>
        <v>36603</v>
      </c>
      <c r="BC43" s="400">
        <v>36879</v>
      </c>
      <c r="BD43" s="400">
        <v>38295</v>
      </c>
      <c r="BE43" s="400">
        <v>38938</v>
      </c>
      <c r="BF43" s="400">
        <v>36674</v>
      </c>
      <c r="BG43" s="400">
        <v>44207</v>
      </c>
      <c r="BH43" s="400">
        <v>34925</v>
      </c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>
        <v>3072213.8400000003</v>
      </c>
      <c r="BC45" s="403">
        <v>1610939.44</v>
      </c>
      <c r="BD45" s="403">
        <v>1196178.77</v>
      </c>
      <c r="BE45" s="403">
        <v>1008202.39</v>
      </c>
      <c r="BF45" s="403">
        <v>1014181.08</v>
      </c>
      <c r="BG45" s="403">
        <v>1228785.8699999999</v>
      </c>
      <c r="BH45" s="403">
        <v>2840128.8699999996</v>
      </c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>
        <v>1032344.7399999999</v>
      </c>
      <c r="BC46" s="403">
        <v>543894.27</v>
      </c>
      <c r="BD46" s="403">
        <v>413475.25</v>
      </c>
      <c r="BE46" s="403">
        <v>356448.97000000003</v>
      </c>
      <c r="BF46" s="403">
        <v>330603.23999999993</v>
      </c>
      <c r="BG46" s="403">
        <v>422138.49000000005</v>
      </c>
      <c r="BH46" s="403">
        <v>954681.84</v>
      </c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>
        <v>2000838.08</v>
      </c>
      <c r="BC47" s="403">
        <v>726216.09000000008</v>
      </c>
      <c r="BD47" s="403">
        <v>697326.67</v>
      </c>
      <c r="BE47" s="403">
        <v>426689.39</v>
      </c>
      <c r="BF47" s="403">
        <v>695948.63</v>
      </c>
      <c r="BG47" s="403">
        <v>855765.5</v>
      </c>
      <c r="BH47" s="403">
        <v>2531812.38</v>
      </c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>
        <v>6105396.6600000001</v>
      </c>
      <c r="BC50" s="403">
        <v>2881049.8</v>
      </c>
      <c r="BD50" s="403">
        <v>2306980.69</v>
      </c>
      <c r="BE50" s="403">
        <v>1791340.75</v>
      </c>
      <c r="BF50" s="403">
        <v>2040732.9499999997</v>
      </c>
      <c r="BG50" s="403">
        <v>2506689.86</v>
      </c>
      <c r="BH50" s="403">
        <v>6326623.0899999999</v>
      </c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>
        <v>3663029.8300000005</v>
      </c>
      <c r="BC52" s="403">
        <v>1942801.9100000001</v>
      </c>
      <c r="BD52" s="403">
        <v>1079700.5099999998</v>
      </c>
      <c r="BE52" s="403">
        <v>789635.9</v>
      </c>
      <c r="BF52" s="403">
        <v>683508.86999999988</v>
      </c>
      <c r="BG52" s="403">
        <v>658665.77</v>
      </c>
      <c r="BH52" s="403">
        <v>810370.32000000007</v>
      </c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>
        <v>1575398.3100000003</v>
      </c>
      <c r="BC53" s="403">
        <v>863030.97000000009</v>
      </c>
      <c r="BD53" s="403">
        <v>466649.83999999997</v>
      </c>
      <c r="BE53" s="403">
        <v>361681.81000000006</v>
      </c>
      <c r="BF53" s="403">
        <v>312026.25</v>
      </c>
      <c r="BG53" s="403">
        <v>287744.13999999996</v>
      </c>
      <c r="BH53" s="403">
        <v>367627.61999999994</v>
      </c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>
        <v>1180704.3799999999</v>
      </c>
      <c r="BC54" s="403">
        <v>613030.25</v>
      </c>
      <c r="BD54" s="403">
        <v>337530.37</v>
      </c>
      <c r="BE54" s="403">
        <v>283818.98000000004</v>
      </c>
      <c r="BF54" s="403">
        <v>224447.75000000003</v>
      </c>
      <c r="BG54" s="403">
        <v>306229.03000000003</v>
      </c>
      <c r="BH54" s="403">
        <v>256738.24</v>
      </c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>
        <v>6419132.5200000005</v>
      </c>
      <c r="BC57" s="403">
        <v>3418863.1300000004</v>
      </c>
      <c r="BD57" s="403">
        <v>1883880.7199999997</v>
      </c>
      <c r="BE57" s="403">
        <v>1435136.69</v>
      </c>
      <c r="BF57" s="403">
        <v>1219982.8699999999</v>
      </c>
      <c r="BG57" s="403">
        <v>1252638.94</v>
      </c>
      <c r="BH57" s="403">
        <v>1434736.18</v>
      </c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>
        <v>24091181.100000001</v>
      </c>
      <c r="BC59" s="403">
        <v>24082243.219999999</v>
      </c>
      <c r="BD59" s="403">
        <v>23189080.099999998</v>
      </c>
      <c r="BE59" s="403">
        <v>21204174.770000003</v>
      </c>
      <c r="BF59" s="403">
        <v>19772708.539999999</v>
      </c>
      <c r="BG59" s="403">
        <v>20942283.210000001</v>
      </c>
      <c r="BH59" s="403">
        <v>18079697.93</v>
      </c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>
        <v>13177139.540000003</v>
      </c>
      <c r="BC60" s="403">
        <v>13322706.550000001</v>
      </c>
      <c r="BD60" s="403">
        <v>12888888.469999999</v>
      </c>
      <c r="BE60" s="403">
        <v>12316092.560000001</v>
      </c>
      <c r="BF60" s="403">
        <v>11676619.050000001</v>
      </c>
      <c r="BG60" s="403">
        <v>12272078.889999999</v>
      </c>
      <c r="BH60" s="403">
        <v>10596209.629999999</v>
      </c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>
        <v>3597600.94</v>
      </c>
      <c r="BC61" s="403">
        <v>3886594.3600000003</v>
      </c>
      <c r="BD61" s="403">
        <v>3550055.2100000004</v>
      </c>
      <c r="BE61" s="403">
        <v>3442907.9099999992</v>
      </c>
      <c r="BF61" s="403">
        <v>3212950.71</v>
      </c>
      <c r="BG61" s="403">
        <v>3094910.0500000012</v>
      </c>
      <c r="BH61" s="403">
        <v>2931100.5599999991</v>
      </c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>
        <v>40865921.579999998</v>
      </c>
      <c r="BC64" s="403">
        <v>41291544.129999995</v>
      </c>
      <c r="BD64" s="403">
        <v>39628023.779999994</v>
      </c>
      <c r="BE64" s="403">
        <v>36963175.240000002</v>
      </c>
      <c r="BF64" s="403">
        <v>34662278.299999997</v>
      </c>
      <c r="BG64" s="403">
        <v>36309272.150000006</v>
      </c>
      <c r="BH64" s="403">
        <v>31607008.119999997</v>
      </c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>
        <v>30826424.770000003</v>
      </c>
      <c r="BC66" s="403">
        <v>27635984.57</v>
      </c>
      <c r="BD66" s="403">
        <v>25464959.379999999</v>
      </c>
      <c r="BE66" s="403">
        <v>23002013.060000002</v>
      </c>
      <c r="BF66" s="403">
        <v>21470398.489999998</v>
      </c>
      <c r="BG66" s="403">
        <v>22829734.850000001</v>
      </c>
      <c r="BH66" s="403">
        <v>21730197.119999997</v>
      </c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>
        <v>15784882.590000004</v>
      </c>
      <c r="BC67" s="403">
        <v>14729631.790000001</v>
      </c>
      <c r="BD67" s="403">
        <v>13769013.559999999</v>
      </c>
      <c r="BE67" s="403">
        <v>13034223.34</v>
      </c>
      <c r="BF67" s="403">
        <v>12319248.540000001</v>
      </c>
      <c r="BG67" s="403">
        <v>12981961.52</v>
      </c>
      <c r="BH67" s="403">
        <v>11918519.09</v>
      </c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>
        <v>6779143.4000000004</v>
      </c>
      <c r="BC68" s="403">
        <v>5225840.7</v>
      </c>
      <c r="BD68" s="403">
        <v>4584912.25</v>
      </c>
      <c r="BE68" s="403">
        <v>4153416.2799999993</v>
      </c>
      <c r="BF68" s="403">
        <v>4133347.09</v>
      </c>
      <c r="BG68" s="403">
        <v>4256904.580000001</v>
      </c>
      <c r="BH68" s="403">
        <v>5719651.1799999997</v>
      </c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403">
        <v>0</v>
      </c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03">
        <v>0</v>
      </c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>
        <v>53390450.760000005</v>
      </c>
      <c r="BC71" s="404">
        <v>47591457.060000002</v>
      </c>
      <c r="BD71" s="404">
        <v>43818885.189999998</v>
      </c>
      <c r="BE71" s="404">
        <v>40189652.680000007</v>
      </c>
      <c r="BF71" s="404">
        <v>37922994.120000005</v>
      </c>
      <c r="BG71" s="404">
        <v>40068600.950000003</v>
      </c>
      <c r="BH71" s="404">
        <v>39368367.389999993</v>
      </c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>
        <v>5585252</v>
      </c>
      <c r="BC73" s="406">
        <v>3857116</v>
      </c>
      <c r="BD73" s="406">
        <v>3328899</v>
      </c>
      <c r="BE73" s="406">
        <v>3539343</v>
      </c>
      <c r="BF73" s="406">
        <v>5225437</v>
      </c>
      <c r="BG73" s="406">
        <v>12197000</v>
      </c>
      <c r="BH73" s="406">
        <v>23293615</v>
      </c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>
        <v>880087</v>
      </c>
      <c r="BC74" s="406">
        <v>609425</v>
      </c>
      <c r="BD74" s="406">
        <v>520003</v>
      </c>
      <c r="BE74" s="406">
        <v>540934</v>
      </c>
      <c r="BF74" s="406">
        <v>790646</v>
      </c>
      <c r="BG74" s="406">
        <v>1681593</v>
      </c>
      <c r="BH74" s="406">
        <v>3298865</v>
      </c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>
        <v>1759855</v>
      </c>
      <c r="BC75" s="406">
        <v>1274131</v>
      </c>
      <c r="BD75" s="406">
        <v>1229763</v>
      </c>
      <c r="BE75" s="406">
        <v>1277736</v>
      </c>
      <c r="BF75" s="406">
        <v>1724117</v>
      </c>
      <c r="BG75" s="406">
        <v>3576361</v>
      </c>
      <c r="BH75" s="406">
        <v>6807856</v>
      </c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>
        <v>4457896</v>
      </c>
      <c r="BC76" s="406">
        <v>3407163</v>
      </c>
      <c r="BD76" s="406">
        <v>3048110</v>
      </c>
      <c r="BE76" s="406">
        <v>3970100</v>
      </c>
      <c r="BF76" s="406">
        <v>4990127</v>
      </c>
      <c r="BG76" s="406">
        <v>8095335</v>
      </c>
      <c r="BH76" s="406">
        <v>12473734</v>
      </c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>
        <v>10566806</v>
      </c>
      <c r="BC77" s="406">
        <v>7244800</v>
      </c>
      <c r="BD77" s="406">
        <v>9137952</v>
      </c>
      <c r="BE77" s="406">
        <v>8968513</v>
      </c>
      <c r="BF77" s="406">
        <v>8960072</v>
      </c>
      <c r="BG77" s="406">
        <v>9924312</v>
      </c>
      <c r="BH77" s="406">
        <v>12780689</v>
      </c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>
        <v>23249896</v>
      </c>
      <c r="BC78" s="406">
        <v>16392635</v>
      </c>
      <c r="BD78" s="406">
        <v>17264727</v>
      </c>
      <c r="BE78" s="406">
        <v>18296626</v>
      </c>
      <c r="BF78" s="406">
        <v>21690399</v>
      </c>
      <c r="BG78" s="406">
        <v>35474601</v>
      </c>
      <c r="BH78" s="406">
        <v>58654759</v>
      </c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>
        <v>9996280.8200000003</v>
      </c>
      <c r="BC80" s="408">
        <v>7576488.2699999996</v>
      </c>
      <c r="BD80" s="408">
        <v>6788220.0499999998</v>
      </c>
      <c r="BE80" s="408">
        <v>6854643.5199999986</v>
      </c>
      <c r="BF80" s="408">
        <v>8759183.8500000015</v>
      </c>
      <c r="BG80" s="408">
        <v>21842133.970000003</v>
      </c>
      <c r="BH80" s="408">
        <v>48931336.950000003</v>
      </c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>
        <v>1151391.99</v>
      </c>
      <c r="BC81" s="408">
        <v>871730.59000000008</v>
      </c>
      <c r="BD81" s="408">
        <v>771761.05999999994</v>
      </c>
      <c r="BE81" s="408">
        <v>767390.93</v>
      </c>
      <c r="BF81" s="408">
        <v>979801.5</v>
      </c>
      <c r="BG81" s="408">
        <v>2210747.69</v>
      </c>
      <c r="BH81" s="408">
        <v>5184058.62</v>
      </c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>
        <v>1893381.5100000002</v>
      </c>
      <c r="BC82" s="408">
        <v>1483627.03</v>
      </c>
      <c r="BD82" s="408">
        <v>1394390.58</v>
      </c>
      <c r="BE82" s="408">
        <v>1395749.3099999996</v>
      </c>
      <c r="BF82" s="408">
        <v>1684136.95</v>
      </c>
      <c r="BG82" s="408">
        <v>4176894.33</v>
      </c>
      <c r="BH82" s="408">
        <v>9629668.2799999993</v>
      </c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>
        <v>2784170.39</v>
      </c>
      <c r="BC83" s="408">
        <v>2146399.62</v>
      </c>
      <c r="BD83" s="408">
        <v>1863103.48</v>
      </c>
      <c r="BE83" s="408">
        <v>2244157.1999999997</v>
      </c>
      <c r="BF83" s="408">
        <v>2795211.42</v>
      </c>
      <c r="BG83" s="408">
        <v>6556950.7199999997</v>
      </c>
      <c r="BH83" s="408">
        <v>12533328.01</v>
      </c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>
        <v>4316484.67</v>
      </c>
      <c r="BC84" s="408">
        <v>2404101.3200000003</v>
      </c>
      <c r="BD84" s="408">
        <v>3181413.29</v>
      </c>
      <c r="BE84" s="408">
        <v>2653717.2899999996</v>
      </c>
      <c r="BF84" s="408">
        <v>2619347.71</v>
      </c>
      <c r="BG84" s="408">
        <v>4172835.5400000005</v>
      </c>
      <c r="BH84" s="408">
        <v>9309130.9900000002</v>
      </c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>
        <v>20141709.380000003</v>
      </c>
      <c r="BC85" s="408">
        <v>14482346.829999998</v>
      </c>
      <c r="BD85" s="408">
        <v>13998888.460000001</v>
      </c>
      <c r="BE85" s="408">
        <v>13915658.249999996</v>
      </c>
      <c r="BF85" s="408">
        <v>16837681.43</v>
      </c>
      <c r="BG85" s="408">
        <v>38959562.25</v>
      </c>
      <c r="BH85" s="408">
        <v>85587522.849999994</v>
      </c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>
        <v>9996280.8200000003</v>
      </c>
      <c r="BC94" s="411">
        <v>7576488.2699999996</v>
      </c>
      <c r="BD94" s="411">
        <v>6788220.0499999998</v>
      </c>
      <c r="BE94" s="411">
        <v>6854643.5199999986</v>
      </c>
      <c r="BF94" s="411">
        <v>8759183.8500000015</v>
      </c>
      <c r="BG94" s="411">
        <v>21842133.970000003</v>
      </c>
      <c r="BH94" s="411">
        <v>48931336.950000003</v>
      </c>
      <c r="BI94" s="329">
        <f t="shared" ref="BI94:BR99" si="43">O94-C94</f>
        <v>-5328246.7800000086</v>
      </c>
      <c r="BJ94" s="159">
        <f t="shared" si="43"/>
        <v>3097871.8699999936</v>
      </c>
      <c r="BK94" s="159">
        <f t="shared" si="43"/>
        <v>6052112.3200000003</v>
      </c>
      <c r="BL94" s="159">
        <f t="shared" si="43"/>
        <v>179787.14999999944</v>
      </c>
      <c r="BM94" s="159">
        <f t="shared" si="43"/>
        <v>58530.699999999255</v>
      </c>
      <c r="BN94" s="159">
        <f t="shared" si="43"/>
        <v>352998.20000000112</v>
      </c>
      <c r="BO94" s="159">
        <f t="shared" si="43"/>
        <v>368140.12999999989</v>
      </c>
      <c r="BP94" s="159">
        <f t="shared" si="43"/>
        <v>-36871.280000000261</v>
      </c>
      <c r="BQ94" s="159">
        <f t="shared" si="43"/>
        <v>-2987927.5200000014</v>
      </c>
      <c r="BR94" s="173">
        <f t="shared" si="43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>
        <v>1151391.99</v>
      </c>
      <c r="BC95" s="411">
        <v>871730.59000000008</v>
      </c>
      <c r="BD95" s="411">
        <v>771761.05999999994</v>
      </c>
      <c r="BE95" s="411">
        <v>767390.93</v>
      </c>
      <c r="BF95" s="411">
        <v>979801.5</v>
      </c>
      <c r="BG95" s="411">
        <v>2210747.69</v>
      </c>
      <c r="BH95" s="411">
        <v>5184058.62</v>
      </c>
      <c r="BI95" s="329">
        <f t="shared" si="43"/>
        <v>-579389.7200000002</v>
      </c>
      <c r="BJ95" s="159">
        <f t="shared" si="43"/>
        <v>236633.80999999959</v>
      </c>
      <c r="BK95" s="159">
        <f t="shared" si="43"/>
        <v>598145.57000000007</v>
      </c>
      <c r="BL95" s="159">
        <f t="shared" si="43"/>
        <v>20958.969999999972</v>
      </c>
      <c r="BM95" s="159">
        <f t="shared" si="43"/>
        <v>-8536.1199999999953</v>
      </c>
      <c r="BN95" s="159">
        <f t="shared" si="43"/>
        <v>49555.389999999956</v>
      </c>
      <c r="BO95" s="159">
        <f t="shared" si="43"/>
        <v>33219.260000000068</v>
      </c>
      <c r="BP95" s="159">
        <f t="shared" si="43"/>
        <v>44130.399999999907</v>
      </c>
      <c r="BQ95" s="159">
        <f t="shared" si="43"/>
        <v>-225870.78000000026</v>
      </c>
      <c r="BR95" s="173">
        <f t="shared" si="43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>
        <v>1893381.5100000002</v>
      </c>
      <c r="BC96" s="411">
        <v>1483627.03</v>
      </c>
      <c r="BD96" s="411">
        <v>1394390.58</v>
      </c>
      <c r="BE96" s="411">
        <v>1395749.3099999996</v>
      </c>
      <c r="BF96" s="411">
        <v>1684136.95</v>
      </c>
      <c r="BG96" s="411">
        <v>4176894.33</v>
      </c>
      <c r="BH96" s="411">
        <v>9629668.2799999993</v>
      </c>
      <c r="BI96" s="329">
        <f t="shared" si="43"/>
        <v>-1442105.7799999993</v>
      </c>
      <c r="BJ96" s="159">
        <f t="shared" si="43"/>
        <v>82943.400000000373</v>
      </c>
      <c r="BK96" s="159">
        <f t="shared" si="43"/>
        <v>692039.5700000003</v>
      </c>
      <c r="BL96" s="159">
        <f t="shared" si="43"/>
        <v>-225817.4700000002</v>
      </c>
      <c r="BM96" s="159">
        <f t="shared" si="43"/>
        <v>-172974.4299999997</v>
      </c>
      <c r="BN96" s="159">
        <f t="shared" si="43"/>
        <v>-26203.639999999898</v>
      </c>
      <c r="BO96" s="159">
        <f t="shared" si="43"/>
        <v>-31675.469999999972</v>
      </c>
      <c r="BP96" s="159">
        <f t="shared" si="43"/>
        <v>-106126.29000000004</v>
      </c>
      <c r="BQ96" s="159">
        <f t="shared" si="43"/>
        <v>-879986.56</v>
      </c>
      <c r="BR96" s="173">
        <f t="shared" si="43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>
        <v>2784170.39</v>
      </c>
      <c r="BC97" s="411">
        <v>2146399.62</v>
      </c>
      <c r="BD97" s="411">
        <v>1863103.48</v>
      </c>
      <c r="BE97" s="411">
        <v>2244157.1999999997</v>
      </c>
      <c r="BF97" s="411">
        <v>2795211.42</v>
      </c>
      <c r="BG97" s="411">
        <v>6556950.7199999997</v>
      </c>
      <c r="BH97" s="411">
        <v>12533328.01</v>
      </c>
      <c r="BI97" s="329">
        <f t="shared" si="43"/>
        <v>-1124371.6500000004</v>
      </c>
      <c r="BJ97" s="159">
        <f t="shared" si="43"/>
        <v>320523.77999999933</v>
      </c>
      <c r="BK97" s="159">
        <f t="shared" si="43"/>
        <v>347069.33000000007</v>
      </c>
      <c r="BL97" s="159">
        <f t="shared" si="43"/>
        <v>-457118.25</v>
      </c>
      <c r="BM97" s="159">
        <f t="shared" si="43"/>
        <v>-91623.34999999986</v>
      </c>
      <c r="BN97" s="159">
        <f t="shared" si="43"/>
        <v>-19366.290000000037</v>
      </c>
      <c r="BO97" s="159">
        <f t="shared" si="43"/>
        <v>-8521.339999999851</v>
      </c>
      <c r="BP97" s="159">
        <f t="shared" si="43"/>
        <v>15850.35999999987</v>
      </c>
      <c r="BQ97" s="159">
        <f t="shared" si="43"/>
        <v>-979199.43000000017</v>
      </c>
      <c r="BR97" s="173">
        <f t="shared" si="43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>
        <v>4316484.67</v>
      </c>
      <c r="BC98" s="411">
        <v>2404101.3200000003</v>
      </c>
      <c r="BD98" s="411">
        <v>3181413.29</v>
      </c>
      <c r="BE98" s="411">
        <v>2653717.2899999996</v>
      </c>
      <c r="BF98" s="411">
        <v>2619347.71</v>
      </c>
      <c r="BG98" s="411">
        <v>4172835.5400000005</v>
      </c>
      <c r="BH98" s="411">
        <v>9309130.9900000002</v>
      </c>
      <c r="BI98" s="329">
        <f t="shared" si="43"/>
        <v>-25291.060000000522</v>
      </c>
      <c r="BJ98" s="159">
        <f t="shared" si="43"/>
        <v>835215.63000000175</v>
      </c>
      <c r="BK98" s="159">
        <f t="shared" si="43"/>
        <v>493862.37000000104</v>
      </c>
      <c r="BL98" s="159">
        <f t="shared" si="43"/>
        <v>-1108424.43</v>
      </c>
      <c r="BM98" s="159">
        <f t="shared" si="43"/>
        <v>316761.40999999968</v>
      </c>
      <c r="BN98" s="159">
        <f t="shared" si="43"/>
        <v>220053.63000000035</v>
      </c>
      <c r="BO98" s="159">
        <f t="shared" si="43"/>
        <v>501583.91000000038</v>
      </c>
      <c r="BP98" s="159">
        <f t="shared" si="43"/>
        <v>312314.80999999982</v>
      </c>
      <c r="BQ98" s="159">
        <f t="shared" si="43"/>
        <v>-2793338.6300000008</v>
      </c>
      <c r="BR98" s="173">
        <f t="shared" si="43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>
        <v>20141709.380000003</v>
      </c>
      <c r="BC99" s="516">
        <v>14482346.829999998</v>
      </c>
      <c r="BD99" s="516">
        <v>13998888.460000001</v>
      </c>
      <c r="BE99" s="516">
        <v>13915658.249999996</v>
      </c>
      <c r="BF99" s="516">
        <v>16837681.43</v>
      </c>
      <c r="BG99" s="516">
        <v>38959562.25</v>
      </c>
      <c r="BH99" s="516">
        <v>85587522.849999994</v>
      </c>
      <c r="BI99" s="328">
        <f t="shared" si="43"/>
        <v>-8499404.990000017</v>
      </c>
      <c r="BJ99" s="158">
        <f t="shared" si="43"/>
        <v>4573188.4899999946</v>
      </c>
      <c r="BK99" s="158">
        <f t="shared" si="43"/>
        <v>8183229.1600000039</v>
      </c>
      <c r="BL99" s="158">
        <f t="shared" si="43"/>
        <v>-1590614.0300000012</v>
      </c>
      <c r="BM99" s="158">
        <f t="shared" si="43"/>
        <v>102158.20999999903</v>
      </c>
      <c r="BN99" s="158">
        <f t="shared" si="43"/>
        <v>577037.29000000283</v>
      </c>
      <c r="BO99" s="158">
        <f t="shared" si="43"/>
        <v>862746.49000000022</v>
      </c>
      <c r="BP99" s="158">
        <f t="shared" si="43"/>
        <v>229298</v>
      </c>
      <c r="BQ99" s="158">
        <f t="shared" si="43"/>
        <v>-7866322.9199999981</v>
      </c>
      <c r="BR99" s="171">
        <f t="shared" si="43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>
        <v>25270561.280000001</v>
      </c>
      <c r="BC101" s="408">
        <v>16672301</v>
      </c>
      <c r="BD101" s="408">
        <v>13974606.23</v>
      </c>
      <c r="BE101" s="408">
        <v>11105497.470000001</v>
      </c>
      <c r="BF101" s="408">
        <v>12284646.33</v>
      </c>
      <c r="BG101" s="408">
        <v>16764676.460000001</v>
      </c>
      <c r="BH101" s="408">
        <v>31658626.899999999</v>
      </c>
      <c r="BI101" s="261">
        <f t="shared" ref="BI101:BR106" si="46">O101-C101</f>
        <v>-1165623.4300000072</v>
      </c>
      <c r="BJ101" s="66">
        <f t="shared" si="46"/>
        <v>-4322138.2699999884</v>
      </c>
      <c r="BK101" s="66">
        <f t="shared" si="46"/>
        <v>1280738.3899999931</v>
      </c>
      <c r="BL101" s="66">
        <f t="shared" si="46"/>
        <v>3262961.8200000003</v>
      </c>
      <c r="BM101" s="66">
        <f t="shared" si="46"/>
        <v>-1820651.0299999975</v>
      </c>
      <c r="BN101" s="66">
        <f t="shared" si="46"/>
        <v>-779979.38000000268</v>
      </c>
      <c r="BO101" s="66">
        <f t="shared" si="46"/>
        <v>-191920.75999999791</v>
      </c>
      <c r="BP101" s="66">
        <f t="shared" si="46"/>
        <v>-984401.24000000209</v>
      </c>
      <c r="BQ101" s="66">
        <f t="shared" si="46"/>
        <v>-1557458.3800000027</v>
      </c>
      <c r="BR101" s="106">
        <f t="shared" si="46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6"/>
        <v>0</v>
      </c>
      <c r="BJ102" s="66">
        <f t="shared" si="46"/>
        <v>0</v>
      </c>
      <c r="BK102" s="66">
        <f t="shared" si="46"/>
        <v>0</v>
      </c>
      <c r="BL102" s="66">
        <f t="shared" si="46"/>
        <v>0</v>
      </c>
      <c r="BM102" s="66">
        <f t="shared" si="46"/>
        <v>0</v>
      </c>
      <c r="BN102" s="66">
        <f t="shared" si="46"/>
        <v>0</v>
      </c>
      <c r="BO102" s="66">
        <f t="shared" si="46"/>
        <v>0</v>
      </c>
      <c r="BP102" s="66">
        <f t="shared" si="46"/>
        <v>0</v>
      </c>
      <c r="BQ102" s="66">
        <f t="shared" si="46"/>
        <v>0</v>
      </c>
      <c r="BR102" s="106">
        <f t="shared" si="46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>
        <v>13179685.82</v>
      </c>
      <c r="BC103" s="408">
        <v>10223715.439999999</v>
      </c>
      <c r="BD103" s="408">
        <v>7531141.5899999999</v>
      </c>
      <c r="BE103" s="408">
        <v>5491745.9299999997</v>
      </c>
      <c r="BF103" s="408">
        <v>9385073.959999999</v>
      </c>
      <c r="BG103" s="408">
        <v>7601786.5700000003</v>
      </c>
      <c r="BH103" s="408">
        <v>16769644.190000001</v>
      </c>
      <c r="BI103" s="261">
        <f t="shared" si="46"/>
        <v>-2937218.609999992</v>
      </c>
      <c r="BJ103" s="66">
        <f t="shared" si="46"/>
        <v>-3310425.7299999967</v>
      </c>
      <c r="BK103" s="66">
        <f t="shared" si="46"/>
        <v>-318986.56000000052</v>
      </c>
      <c r="BL103" s="66">
        <f t="shared" si="46"/>
        <v>2740156.4499999993</v>
      </c>
      <c r="BM103" s="66">
        <f t="shared" si="46"/>
        <v>410315.24999999907</v>
      </c>
      <c r="BN103" s="66">
        <f t="shared" si="46"/>
        <v>-180332.43999999948</v>
      </c>
      <c r="BO103" s="66">
        <f t="shared" si="46"/>
        <v>609842.33000000101</v>
      </c>
      <c r="BP103" s="66">
        <f t="shared" si="46"/>
        <v>391077.40999999922</v>
      </c>
      <c r="BQ103" s="66">
        <f t="shared" si="46"/>
        <v>310011.89999999944</v>
      </c>
      <c r="BR103" s="106">
        <f t="shared" si="46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6"/>
        <v>0</v>
      </c>
      <c r="BJ104" s="66">
        <f t="shared" si="46"/>
        <v>0</v>
      </c>
      <c r="BK104" s="66">
        <f t="shared" si="46"/>
        <v>0</v>
      </c>
      <c r="BL104" s="66">
        <f t="shared" si="46"/>
        <v>0</v>
      </c>
      <c r="BM104" s="66">
        <f t="shared" si="46"/>
        <v>0</v>
      </c>
      <c r="BN104" s="66">
        <f t="shared" si="46"/>
        <v>0</v>
      </c>
      <c r="BO104" s="66">
        <f t="shared" si="46"/>
        <v>0</v>
      </c>
      <c r="BP104" s="66">
        <f t="shared" si="46"/>
        <v>0</v>
      </c>
      <c r="BQ104" s="66">
        <f t="shared" si="46"/>
        <v>0</v>
      </c>
      <c r="BR104" s="106">
        <f t="shared" si="46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6"/>
        <v>0</v>
      </c>
      <c r="BJ105" s="66">
        <f t="shared" si="46"/>
        <v>0</v>
      </c>
      <c r="BK105" s="66">
        <f t="shared" si="46"/>
        <v>0</v>
      </c>
      <c r="BL105" s="66">
        <f t="shared" si="46"/>
        <v>0</v>
      </c>
      <c r="BM105" s="66">
        <f t="shared" si="46"/>
        <v>0</v>
      </c>
      <c r="BN105" s="66">
        <f t="shared" si="46"/>
        <v>0</v>
      </c>
      <c r="BO105" s="66">
        <f t="shared" si="46"/>
        <v>0</v>
      </c>
      <c r="BP105" s="66">
        <f t="shared" si="46"/>
        <v>0</v>
      </c>
      <c r="BQ105" s="66">
        <f t="shared" si="46"/>
        <v>0</v>
      </c>
      <c r="BR105" s="106">
        <f t="shared" si="46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>
        <v>38450247.100000001</v>
      </c>
      <c r="BC106" s="411">
        <v>26896016.439999998</v>
      </c>
      <c r="BD106" s="411">
        <v>21505747.82</v>
      </c>
      <c r="BE106" s="411">
        <v>16597243.4</v>
      </c>
      <c r="BF106" s="411">
        <v>21669720.289999999</v>
      </c>
      <c r="BG106" s="411">
        <v>24366463.030000001</v>
      </c>
      <c r="BH106" s="411">
        <v>48428271.090000004</v>
      </c>
      <c r="BI106" s="298">
        <f t="shared" si="46"/>
        <v>-4102842.0400000066</v>
      </c>
      <c r="BJ106" s="60">
        <f t="shared" si="46"/>
        <v>-7632563.9999999851</v>
      </c>
      <c r="BK106" s="59">
        <f t="shared" si="46"/>
        <v>961751.82999999076</v>
      </c>
      <c r="BL106" s="59">
        <f t="shared" si="46"/>
        <v>6003118.2699999996</v>
      </c>
      <c r="BM106" s="59">
        <f t="shared" si="46"/>
        <v>-1410335.7799999975</v>
      </c>
      <c r="BN106" s="59">
        <f t="shared" si="46"/>
        <v>-960311.8200000003</v>
      </c>
      <c r="BO106" s="59">
        <f t="shared" si="46"/>
        <v>417921.57000000402</v>
      </c>
      <c r="BP106" s="59">
        <f t="shared" si="46"/>
        <v>-593323.83000000194</v>
      </c>
      <c r="BQ106" s="59">
        <f t="shared" si="46"/>
        <v>-1247446.4800000042</v>
      </c>
      <c r="BR106" s="107">
        <f t="shared" si="46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>
        <v>228154</v>
      </c>
      <c r="BC108" s="524">
        <v>212310</v>
      </c>
      <c r="BD108" s="524">
        <v>212525</v>
      </c>
      <c r="BE108" s="524">
        <v>200411</v>
      </c>
      <c r="BF108" s="524">
        <v>212391</v>
      </c>
      <c r="BG108" s="524">
        <v>212855</v>
      </c>
      <c r="BH108" s="524">
        <v>206297</v>
      </c>
      <c r="BI108" s="300">
        <f t="shared" ref="BI108:BR113" si="48">O108-C108</f>
        <v>-310</v>
      </c>
      <c r="BJ108" s="86">
        <f t="shared" si="48"/>
        <v>-563</v>
      </c>
      <c r="BK108" s="86">
        <f t="shared" si="48"/>
        <v>-4149</v>
      </c>
      <c r="BL108" s="86">
        <f t="shared" si="48"/>
        <v>16396</v>
      </c>
      <c r="BM108" s="86">
        <f t="shared" si="48"/>
        <v>550</v>
      </c>
      <c r="BN108" s="86">
        <f t="shared" si="48"/>
        <v>1705</v>
      </c>
      <c r="BO108" s="86">
        <f t="shared" si="48"/>
        <v>8682</v>
      </c>
      <c r="BP108" s="86">
        <f t="shared" si="48"/>
        <v>-2247</v>
      </c>
      <c r="BQ108" s="86">
        <f t="shared" si="48"/>
        <v>-7215</v>
      </c>
      <c r="BR108" s="332">
        <f t="shared" si="48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8"/>
        <v>0</v>
      </c>
      <c r="BJ109" s="86">
        <f t="shared" si="48"/>
        <v>0</v>
      </c>
      <c r="BK109" s="86">
        <f t="shared" si="48"/>
        <v>0</v>
      </c>
      <c r="BL109" s="86">
        <f t="shared" si="48"/>
        <v>0</v>
      </c>
      <c r="BM109" s="86">
        <f t="shared" si="48"/>
        <v>0</v>
      </c>
      <c r="BN109" s="86">
        <f t="shared" si="48"/>
        <v>0</v>
      </c>
      <c r="BO109" s="86">
        <f t="shared" si="48"/>
        <v>0</v>
      </c>
      <c r="BP109" s="86">
        <f t="shared" si="48"/>
        <v>0</v>
      </c>
      <c r="BQ109" s="86">
        <f t="shared" si="48"/>
        <v>0</v>
      </c>
      <c r="BR109" s="332">
        <f t="shared" si="48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>
        <v>25660</v>
      </c>
      <c r="BC110" s="524">
        <v>24500</v>
      </c>
      <c r="BD110" s="524">
        <v>25015</v>
      </c>
      <c r="BE110" s="524">
        <v>24302</v>
      </c>
      <c r="BF110" s="524">
        <v>24932</v>
      </c>
      <c r="BG110" s="524">
        <v>25619</v>
      </c>
      <c r="BH110" s="524">
        <v>25503</v>
      </c>
      <c r="BI110" s="300">
        <f t="shared" si="48"/>
        <v>-757</v>
      </c>
      <c r="BJ110" s="86">
        <f t="shared" si="48"/>
        <v>-1127</v>
      </c>
      <c r="BK110" s="86">
        <f t="shared" si="48"/>
        <v>-1377</v>
      </c>
      <c r="BL110" s="86">
        <f t="shared" si="48"/>
        <v>-689</v>
      </c>
      <c r="BM110" s="86">
        <f t="shared" si="48"/>
        <v>-1760</v>
      </c>
      <c r="BN110" s="86">
        <f t="shared" si="48"/>
        <v>-2080</v>
      </c>
      <c r="BO110" s="86">
        <f t="shared" si="48"/>
        <v>-980</v>
      </c>
      <c r="BP110" s="86">
        <f t="shared" si="48"/>
        <v>-1469</v>
      </c>
      <c r="BQ110" s="86">
        <f t="shared" si="48"/>
        <v>-852</v>
      </c>
      <c r="BR110" s="332">
        <f t="shared" si="48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8"/>
        <v>0</v>
      </c>
      <c r="BJ111" s="86">
        <f t="shared" si="48"/>
        <v>0</v>
      </c>
      <c r="BK111" s="86">
        <f t="shared" si="48"/>
        <v>0</v>
      </c>
      <c r="BL111" s="86">
        <f t="shared" si="48"/>
        <v>0</v>
      </c>
      <c r="BM111" s="86">
        <f t="shared" si="48"/>
        <v>0</v>
      </c>
      <c r="BN111" s="86">
        <f t="shared" si="48"/>
        <v>0</v>
      </c>
      <c r="BO111" s="86">
        <f t="shared" si="48"/>
        <v>0</v>
      </c>
      <c r="BP111" s="86">
        <f t="shared" si="48"/>
        <v>0</v>
      </c>
      <c r="BQ111" s="86">
        <f t="shared" si="48"/>
        <v>0</v>
      </c>
      <c r="BR111" s="332">
        <f t="shared" si="48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8"/>
        <v>0</v>
      </c>
      <c r="BJ112" s="86">
        <f t="shared" si="48"/>
        <v>0</v>
      </c>
      <c r="BK112" s="86">
        <f t="shared" si="48"/>
        <v>0</v>
      </c>
      <c r="BL112" s="86">
        <f t="shared" si="48"/>
        <v>0</v>
      </c>
      <c r="BM112" s="86">
        <f t="shared" si="48"/>
        <v>0</v>
      </c>
      <c r="BN112" s="86">
        <f t="shared" si="48"/>
        <v>0</v>
      </c>
      <c r="BO112" s="86">
        <f t="shared" si="48"/>
        <v>0</v>
      </c>
      <c r="BP112" s="86">
        <f t="shared" si="48"/>
        <v>0</v>
      </c>
      <c r="BQ112" s="86">
        <f t="shared" si="48"/>
        <v>0</v>
      </c>
      <c r="BR112" s="332">
        <f t="shared" si="48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>
        <v>253814</v>
      </c>
      <c r="BC113" s="400">
        <v>236810</v>
      </c>
      <c r="BD113" s="400">
        <v>237540</v>
      </c>
      <c r="BE113" s="400">
        <v>224713</v>
      </c>
      <c r="BF113" s="400">
        <v>237323</v>
      </c>
      <c r="BG113" s="400">
        <v>238474</v>
      </c>
      <c r="BH113" s="400">
        <v>231800</v>
      </c>
      <c r="BI113" s="301">
        <f t="shared" si="48"/>
        <v>-1067</v>
      </c>
      <c r="BJ113" s="49">
        <f t="shared" si="48"/>
        <v>-1690</v>
      </c>
      <c r="BK113" s="49">
        <f t="shared" si="48"/>
        <v>-5526</v>
      </c>
      <c r="BL113" s="49">
        <f t="shared" si="48"/>
        <v>15707</v>
      </c>
      <c r="BM113" s="49">
        <f t="shared" si="48"/>
        <v>-1210</v>
      </c>
      <c r="BN113" s="49">
        <f t="shared" si="48"/>
        <v>-375</v>
      </c>
      <c r="BO113" s="49">
        <f t="shared" si="48"/>
        <v>7702</v>
      </c>
      <c r="BP113" s="49">
        <f t="shared" si="48"/>
        <v>-3716</v>
      </c>
      <c r="BQ113" s="49">
        <f t="shared" si="48"/>
        <v>-8067</v>
      </c>
      <c r="BR113" s="104">
        <f t="shared" si="48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>
        <f t="shared" ref="AX115:AY115" si="61">AX94-AX101</f>
        <v>2527849.9100000039</v>
      </c>
      <c r="AY115" s="408">
        <f t="shared" si="61"/>
        <v>-8622376.8000000045</v>
      </c>
      <c r="AZ115" s="408">
        <f t="shared" ref="AZ115:BA115" si="62">AZ94-AZ101</f>
        <v>-11224082.260000005</v>
      </c>
      <c r="BA115" s="408">
        <f t="shared" si="62"/>
        <v>-24567381.609999996</v>
      </c>
      <c r="BB115" s="408">
        <f t="shared" ref="BB115:BC115" si="63">BB94-BB101</f>
        <v>-15274280.460000001</v>
      </c>
      <c r="BC115" s="408">
        <f t="shared" si="63"/>
        <v>-9095812.7300000004</v>
      </c>
      <c r="BD115" s="408">
        <f t="shared" ref="BD115:BE115" si="64">BD94-BD101</f>
        <v>-7186386.1800000006</v>
      </c>
      <c r="BE115" s="408">
        <f t="shared" si="64"/>
        <v>-4250853.950000002</v>
      </c>
      <c r="BF115" s="408">
        <f t="shared" ref="BF115:BG115" si="65">BF94-BF101</f>
        <v>-3525462.4799999986</v>
      </c>
      <c r="BG115" s="408">
        <f t="shared" si="65"/>
        <v>5077457.5100000016</v>
      </c>
      <c r="BH115" s="408">
        <f t="shared" ref="BH115" si="66">BH94-BH101</f>
        <v>17272710.050000004</v>
      </c>
      <c r="BI115" s="261">
        <f t="shared" ref="BI115:BR120" si="67">O115-C115</f>
        <v>-4162623.3500000015</v>
      </c>
      <c r="BJ115" s="66">
        <f t="shared" si="67"/>
        <v>7420010.1399999848</v>
      </c>
      <c r="BK115" s="66">
        <f t="shared" si="67"/>
        <v>4771373.9300000072</v>
      </c>
      <c r="BL115" s="66">
        <f t="shared" si="67"/>
        <v>-3083174.67</v>
      </c>
      <c r="BM115" s="66">
        <f t="shared" si="67"/>
        <v>1879181.7299999967</v>
      </c>
      <c r="BN115" s="66">
        <f t="shared" si="67"/>
        <v>1132977.5800000038</v>
      </c>
      <c r="BO115" s="66">
        <f t="shared" si="67"/>
        <v>560060.8899999978</v>
      </c>
      <c r="BP115" s="66">
        <f t="shared" si="67"/>
        <v>947529.96000000183</v>
      </c>
      <c r="BQ115" s="66">
        <f t="shared" si="67"/>
        <v>-1430469.1399999987</v>
      </c>
      <c r="BR115" s="106">
        <f t="shared" si="67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8">Q95-Q102</f>
        <v>2005101.99</v>
      </c>
      <c r="R116" s="66">
        <f t="shared" si="68"/>
        <v>817863.76</v>
      </c>
      <c r="S116" s="66">
        <f t="shared" ref="S116:V120" si="69">S95-S102</f>
        <v>543878.47</v>
      </c>
      <c r="T116" s="66">
        <f t="shared" si="69"/>
        <v>507358.35</v>
      </c>
      <c r="U116" s="71">
        <f t="shared" si="69"/>
        <v>514881.67000000004</v>
      </c>
      <c r="V116" s="399">
        <f t="shared" si="69"/>
        <v>679127.25</v>
      </c>
      <c r="W116" s="399">
        <f t="shared" ref="W116:AE116" si="70">W95-W102</f>
        <v>1371103.8399999999</v>
      </c>
      <c r="X116" s="493">
        <f t="shared" si="70"/>
        <v>3395548.8400000003</v>
      </c>
      <c r="Y116" s="448">
        <f t="shared" si="70"/>
        <v>4727667.8499999996</v>
      </c>
      <c r="Z116" s="71">
        <f t="shared" si="70"/>
        <v>5240194.99</v>
      </c>
      <c r="AA116" s="71">
        <f t="shared" si="70"/>
        <v>4537764</v>
      </c>
      <c r="AB116" s="71">
        <f t="shared" si="70"/>
        <v>3043243.33</v>
      </c>
      <c r="AC116" s="71">
        <f t="shared" si="70"/>
        <v>1941427.59</v>
      </c>
      <c r="AD116" s="71">
        <f t="shared" si="70"/>
        <v>931645.93</v>
      </c>
      <c r="AE116" s="71">
        <f t="shared" si="70"/>
        <v>718775.22</v>
      </c>
      <c r="AF116" s="71">
        <f t="shared" ref="AF116:AG116" si="71">AF95-AF102</f>
        <v>679604.6399999999</v>
      </c>
      <c r="AG116" s="71">
        <f t="shared" si="71"/>
        <v>708139.05</v>
      </c>
      <c r="AH116" s="71">
        <f t="shared" ref="AH116:AI116" si="72">AH95-AH102</f>
        <v>781986.11</v>
      </c>
      <c r="AI116" s="71">
        <f t="shared" si="72"/>
        <v>1974854.92</v>
      </c>
      <c r="AJ116" s="106">
        <f t="shared" ref="AJ116:AK116" si="73">AJ95-AJ102</f>
        <v>4116047.06</v>
      </c>
      <c r="AK116" s="71">
        <f t="shared" si="73"/>
        <v>5114213.7799999993</v>
      </c>
      <c r="AL116" s="71">
        <f t="shared" ref="AL116:AM116" si="74">AL95-AL102</f>
        <v>6424128.7499999991</v>
      </c>
      <c r="AM116" s="71">
        <f t="shared" si="74"/>
        <v>5119973.8199999994</v>
      </c>
      <c r="AN116" s="71">
        <f t="shared" ref="AN116:AO116" si="75">AN95-AN102</f>
        <v>3567068.93</v>
      </c>
      <c r="AO116" s="71">
        <f t="shared" si="75"/>
        <v>2411275.08</v>
      </c>
      <c r="AP116" s="71">
        <f t="shared" ref="AP116:AQ116" si="76">AP95-AP102</f>
        <v>1204605.23</v>
      </c>
      <c r="AQ116" s="71">
        <f t="shared" si="76"/>
        <v>986058.71000000008</v>
      </c>
      <c r="AR116" s="71">
        <f t="shared" ref="AR116:AS116" si="77">AR95-AR102</f>
        <v>847346.44000000006</v>
      </c>
      <c r="AS116" s="71">
        <f t="shared" si="77"/>
        <v>892569.52</v>
      </c>
      <c r="AT116" s="71">
        <f t="shared" ref="AT116:AU116" si="78">AT95-AT102</f>
        <v>1438248.8</v>
      </c>
      <c r="AU116" s="71">
        <f t="shared" si="78"/>
        <v>2199150.7799999998</v>
      </c>
      <c r="AV116" s="71">
        <f t="shared" ref="AV116:AW116" si="79">AV95-AV102</f>
        <v>5232676.6000000006</v>
      </c>
      <c r="AW116" s="586">
        <f t="shared" si="79"/>
        <v>7074915.4999999991</v>
      </c>
      <c r="AX116" s="408">
        <f t="shared" ref="AX116:AY116" si="80">AX95-AX102</f>
        <v>6182450.5200000005</v>
      </c>
      <c r="AY116" s="408">
        <f t="shared" si="80"/>
        <v>5551378.7799999993</v>
      </c>
      <c r="AZ116" s="408">
        <f t="shared" ref="AZ116:BA116" si="81">AZ95-AZ102</f>
        <v>4012067.9499999997</v>
      </c>
      <c r="BA116" s="408">
        <f t="shared" si="81"/>
        <v>2168895.36</v>
      </c>
      <c r="BB116" s="408">
        <f t="shared" ref="BB116:BC116" si="82">BB95-BB102</f>
        <v>1151391.99</v>
      </c>
      <c r="BC116" s="408">
        <f t="shared" si="82"/>
        <v>871730.59000000008</v>
      </c>
      <c r="BD116" s="408">
        <f t="shared" ref="BD116:BE116" si="83">BD95-BD102</f>
        <v>771761.05999999994</v>
      </c>
      <c r="BE116" s="408">
        <f t="shared" si="83"/>
        <v>767390.93</v>
      </c>
      <c r="BF116" s="408">
        <f t="shared" ref="BF116:BG116" si="84">BF95-BF102</f>
        <v>979801.5</v>
      </c>
      <c r="BG116" s="408">
        <f t="shared" si="84"/>
        <v>2210747.69</v>
      </c>
      <c r="BH116" s="408">
        <f t="shared" ref="BH116" si="85">BH95-BH102</f>
        <v>5184058.62</v>
      </c>
      <c r="BI116" s="261">
        <f t="shared" si="67"/>
        <v>-579389.7200000002</v>
      </c>
      <c r="BJ116" s="66">
        <f t="shared" si="67"/>
        <v>236633.80999999959</v>
      </c>
      <c r="BK116" s="66">
        <f t="shared" si="67"/>
        <v>598145.57000000007</v>
      </c>
      <c r="BL116" s="66">
        <f t="shared" si="67"/>
        <v>20958.969999999972</v>
      </c>
      <c r="BM116" s="66">
        <f t="shared" si="67"/>
        <v>-8536.1199999999953</v>
      </c>
      <c r="BN116" s="66">
        <f t="shared" si="67"/>
        <v>49555.389999999956</v>
      </c>
      <c r="BO116" s="66">
        <f t="shared" si="67"/>
        <v>33219.260000000068</v>
      </c>
      <c r="BP116" s="66">
        <f t="shared" si="67"/>
        <v>44130.399999999907</v>
      </c>
      <c r="BQ116" s="66">
        <f t="shared" si="67"/>
        <v>-225870.78000000026</v>
      </c>
      <c r="BR116" s="106">
        <f t="shared" si="67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8"/>
        <v>-12746267.15</v>
      </c>
      <c r="R117" s="66">
        <f t="shared" si="68"/>
        <v>-10038307.130000001</v>
      </c>
      <c r="S117" s="66">
        <f t="shared" si="69"/>
        <v>-5318321.05</v>
      </c>
      <c r="T117" s="66">
        <f t="shared" si="69"/>
        <v>-3445902.29</v>
      </c>
      <c r="U117" s="71">
        <f t="shared" si="69"/>
        <v>-3599578.98</v>
      </c>
      <c r="V117" s="71">
        <f t="shared" si="69"/>
        <v>-3407918.7800000003</v>
      </c>
      <c r="W117" s="71">
        <f t="shared" ref="W117:AE117" si="86">W96-W103</f>
        <v>-2324896.2200000002</v>
      </c>
      <c r="X117" s="106">
        <f t="shared" si="86"/>
        <v>-4723970.7300000004</v>
      </c>
      <c r="Y117" s="448">
        <f t="shared" si="86"/>
        <v>-10585804.680000002</v>
      </c>
      <c r="Z117" s="71">
        <f t="shared" si="86"/>
        <v>-15673653.970000001</v>
      </c>
      <c r="AA117" s="71">
        <f t="shared" si="86"/>
        <v>-25283780</v>
      </c>
      <c r="AB117" s="71">
        <f t="shared" si="86"/>
        <v>-20489734.300000001</v>
      </c>
      <c r="AC117" s="71">
        <f t="shared" si="86"/>
        <v>-19606576.600000001</v>
      </c>
      <c r="AD117" s="71">
        <f t="shared" si="86"/>
        <v>-12549767.789999999</v>
      </c>
      <c r="AE117" s="71">
        <f t="shared" si="86"/>
        <v>-5382303.0999999996</v>
      </c>
      <c r="AF117" s="71">
        <f t="shared" ref="AF117:AG117" si="87">AF96-AF103</f>
        <v>-4510593.1900000004</v>
      </c>
      <c r="AG117" s="71">
        <f t="shared" si="87"/>
        <v>-3593265.35</v>
      </c>
      <c r="AH117" s="71">
        <f t="shared" ref="AH117:AI117" si="88">AH96-AH103</f>
        <v>-4470866.4600000009</v>
      </c>
      <c r="AI117" s="71">
        <f t="shared" si="88"/>
        <v>-2595436.42</v>
      </c>
      <c r="AJ117" s="106">
        <f t="shared" ref="AJ117:AK117" si="89">AJ96-AJ103</f>
        <v>-8593927.8900000025</v>
      </c>
      <c r="AK117" s="71">
        <f t="shared" si="89"/>
        <v>-8680020.5800000001</v>
      </c>
      <c r="AL117" s="71">
        <f t="shared" ref="AL117:AM117" si="90">AL96-AL103</f>
        <v>-16679857.49</v>
      </c>
      <c r="AM117" s="71">
        <f t="shared" si="90"/>
        <v>-29383088.520000003</v>
      </c>
      <c r="AN117" s="71">
        <f t="shared" ref="AN117:AO117" si="91">AN96-AN103</f>
        <v>-24573999.509999998</v>
      </c>
      <c r="AO117" s="71">
        <f t="shared" si="91"/>
        <v>-17741492.800000001</v>
      </c>
      <c r="AP117" s="71">
        <f t="shared" ref="AP117:AQ117" si="92">AP96-AP103</f>
        <v>-13693537.569999998</v>
      </c>
      <c r="AQ117" s="71">
        <f t="shared" si="92"/>
        <v>-5933653.0700000003</v>
      </c>
      <c r="AR117" s="71">
        <f t="shared" ref="AR117:AS117" si="93">AR96-AR103</f>
        <v>-6469743.4900000002</v>
      </c>
      <c r="AS117" s="71">
        <f t="shared" si="93"/>
        <v>-4476282.13</v>
      </c>
      <c r="AT117" s="71">
        <f t="shared" ref="AT117:AU117" si="94">AT96-AT103</f>
        <v>-4521309.18</v>
      </c>
      <c r="AU117" s="71">
        <f t="shared" si="94"/>
        <v>-6015586.830000001</v>
      </c>
      <c r="AV117" s="71">
        <f t="shared" ref="AV117:AW117" si="95">AV96-AV103</f>
        <v>-11082051.259999998</v>
      </c>
      <c r="AW117" s="586">
        <f t="shared" si="95"/>
        <v>-20782919.049999997</v>
      </c>
      <c r="AX117" s="408">
        <f t="shared" ref="AX117:AY117" si="96">AX96-AX103</f>
        <v>-24717092.359999999</v>
      </c>
      <c r="AY117" s="408">
        <f t="shared" si="96"/>
        <v>-31194305.530000001</v>
      </c>
      <c r="AZ117" s="408">
        <f t="shared" ref="AZ117:BA117" si="97">AZ96-AZ103</f>
        <v>-23134376.009999998</v>
      </c>
      <c r="BA117" s="408">
        <f t="shared" si="97"/>
        <v>-21440185.200000003</v>
      </c>
      <c r="BB117" s="408">
        <f t="shared" ref="BB117:BC117" si="98">BB96-BB103</f>
        <v>-11286304.310000001</v>
      </c>
      <c r="BC117" s="408">
        <f t="shared" si="98"/>
        <v>-8740088.4100000001</v>
      </c>
      <c r="BD117" s="408">
        <f t="shared" ref="BD117:BE117" si="99">BD96-BD103</f>
        <v>-6136751.0099999998</v>
      </c>
      <c r="BE117" s="408">
        <f t="shared" si="99"/>
        <v>-4095996.62</v>
      </c>
      <c r="BF117" s="408">
        <f t="shared" ref="BF117:BG117" si="100">BF96-BF103</f>
        <v>-7700937.0099999988</v>
      </c>
      <c r="BG117" s="408">
        <f t="shared" si="100"/>
        <v>-3424892.24</v>
      </c>
      <c r="BH117" s="408">
        <f t="shared" ref="BH117" si="101">BH96-BH103</f>
        <v>-7139975.910000002</v>
      </c>
      <c r="BI117" s="261">
        <f t="shared" si="67"/>
        <v>1495112.8299999926</v>
      </c>
      <c r="BJ117" s="66">
        <f t="shared" si="67"/>
        <v>3393369.1299999971</v>
      </c>
      <c r="BK117" s="66">
        <f t="shared" si="67"/>
        <v>1011026.1300000008</v>
      </c>
      <c r="BL117" s="66">
        <f t="shared" si="67"/>
        <v>-2965973.92</v>
      </c>
      <c r="BM117" s="66">
        <f t="shared" si="67"/>
        <v>-583289.67999999877</v>
      </c>
      <c r="BN117" s="66">
        <f t="shared" si="67"/>
        <v>154128.79999999981</v>
      </c>
      <c r="BO117" s="66">
        <f t="shared" si="67"/>
        <v>-641517.80000000121</v>
      </c>
      <c r="BP117" s="66">
        <f t="shared" si="67"/>
        <v>-497203.69999999925</v>
      </c>
      <c r="BQ117" s="66">
        <f t="shared" si="67"/>
        <v>-1189998.4599999995</v>
      </c>
      <c r="BR117" s="106">
        <f t="shared" si="67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8"/>
        <v>3816220.45</v>
      </c>
      <c r="R118" s="66">
        <f t="shared" si="68"/>
        <v>1530804.79</v>
      </c>
      <c r="S118" s="66">
        <f t="shared" si="69"/>
        <v>1127531.74</v>
      </c>
      <c r="T118" s="66">
        <f t="shared" si="69"/>
        <v>1043290.0800000001</v>
      </c>
      <c r="U118" s="71">
        <f t="shared" si="69"/>
        <v>1092680.25</v>
      </c>
      <c r="V118" s="71">
        <f t="shared" si="69"/>
        <v>1488845.0899999999</v>
      </c>
      <c r="W118" s="71">
        <f t="shared" ref="W118:AE118" si="102">W97-W104</f>
        <v>3881885.98</v>
      </c>
      <c r="X118" s="106">
        <f t="shared" si="102"/>
        <v>8840450.1099999994</v>
      </c>
      <c r="Y118" s="448">
        <f t="shared" si="102"/>
        <v>11871695.379999999</v>
      </c>
      <c r="Z118" s="71">
        <f t="shared" si="102"/>
        <v>12948824.319999998</v>
      </c>
      <c r="AA118" s="71">
        <f t="shared" si="102"/>
        <v>11263367</v>
      </c>
      <c r="AB118" s="71">
        <f t="shared" si="102"/>
        <v>6797667.0200000014</v>
      </c>
      <c r="AC118" s="71">
        <f t="shared" si="102"/>
        <v>4208333.6900000004</v>
      </c>
      <c r="AD118" s="71">
        <f t="shared" si="102"/>
        <v>1806339.9699999997</v>
      </c>
      <c r="AE118" s="71">
        <f t="shared" si="102"/>
        <v>1560608.85</v>
      </c>
      <c r="AF118" s="71">
        <f t="shared" ref="AF118:AG118" si="103">AF97-AF104</f>
        <v>1509772.91</v>
      </c>
      <c r="AG118" s="71">
        <f t="shared" si="103"/>
        <v>1600529.31</v>
      </c>
      <c r="AH118" s="71">
        <f t="shared" ref="AH118:AI118" si="104">AH97-AH104</f>
        <v>2118356.86</v>
      </c>
      <c r="AI118" s="71">
        <f t="shared" si="104"/>
        <v>5646312.1100000003</v>
      </c>
      <c r="AJ118" s="106">
        <f t="shared" ref="AJ118:AK118" si="105">AJ97-AJ104</f>
        <v>10546772.840000002</v>
      </c>
      <c r="AK118" s="71">
        <f t="shared" si="105"/>
        <v>13537454.25</v>
      </c>
      <c r="AL118" s="71">
        <f t="shared" ref="AL118:AM118" si="106">AL97-AL104</f>
        <v>15535680.74</v>
      </c>
      <c r="AM118" s="71">
        <f t="shared" si="106"/>
        <v>12375145.639999999</v>
      </c>
      <c r="AN118" s="71">
        <f t="shared" ref="AN118:AO118" si="107">AN97-AN104</f>
        <v>9063204.3300000001</v>
      </c>
      <c r="AO118" s="71">
        <f t="shared" si="107"/>
        <v>5612890.2500000009</v>
      </c>
      <c r="AP118" s="71">
        <f t="shared" ref="AP118:AQ118" si="108">AP97-AP104</f>
        <v>1716729.21</v>
      </c>
      <c r="AQ118" s="71">
        <f t="shared" si="108"/>
        <v>1426630.57</v>
      </c>
      <c r="AR118" s="71">
        <f t="shared" ref="AR118:AS118" si="109">AR97-AR104</f>
        <v>4505476.42</v>
      </c>
      <c r="AS118" s="71">
        <f t="shared" si="109"/>
        <v>2730017.88</v>
      </c>
      <c r="AT118" s="71">
        <f t="shared" ref="AT118:AU118" si="110">AT97-AT104</f>
        <v>4250176.92</v>
      </c>
      <c r="AU118" s="71">
        <f t="shared" si="110"/>
        <v>7736052.79</v>
      </c>
      <c r="AV118" s="71">
        <f t="shared" ref="AV118:AW118" si="111">AV97-AV104</f>
        <v>14087928.630000001</v>
      </c>
      <c r="AW118" s="586">
        <f t="shared" si="111"/>
        <v>18095348.379999995</v>
      </c>
      <c r="AX118" s="408">
        <f t="shared" ref="AX118:AY118" si="112">AX97-AX104</f>
        <v>15534529.279999999</v>
      </c>
      <c r="AY118" s="408">
        <f t="shared" si="112"/>
        <v>14355753.279999999</v>
      </c>
      <c r="AZ118" s="408">
        <f t="shared" ref="AZ118:BA118" si="113">AZ97-AZ104</f>
        <v>10082371.799999999</v>
      </c>
      <c r="BA118" s="408">
        <f t="shared" si="113"/>
        <v>5114894.2</v>
      </c>
      <c r="BB118" s="408">
        <f t="shared" ref="BB118:BC118" si="114">BB97-BB104</f>
        <v>2784170.39</v>
      </c>
      <c r="BC118" s="408">
        <f t="shared" si="114"/>
        <v>2146399.62</v>
      </c>
      <c r="BD118" s="408">
        <f t="shared" ref="BD118:BE118" si="115">BD97-BD104</f>
        <v>1863103.48</v>
      </c>
      <c r="BE118" s="408">
        <f t="shared" si="115"/>
        <v>2244157.1999999997</v>
      </c>
      <c r="BF118" s="408">
        <f t="shared" ref="BF118:BG118" si="116">BF97-BF104</f>
        <v>2795211.42</v>
      </c>
      <c r="BG118" s="408">
        <f t="shared" si="116"/>
        <v>6556950.7199999997</v>
      </c>
      <c r="BH118" s="408">
        <f t="shared" ref="BH118" si="117">BH97-BH104</f>
        <v>12533328.01</v>
      </c>
      <c r="BI118" s="261">
        <f t="shared" si="67"/>
        <v>-1124371.6500000004</v>
      </c>
      <c r="BJ118" s="66">
        <f t="shared" si="67"/>
        <v>320523.77999999933</v>
      </c>
      <c r="BK118" s="66">
        <f t="shared" si="67"/>
        <v>347069.33000000007</v>
      </c>
      <c r="BL118" s="66">
        <f t="shared" si="67"/>
        <v>-457118.25</v>
      </c>
      <c r="BM118" s="66">
        <f t="shared" si="67"/>
        <v>-91623.34999999986</v>
      </c>
      <c r="BN118" s="66">
        <f t="shared" si="67"/>
        <v>-19366.290000000037</v>
      </c>
      <c r="BO118" s="66">
        <f t="shared" si="67"/>
        <v>-8521.339999999851</v>
      </c>
      <c r="BP118" s="66">
        <f t="shared" si="67"/>
        <v>15850.35999999987</v>
      </c>
      <c r="BQ118" s="66">
        <f t="shared" si="67"/>
        <v>-979199.43000000017</v>
      </c>
      <c r="BR118" s="106">
        <f t="shared" si="67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8"/>
        <v>5294733.4700000007</v>
      </c>
      <c r="R119" s="66">
        <f t="shared" si="68"/>
        <v>1384909.6700000002</v>
      </c>
      <c r="S119" s="66">
        <f t="shared" si="69"/>
        <v>1663024.5699999998</v>
      </c>
      <c r="T119" s="66">
        <f t="shared" si="69"/>
        <v>2275428.62</v>
      </c>
      <c r="U119" s="71">
        <f t="shared" si="69"/>
        <v>2220529.1500000004</v>
      </c>
      <c r="V119" s="71">
        <f t="shared" si="69"/>
        <v>2205324.42</v>
      </c>
      <c r="W119" s="71">
        <f t="shared" ref="W119:AE119" si="118">W98-W105</f>
        <v>2956862.6399999997</v>
      </c>
      <c r="X119" s="106">
        <f t="shared" si="118"/>
        <v>6545726.6600000001</v>
      </c>
      <c r="Y119" s="448">
        <f t="shared" si="118"/>
        <v>6720870.46</v>
      </c>
      <c r="Z119" s="71">
        <f t="shared" si="118"/>
        <v>13071587.629999999</v>
      </c>
      <c r="AA119" s="71">
        <f t="shared" si="118"/>
        <v>4622843</v>
      </c>
      <c r="AB119" s="71">
        <f t="shared" si="118"/>
        <v>6978983.1400000006</v>
      </c>
      <c r="AC119" s="71">
        <f t="shared" si="118"/>
        <v>5279710.08</v>
      </c>
      <c r="AD119" s="71">
        <f t="shared" si="118"/>
        <v>2942169.38</v>
      </c>
      <c r="AE119" s="71">
        <f t="shared" si="118"/>
        <v>2673860.4100000006</v>
      </c>
      <c r="AF119" s="71">
        <f t="shared" ref="AF119:AG119" si="119">AF98-AF105</f>
        <v>2845293.5199999996</v>
      </c>
      <c r="AG119" s="71">
        <f t="shared" si="119"/>
        <v>3131927.08</v>
      </c>
      <c r="AH119" s="71">
        <f t="shared" ref="AH119:AI119" si="120">AH98-AH105</f>
        <v>3133550.95</v>
      </c>
      <c r="AI119" s="71">
        <f t="shared" si="120"/>
        <v>4467216.8900000006</v>
      </c>
      <c r="AJ119" s="106">
        <f t="shared" ref="AJ119:AK119" si="121">AJ98-AJ105</f>
        <v>7939244.7299999995</v>
      </c>
      <c r="AK119" s="71">
        <f t="shared" si="121"/>
        <v>9503921.3300000001</v>
      </c>
      <c r="AL119" s="71">
        <f t="shared" ref="AL119:AM119" si="122">AL98-AL105</f>
        <v>11607684.029999999</v>
      </c>
      <c r="AM119" s="71">
        <f t="shared" si="122"/>
        <v>9226159.5999999996</v>
      </c>
      <c r="AN119" s="71">
        <f t="shared" ref="AN119:AO119" si="123">AN98-AN105</f>
        <v>7995670.4400000004</v>
      </c>
      <c r="AO119" s="71">
        <f t="shared" si="123"/>
        <v>6408000.25</v>
      </c>
      <c r="AP119" s="71">
        <f t="shared" ref="AP119:AQ119" si="124">AP98-AP105</f>
        <v>6534965.79</v>
      </c>
      <c r="AQ119" s="71">
        <f t="shared" si="124"/>
        <v>4431064.79</v>
      </c>
      <c r="AR119" s="71">
        <f t="shared" ref="AR119:AS119" si="125">AR98-AR105</f>
        <v>2330197.61</v>
      </c>
      <c r="AS119" s="71">
        <f t="shared" si="125"/>
        <v>4470467.5299999993</v>
      </c>
      <c r="AT119" s="71">
        <f t="shared" ref="AT119:AU119" si="126">AT98-AT105</f>
        <v>5634119.3099999996</v>
      </c>
      <c r="AU119" s="71">
        <f t="shared" si="126"/>
        <v>44232360.479999997</v>
      </c>
      <c r="AV119" s="71">
        <f t="shared" ref="AV119:AW119" si="127">AV98-AV105</f>
        <v>10846331.819999998</v>
      </c>
      <c r="AW119" s="586">
        <f t="shared" si="127"/>
        <v>13497461.810000001</v>
      </c>
      <c r="AX119" s="408">
        <f t="shared" ref="AX119:AY119" si="128">AX98-AX105</f>
        <v>12834449.799999999</v>
      </c>
      <c r="AY119" s="408">
        <f t="shared" si="128"/>
        <v>10379822.910000002</v>
      </c>
      <c r="AZ119" s="408">
        <f t="shared" ref="AZ119:BA119" si="129">AZ98-AZ105</f>
        <v>9971985.2299999986</v>
      </c>
      <c r="BA119" s="408">
        <f t="shared" si="129"/>
        <v>7029313.2299999995</v>
      </c>
      <c r="BB119" s="408">
        <f t="shared" ref="BB119:BC119" si="130">BB98-BB105</f>
        <v>4316484.67</v>
      </c>
      <c r="BC119" s="408">
        <f t="shared" si="130"/>
        <v>2404101.3200000003</v>
      </c>
      <c r="BD119" s="408">
        <f t="shared" ref="BD119:BE119" si="131">BD98-BD105</f>
        <v>3181413.29</v>
      </c>
      <c r="BE119" s="408">
        <f t="shared" si="131"/>
        <v>2653717.2899999996</v>
      </c>
      <c r="BF119" s="408">
        <f t="shared" ref="BF119:BG119" si="132">BF98-BF105</f>
        <v>2619347.71</v>
      </c>
      <c r="BG119" s="408">
        <f t="shared" si="132"/>
        <v>4172835.5400000005</v>
      </c>
      <c r="BH119" s="408">
        <f t="shared" ref="BH119" si="133">BH98-BH105</f>
        <v>9309130.9900000002</v>
      </c>
      <c r="BI119" s="261">
        <f t="shared" si="67"/>
        <v>-25291.060000000522</v>
      </c>
      <c r="BJ119" s="66">
        <f t="shared" si="67"/>
        <v>835215.63000000175</v>
      </c>
      <c r="BK119" s="66">
        <f t="shared" si="67"/>
        <v>493862.37000000104</v>
      </c>
      <c r="BL119" s="66">
        <f t="shared" si="67"/>
        <v>-1108424.43</v>
      </c>
      <c r="BM119" s="66">
        <f t="shared" si="67"/>
        <v>316761.40999999968</v>
      </c>
      <c r="BN119" s="66">
        <f t="shared" si="67"/>
        <v>220053.63000000035</v>
      </c>
      <c r="BO119" s="66">
        <f t="shared" si="67"/>
        <v>501583.91000000038</v>
      </c>
      <c r="BP119" s="66">
        <f t="shared" si="67"/>
        <v>312314.80999999982</v>
      </c>
      <c r="BQ119" s="66">
        <f t="shared" si="67"/>
        <v>-2793338.6300000008</v>
      </c>
      <c r="BR119" s="106">
        <f t="shared" si="67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8"/>
        <v>-10876745.509999998</v>
      </c>
      <c r="R120" s="61">
        <f t="shared" si="68"/>
        <v>-18667486.420000002</v>
      </c>
      <c r="S120" s="61">
        <f t="shared" si="69"/>
        <v>-9211348.1899999995</v>
      </c>
      <c r="T120" s="61">
        <f t="shared" si="69"/>
        <v>-4125447.2699999996</v>
      </c>
      <c r="U120" s="102">
        <f t="shared" si="69"/>
        <v>-3059477.1899999995</v>
      </c>
      <c r="V120" s="102">
        <f t="shared" si="69"/>
        <v>-1710487.7300000004</v>
      </c>
      <c r="W120" s="102">
        <f t="shared" ref="W120:AE120" si="134">W99-W106</f>
        <v>11119010.790000003</v>
      </c>
      <c r="X120" s="105">
        <f t="shared" si="134"/>
        <v>27581300.349999994</v>
      </c>
      <c r="Y120" s="483">
        <f t="shared" si="134"/>
        <v>23706533.079999983</v>
      </c>
      <c r="Z120" s="102">
        <f t="shared" si="134"/>
        <v>27163903.48999998</v>
      </c>
      <c r="AA120" s="102">
        <f t="shared" si="134"/>
        <v>-16466127</v>
      </c>
      <c r="AB120" s="102">
        <f t="shared" si="134"/>
        <v>-16738140.309999995</v>
      </c>
      <c r="AC120" s="102">
        <f t="shared" si="134"/>
        <v>-18698097.030000001</v>
      </c>
      <c r="AD120" s="102">
        <f t="shared" si="134"/>
        <v>-18801786.030000001</v>
      </c>
      <c r="AE120" s="102">
        <f t="shared" si="134"/>
        <v>-9289822.6700000018</v>
      </c>
      <c r="AF120" s="102">
        <f t="shared" ref="AF120:AG120" si="135">AF99-AF106</f>
        <v>-6657722.8000000007</v>
      </c>
      <c r="AG120" s="102">
        <f t="shared" si="135"/>
        <v>-3853912.5200000014</v>
      </c>
      <c r="AH120" s="102">
        <f t="shared" ref="AH120:AI120" si="136">AH99-AH106</f>
        <v>-2900251.7400000021</v>
      </c>
      <c r="AI120" s="102">
        <f t="shared" si="136"/>
        <v>10558192.869999994</v>
      </c>
      <c r="AJ120" s="105">
        <f t="shared" ref="AJ120:AK120" si="137">AJ99-AJ106</f>
        <v>24320210.440000013</v>
      </c>
      <c r="AK120" s="102">
        <f t="shared" si="137"/>
        <v>27747706.340000004</v>
      </c>
      <c r="AL120" s="102">
        <f t="shared" ref="AL120:AM120" si="138">AL99-AL106</f>
        <v>32173897.579999998</v>
      </c>
      <c r="AM120" s="102">
        <f t="shared" si="138"/>
        <v>-14107821.269999996</v>
      </c>
      <c r="AN120" s="102">
        <f t="shared" ref="AN120:AO120" si="139">AN99-AN106</f>
        <v>-15544516.410000004</v>
      </c>
      <c r="AO120" s="102">
        <f t="shared" si="139"/>
        <v>-16417330.530000001</v>
      </c>
      <c r="AP120" s="102">
        <f t="shared" ref="AP120:AQ120" si="140">AP99-AP106</f>
        <v>-19767911.049999997</v>
      </c>
      <c r="AQ120" s="102">
        <f t="shared" si="140"/>
        <v>-9749056.75</v>
      </c>
      <c r="AR120" s="102">
        <f t="shared" ref="AR120:AS120" si="141">AR99-AR106</f>
        <v>-8239329.8599999994</v>
      </c>
      <c r="AS120" s="102">
        <f t="shared" si="141"/>
        <v>-1746894.4700000025</v>
      </c>
      <c r="AT120" s="102">
        <f t="shared" ref="AT120:AU120" si="142">AT99-AT106</f>
        <v>4225691.9100000039</v>
      </c>
      <c r="AU120" s="102">
        <f t="shared" si="142"/>
        <v>50680178.929999992</v>
      </c>
      <c r="AV120" s="102">
        <f t="shared" ref="AV120:AW120" si="143">AV99-AV106</f>
        <v>36370453.909999982</v>
      </c>
      <c r="AW120" s="631">
        <f t="shared" si="143"/>
        <v>30300092.119999975</v>
      </c>
      <c r="AX120" s="404">
        <f t="shared" ref="AX120:AY120" si="144">AX99-AX106</f>
        <v>12362187.149999991</v>
      </c>
      <c r="AY120" s="404">
        <f t="shared" si="144"/>
        <v>-9529727.3600000143</v>
      </c>
      <c r="AZ120" s="404">
        <f t="shared" ref="AZ120:BA120" si="145">AZ99-AZ106</f>
        <v>-10292033.289999992</v>
      </c>
      <c r="BA120" s="404">
        <f t="shared" si="145"/>
        <v>-31694464.020000011</v>
      </c>
      <c r="BB120" s="404">
        <f t="shared" ref="BB120:BC120" si="146">BB99-BB106</f>
        <v>-18308537.719999999</v>
      </c>
      <c r="BC120" s="404">
        <f t="shared" si="146"/>
        <v>-12413669.609999999</v>
      </c>
      <c r="BD120" s="404">
        <f t="shared" ref="BD120:BE120" si="147">BD99-BD106</f>
        <v>-7506859.3599999994</v>
      </c>
      <c r="BE120" s="404">
        <f t="shared" si="147"/>
        <v>-2681585.1500000041</v>
      </c>
      <c r="BF120" s="404">
        <f t="shared" ref="BF120:BG120" si="148">BF99-BF106</f>
        <v>-4832038.8599999994</v>
      </c>
      <c r="BG120" s="404">
        <f t="shared" si="148"/>
        <v>14593099.219999999</v>
      </c>
      <c r="BH120" s="404">
        <f t="shared" ref="BH120" si="149">BH99-BH106</f>
        <v>37159251.75999999</v>
      </c>
      <c r="BI120" s="262">
        <f t="shared" si="67"/>
        <v>-4396562.9500000104</v>
      </c>
      <c r="BJ120" s="61">
        <f t="shared" si="67"/>
        <v>12205752.489999983</v>
      </c>
      <c r="BK120" s="61">
        <f t="shared" si="67"/>
        <v>7221477.3300000131</v>
      </c>
      <c r="BL120" s="61">
        <f t="shared" si="67"/>
        <v>-7593732.2999999989</v>
      </c>
      <c r="BM120" s="61">
        <f t="shared" si="67"/>
        <v>1512493.9899999984</v>
      </c>
      <c r="BN120" s="61">
        <f t="shared" si="67"/>
        <v>1537349.1100000031</v>
      </c>
      <c r="BO120" s="61">
        <f t="shared" si="67"/>
        <v>444824.91999999713</v>
      </c>
      <c r="BP120" s="61">
        <f t="shared" si="67"/>
        <v>822621.83000000101</v>
      </c>
      <c r="BQ120" s="61">
        <f t="shared" si="67"/>
        <v>-6618876.4399999939</v>
      </c>
      <c r="BR120" s="105">
        <f t="shared" si="67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319">
        <v>0</v>
      </c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50">T122-H122</f>
        <v>0</v>
      </c>
      <c r="BO122" s="48">
        <f t="shared" ref="BO122:BO127" si="151">U122-I122</f>
        <v>0</v>
      </c>
      <c r="BP122" s="48">
        <f t="shared" ref="BP122:BR127" si="152">V122-J122</f>
        <v>0</v>
      </c>
      <c r="BQ122" s="48">
        <f t="shared" si="152"/>
        <v>0</v>
      </c>
      <c r="BR122" s="116">
        <f t="shared" si="152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>
        <v>3562</v>
      </c>
      <c r="BC123" s="319">
        <v>3378</v>
      </c>
      <c r="BD123" s="319">
        <v>3117</v>
      </c>
      <c r="BE123" s="319">
        <v>2834</v>
      </c>
      <c r="BF123" s="319">
        <v>2609</v>
      </c>
      <c r="BG123" s="319">
        <v>2210</v>
      </c>
      <c r="BH123" s="319">
        <v>1651</v>
      </c>
      <c r="BI123" s="115">
        <f>O123-C123</f>
        <v>-144</v>
      </c>
      <c r="BJ123" s="48">
        <f t="shared" ref="BJ123:BM127" si="153">P123-D123</f>
        <v>-179</v>
      </c>
      <c r="BK123" s="48">
        <f t="shared" si="153"/>
        <v>-341</v>
      </c>
      <c r="BL123" s="48">
        <f t="shared" si="153"/>
        <v>-770</v>
      </c>
      <c r="BM123" s="48">
        <f t="shared" si="153"/>
        <v>-896</v>
      </c>
      <c r="BN123" s="48">
        <f t="shared" si="150"/>
        <v>-771</v>
      </c>
      <c r="BO123" s="48">
        <f t="shared" si="151"/>
        <v>-732</v>
      </c>
      <c r="BP123" s="48">
        <f t="shared" si="152"/>
        <v>-722</v>
      </c>
      <c r="BQ123" s="48">
        <f t="shared" si="152"/>
        <v>-726</v>
      </c>
      <c r="BR123" s="116">
        <f t="shared" si="152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319">
        <v>0</v>
      </c>
      <c r="BI124" s="115">
        <f>O124-C124</f>
        <v>0</v>
      </c>
      <c r="BJ124" s="48">
        <f t="shared" si="153"/>
        <v>0</v>
      </c>
      <c r="BK124" s="48">
        <f t="shared" si="153"/>
        <v>0</v>
      </c>
      <c r="BL124" s="48">
        <f t="shared" si="153"/>
        <v>0</v>
      </c>
      <c r="BM124" s="48">
        <f t="shared" si="153"/>
        <v>0</v>
      </c>
      <c r="BN124" s="48">
        <f t="shared" si="150"/>
        <v>0</v>
      </c>
      <c r="BO124" s="48">
        <f t="shared" si="151"/>
        <v>0</v>
      </c>
      <c r="BP124" s="48">
        <f t="shared" si="152"/>
        <v>0</v>
      </c>
      <c r="BQ124" s="48">
        <f t="shared" si="152"/>
        <v>0</v>
      </c>
      <c r="BR124" s="116">
        <f t="shared" si="152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319">
        <v>0</v>
      </c>
      <c r="BI125" s="115">
        <f>O125-C125</f>
        <v>0</v>
      </c>
      <c r="BJ125" s="48">
        <f t="shared" si="153"/>
        <v>0</v>
      </c>
      <c r="BK125" s="48">
        <f t="shared" si="153"/>
        <v>0</v>
      </c>
      <c r="BL125" s="48">
        <f t="shared" si="153"/>
        <v>0</v>
      </c>
      <c r="BM125" s="48">
        <f t="shared" si="153"/>
        <v>0</v>
      </c>
      <c r="BN125" s="48">
        <f t="shared" si="150"/>
        <v>0</v>
      </c>
      <c r="BO125" s="48">
        <f t="shared" si="151"/>
        <v>0</v>
      </c>
      <c r="BP125" s="48">
        <f t="shared" si="152"/>
        <v>0</v>
      </c>
      <c r="BQ125" s="48">
        <f t="shared" si="152"/>
        <v>0</v>
      </c>
      <c r="BR125" s="116">
        <f t="shared" si="152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319">
        <v>0</v>
      </c>
      <c r="BI126" s="115">
        <f>O126-C126</f>
        <v>0</v>
      </c>
      <c r="BJ126" s="48">
        <f t="shared" si="153"/>
        <v>0</v>
      </c>
      <c r="BK126" s="48">
        <f t="shared" si="153"/>
        <v>0</v>
      </c>
      <c r="BL126" s="48">
        <f t="shared" si="153"/>
        <v>0</v>
      </c>
      <c r="BM126" s="48">
        <f t="shared" si="153"/>
        <v>0</v>
      </c>
      <c r="BN126" s="48">
        <f t="shared" si="150"/>
        <v>0</v>
      </c>
      <c r="BO126" s="48">
        <f t="shared" si="151"/>
        <v>0</v>
      </c>
      <c r="BP126" s="48">
        <f t="shared" si="152"/>
        <v>0</v>
      </c>
      <c r="BQ126" s="48">
        <f t="shared" si="152"/>
        <v>0</v>
      </c>
      <c r="BR126" s="116">
        <f t="shared" si="152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54">SUM(Q122:Q126)</f>
        <v>854</v>
      </c>
      <c r="R127" s="241">
        <f t="shared" si="154"/>
        <v>928</v>
      </c>
      <c r="S127" s="241">
        <f t="shared" si="154"/>
        <v>951</v>
      </c>
      <c r="T127" s="241">
        <f t="shared" si="154"/>
        <v>1048</v>
      </c>
      <c r="U127" s="319">
        <f t="shared" si="154"/>
        <v>1071</v>
      </c>
      <c r="V127" s="319">
        <f t="shared" si="154"/>
        <v>1065</v>
      </c>
      <c r="W127" s="319">
        <f t="shared" si="154"/>
        <v>1065</v>
      </c>
      <c r="X127" s="319">
        <f t="shared" si="154"/>
        <v>946</v>
      </c>
      <c r="Y127" s="529">
        <f t="shared" si="154"/>
        <v>831</v>
      </c>
      <c r="Z127" s="319">
        <f t="shared" si="154"/>
        <v>855</v>
      </c>
      <c r="AA127" s="319">
        <f t="shared" si="154"/>
        <v>972</v>
      </c>
      <c r="AB127" s="319">
        <f t="shared" si="154"/>
        <v>1437</v>
      </c>
      <c r="AC127" s="319">
        <f t="shared" si="154"/>
        <v>2042</v>
      </c>
      <c r="AD127" s="319">
        <f t="shared" si="154"/>
        <v>2681</v>
      </c>
      <c r="AE127" s="319">
        <f t="shared" si="154"/>
        <v>2636</v>
      </c>
      <c r="AF127" s="319">
        <f t="shared" si="154"/>
        <v>2903</v>
      </c>
      <c r="AG127" s="319">
        <f t="shared" si="154"/>
        <v>3157</v>
      </c>
      <c r="AH127" s="319">
        <f t="shared" si="154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>
        <v>3562</v>
      </c>
      <c r="BC127" s="319">
        <v>3378</v>
      </c>
      <c r="BD127" s="319">
        <v>3117</v>
      </c>
      <c r="BE127" s="319">
        <v>2834</v>
      </c>
      <c r="BF127" s="319">
        <v>2609</v>
      </c>
      <c r="BG127" s="319">
        <v>2210</v>
      </c>
      <c r="BH127" s="319">
        <v>1651</v>
      </c>
      <c r="BI127" s="115">
        <f>O127-C127</f>
        <v>-144</v>
      </c>
      <c r="BJ127" s="48">
        <f t="shared" si="153"/>
        <v>-179</v>
      </c>
      <c r="BK127" s="48">
        <f t="shared" si="153"/>
        <v>-341</v>
      </c>
      <c r="BL127" s="48">
        <f t="shared" si="153"/>
        <v>-770</v>
      </c>
      <c r="BM127" s="48">
        <f t="shared" si="153"/>
        <v>-896</v>
      </c>
      <c r="BN127" s="48">
        <f t="shared" si="150"/>
        <v>-771</v>
      </c>
      <c r="BO127" s="48">
        <f t="shared" si="151"/>
        <v>-732</v>
      </c>
      <c r="BP127" s="48">
        <f t="shared" si="152"/>
        <v>-722</v>
      </c>
      <c r="BQ127" s="48">
        <f t="shared" si="152"/>
        <v>-726</v>
      </c>
      <c r="BR127" s="116">
        <f t="shared" si="152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>
        <v>152</v>
      </c>
      <c r="BC129" s="355">
        <v>273</v>
      </c>
      <c r="BD129" s="355">
        <v>386</v>
      </c>
      <c r="BE129" s="355">
        <v>273</v>
      </c>
      <c r="BF129" s="355">
        <v>226</v>
      </c>
      <c r="BG129" s="355">
        <v>70</v>
      </c>
      <c r="BH129" s="355">
        <v>0</v>
      </c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55">T129-H129</f>
        <v>-241</v>
      </c>
      <c r="BO129" s="48">
        <f t="shared" ref="BO129:BO134" si="156">U129-I129</f>
        <v>-299</v>
      </c>
      <c r="BP129" s="48">
        <f t="shared" ref="BP129:BR134" si="157">V129-J129</f>
        <v>-238</v>
      </c>
      <c r="BQ129" s="48">
        <f t="shared" si="157"/>
        <v>-32</v>
      </c>
      <c r="BR129" s="116">
        <f t="shared" si="157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355">
        <v>0</v>
      </c>
      <c r="BI130" s="115">
        <f>O130-C130</f>
        <v>-1</v>
      </c>
      <c r="BJ130" s="48">
        <f t="shared" ref="BJ130:BM134" si="158">P130-D130</f>
        <v>-81</v>
      </c>
      <c r="BK130" s="48">
        <f t="shared" si="158"/>
        <v>-39</v>
      </c>
      <c r="BL130" s="48">
        <f t="shared" si="158"/>
        <v>-263</v>
      </c>
      <c r="BM130" s="48">
        <f t="shared" si="158"/>
        <v>-187</v>
      </c>
      <c r="BN130" s="48">
        <f t="shared" si="155"/>
        <v>-237</v>
      </c>
      <c r="BO130" s="48">
        <f t="shared" si="156"/>
        <v>-235</v>
      </c>
      <c r="BP130" s="48">
        <f t="shared" si="157"/>
        <v>-259</v>
      </c>
      <c r="BQ130" s="48">
        <f t="shared" si="157"/>
        <v>-86</v>
      </c>
      <c r="BR130" s="116">
        <f t="shared" si="157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>
        <v>18</v>
      </c>
      <c r="BC131" s="355">
        <v>54</v>
      </c>
      <c r="BD131" s="355">
        <v>21</v>
      </c>
      <c r="BE131" s="355">
        <v>20</v>
      </c>
      <c r="BF131" s="355">
        <v>16</v>
      </c>
      <c r="BG131" s="355">
        <v>18</v>
      </c>
      <c r="BH131" s="355">
        <v>14</v>
      </c>
      <c r="BI131" s="115">
        <f>O131-C131</f>
        <v>-47</v>
      </c>
      <c r="BJ131" s="48">
        <f t="shared" si="158"/>
        <v>-136</v>
      </c>
      <c r="BK131" s="48">
        <f t="shared" si="158"/>
        <v>-100</v>
      </c>
      <c r="BL131" s="48">
        <f t="shared" si="158"/>
        <v>-88</v>
      </c>
      <c r="BM131" s="48">
        <f t="shared" si="158"/>
        <v>-38</v>
      </c>
      <c r="BN131" s="48">
        <f t="shared" si="155"/>
        <v>-43</v>
      </c>
      <c r="BO131" s="48">
        <f t="shared" si="156"/>
        <v>-26</v>
      </c>
      <c r="BP131" s="48">
        <f t="shared" si="157"/>
        <v>-20</v>
      </c>
      <c r="BQ131" s="48">
        <f t="shared" si="157"/>
        <v>-17</v>
      </c>
      <c r="BR131" s="116">
        <f t="shared" si="157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58"/>
        <v>0</v>
      </c>
      <c r="BK132" s="48">
        <f t="shared" si="158"/>
        <v>0</v>
      </c>
      <c r="BL132" s="48">
        <f t="shared" si="158"/>
        <v>0</v>
      </c>
      <c r="BM132" s="48">
        <f t="shared" si="158"/>
        <v>0</v>
      </c>
      <c r="BN132" s="48">
        <f t="shared" si="155"/>
        <v>0</v>
      </c>
      <c r="BO132" s="48">
        <f t="shared" si="156"/>
        <v>0</v>
      </c>
      <c r="BP132" s="48">
        <f t="shared" si="157"/>
        <v>0</v>
      </c>
      <c r="BQ132" s="48">
        <f t="shared" si="157"/>
        <v>0</v>
      </c>
      <c r="BR132" s="116">
        <f t="shared" si="157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58"/>
        <v>0</v>
      </c>
      <c r="BK133" s="48">
        <f t="shared" si="158"/>
        <v>0</v>
      </c>
      <c r="BL133" s="48">
        <f t="shared" si="158"/>
        <v>0</v>
      </c>
      <c r="BM133" s="48">
        <f t="shared" si="158"/>
        <v>0</v>
      </c>
      <c r="BN133" s="48">
        <f t="shared" si="155"/>
        <v>0</v>
      </c>
      <c r="BO133" s="48">
        <f t="shared" si="156"/>
        <v>0</v>
      </c>
      <c r="BP133" s="48">
        <f t="shared" si="157"/>
        <v>0</v>
      </c>
      <c r="BQ133" s="48">
        <f t="shared" si="157"/>
        <v>0</v>
      </c>
      <c r="BR133" s="116">
        <f t="shared" si="157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59">SUM(Y129:Y131)</f>
        <v>50</v>
      </c>
      <c r="Z134" s="319">
        <f t="shared" si="159"/>
        <v>40</v>
      </c>
      <c r="AA134" s="319">
        <f t="shared" si="159"/>
        <v>75</v>
      </c>
      <c r="AB134" s="319">
        <f t="shared" si="159"/>
        <v>93</v>
      </c>
      <c r="AC134" s="319">
        <f t="shared" si="159"/>
        <v>71</v>
      </c>
      <c r="AD134" s="319">
        <f t="shared" si="159"/>
        <v>80</v>
      </c>
      <c r="AE134" s="319">
        <f t="shared" si="159"/>
        <v>320</v>
      </c>
      <c r="AF134" s="319">
        <f t="shared" si="159"/>
        <v>353</v>
      </c>
      <c r="AG134" s="319">
        <f t="shared" si="159"/>
        <v>287</v>
      </c>
      <c r="AH134" s="319">
        <f t="shared" si="159"/>
        <v>138</v>
      </c>
      <c r="AI134" s="319">
        <f t="shared" si="159"/>
        <v>49</v>
      </c>
      <c r="AJ134" s="116">
        <f t="shared" si="159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>
        <v>170</v>
      </c>
      <c r="BC134" s="319">
        <v>327</v>
      </c>
      <c r="BD134" s="319">
        <v>407</v>
      </c>
      <c r="BE134" s="319">
        <v>293</v>
      </c>
      <c r="BF134" s="319">
        <v>242</v>
      </c>
      <c r="BG134" s="319">
        <v>88</v>
      </c>
      <c r="BH134" s="319">
        <v>14</v>
      </c>
      <c r="BI134" s="115">
        <f>O134-C134</f>
        <v>-262</v>
      </c>
      <c r="BJ134" s="48">
        <f t="shared" si="158"/>
        <v>-610</v>
      </c>
      <c r="BK134" s="48">
        <f t="shared" si="158"/>
        <v>-437</v>
      </c>
      <c r="BL134" s="48">
        <f t="shared" si="158"/>
        <v>-496</v>
      </c>
      <c r="BM134" s="48">
        <f t="shared" si="158"/>
        <v>-444</v>
      </c>
      <c r="BN134" s="48">
        <f t="shared" si="155"/>
        <v>-521</v>
      </c>
      <c r="BO134" s="48">
        <f t="shared" si="156"/>
        <v>-560</v>
      </c>
      <c r="BP134" s="48">
        <f t="shared" si="157"/>
        <v>-517</v>
      </c>
      <c r="BQ134" s="48">
        <f t="shared" si="157"/>
        <v>-135</v>
      </c>
      <c r="BR134" s="116">
        <f t="shared" si="157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>
        <v>7549</v>
      </c>
      <c r="BC136" s="319">
        <v>7180</v>
      </c>
      <c r="BD136" s="319">
        <v>6428</v>
      </c>
      <c r="BE136" s="319">
        <v>5511</v>
      </c>
      <c r="BF136" s="319">
        <v>4922</v>
      </c>
      <c r="BG136" s="319">
        <v>3767</v>
      </c>
      <c r="BH136" s="319">
        <v>2295</v>
      </c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60">T136-H136</f>
        <v>-1429</v>
      </c>
      <c r="BO136" s="48">
        <f t="shared" ref="BO136:BO141" si="161">U136-I136</f>
        <v>-889</v>
      </c>
      <c r="BP136" s="48">
        <f t="shared" ref="BP136:BR141" si="162">V136-J136</f>
        <v>-617</v>
      </c>
      <c r="BQ136" s="48">
        <f t="shared" si="162"/>
        <v>-313</v>
      </c>
      <c r="BR136" s="116">
        <f t="shared" si="162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63">P137-D137</f>
        <v>0</v>
      </c>
      <c r="BK137" s="48">
        <f t="shared" si="163"/>
        <v>0</v>
      </c>
      <c r="BL137" s="48">
        <f t="shared" si="163"/>
        <v>0</v>
      </c>
      <c r="BM137" s="48">
        <f t="shared" si="163"/>
        <v>0</v>
      </c>
      <c r="BN137" s="48">
        <f t="shared" si="160"/>
        <v>0</v>
      </c>
      <c r="BO137" s="48">
        <f t="shared" si="161"/>
        <v>0</v>
      </c>
      <c r="BP137" s="48">
        <f t="shared" si="162"/>
        <v>0</v>
      </c>
      <c r="BQ137" s="48">
        <f t="shared" si="162"/>
        <v>0</v>
      </c>
      <c r="BR137" s="116">
        <f t="shared" si="162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>
        <v>77</v>
      </c>
      <c r="BC138" s="319">
        <v>62</v>
      </c>
      <c r="BD138" s="319">
        <v>43</v>
      </c>
      <c r="BE138" s="319">
        <v>34</v>
      </c>
      <c r="BF138" s="319">
        <v>36</v>
      </c>
      <c r="BG138" s="319">
        <v>25</v>
      </c>
      <c r="BH138" s="319">
        <v>34</v>
      </c>
      <c r="BI138" s="115">
        <f>O138-C138</f>
        <v>-2</v>
      </c>
      <c r="BJ138" s="48">
        <f t="shared" si="163"/>
        <v>9</v>
      </c>
      <c r="BK138" s="48">
        <f t="shared" si="163"/>
        <v>14</v>
      </c>
      <c r="BL138" s="48">
        <f t="shared" si="163"/>
        <v>16</v>
      </c>
      <c r="BM138" s="48">
        <f t="shared" si="163"/>
        <v>22</v>
      </c>
      <c r="BN138" s="48">
        <f t="shared" si="160"/>
        <v>71</v>
      </c>
      <c r="BO138" s="48">
        <f t="shared" si="161"/>
        <v>135</v>
      </c>
      <c r="BP138" s="48">
        <f t="shared" si="162"/>
        <v>234</v>
      </c>
      <c r="BQ138" s="48">
        <f t="shared" si="162"/>
        <v>243</v>
      </c>
      <c r="BR138" s="116">
        <f t="shared" si="162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63"/>
        <v>0</v>
      </c>
      <c r="BK139" s="48">
        <f t="shared" si="163"/>
        <v>0</v>
      </c>
      <c r="BL139" s="48">
        <f t="shared" si="163"/>
        <v>0</v>
      </c>
      <c r="BM139" s="48">
        <f t="shared" si="163"/>
        <v>0</v>
      </c>
      <c r="BN139" s="48">
        <f t="shared" si="160"/>
        <v>0</v>
      </c>
      <c r="BO139" s="48">
        <f t="shared" si="161"/>
        <v>0</v>
      </c>
      <c r="BP139" s="48">
        <f t="shared" si="162"/>
        <v>0</v>
      </c>
      <c r="BQ139" s="48">
        <f t="shared" si="162"/>
        <v>0</v>
      </c>
      <c r="BR139" s="116">
        <f t="shared" si="162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63"/>
        <v>0</v>
      </c>
      <c r="BK140" s="338">
        <f t="shared" si="163"/>
        <v>0</v>
      </c>
      <c r="BL140" s="338">
        <f t="shared" si="163"/>
        <v>0</v>
      </c>
      <c r="BM140" s="338">
        <f t="shared" si="163"/>
        <v>0</v>
      </c>
      <c r="BN140" s="338">
        <f t="shared" si="160"/>
        <v>0</v>
      </c>
      <c r="BO140" s="338">
        <f t="shared" si="161"/>
        <v>0</v>
      </c>
      <c r="BP140" s="338">
        <f t="shared" si="162"/>
        <v>0</v>
      </c>
      <c r="BQ140" s="338">
        <f t="shared" si="162"/>
        <v>0</v>
      </c>
      <c r="BR140" s="339">
        <f t="shared" si="162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64">SUM(U136:U139)</f>
        <v>1345</v>
      </c>
      <c r="V141" s="376">
        <f t="shared" si="164"/>
        <v>1415</v>
      </c>
      <c r="W141" s="376">
        <f t="shared" si="164"/>
        <v>1705</v>
      </c>
      <c r="X141" s="376">
        <f t="shared" si="164"/>
        <v>1448</v>
      </c>
      <c r="Y141" s="376">
        <f t="shared" si="164"/>
        <v>1363</v>
      </c>
      <c r="Z141" s="376">
        <f t="shared" si="164"/>
        <v>1421</v>
      </c>
      <c r="AA141" s="376">
        <f t="shared" si="164"/>
        <v>1629</v>
      </c>
      <c r="AB141" s="376">
        <f t="shared" si="164"/>
        <v>2358</v>
      </c>
      <c r="AC141" s="376">
        <f t="shared" si="164"/>
        <v>3638</v>
      </c>
      <c r="AD141" s="376">
        <f t="shared" si="164"/>
        <v>4667</v>
      </c>
      <c r="AE141" s="376">
        <f t="shared" si="164"/>
        <v>4888</v>
      </c>
      <c r="AF141" s="528">
        <f t="shared" si="164"/>
        <v>5321</v>
      </c>
      <c r="AG141" s="528">
        <f t="shared" si="164"/>
        <v>6250</v>
      </c>
      <c r="AH141" s="528">
        <f t="shared" si="164"/>
        <v>5793</v>
      </c>
      <c r="AI141" s="528">
        <f t="shared" si="164"/>
        <v>4915</v>
      </c>
      <c r="AJ141" s="342">
        <f t="shared" si="164"/>
        <v>3496</v>
      </c>
      <c r="AK141" s="268">
        <f t="shared" si="164"/>
        <v>2960</v>
      </c>
      <c r="AL141" s="528">
        <f t="shared" si="164"/>
        <v>3086</v>
      </c>
      <c r="AM141" s="528">
        <f t="shared" si="164"/>
        <v>3578</v>
      </c>
      <c r="AN141" s="528">
        <f t="shared" si="164"/>
        <v>3507</v>
      </c>
      <c r="AO141" s="528">
        <f t="shared" si="164"/>
        <v>3157</v>
      </c>
      <c r="AP141" s="528">
        <f t="shared" si="164"/>
        <v>3695</v>
      </c>
      <c r="AQ141" s="528">
        <f t="shared" si="164"/>
        <v>6101</v>
      </c>
      <c r="AR141" s="528">
        <f t="shared" si="164"/>
        <v>7186</v>
      </c>
      <c r="AS141" s="528">
        <f t="shared" si="164"/>
        <v>6194</v>
      </c>
      <c r="AT141" s="528">
        <f t="shared" si="164"/>
        <v>5620</v>
      </c>
      <c r="AU141" s="528">
        <f t="shared" si="164"/>
        <v>4703</v>
      </c>
      <c r="AV141" s="528">
        <f t="shared" si="164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>
        <v>7626</v>
      </c>
      <c r="BC141" s="340">
        <v>7242</v>
      </c>
      <c r="BD141" s="340">
        <v>6471</v>
      </c>
      <c r="BE141" s="340">
        <v>5545</v>
      </c>
      <c r="BF141" s="340">
        <v>4958</v>
      </c>
      <c r="BG141" s="340">
        <v>3792</v>
      </c>
      <c r="BH141" s="340">
        <v>2329</v>
      </c>
      <c r="BI141" s="340">
        <f>O141-C141</f>
        <v>-97</v>
      </c>
      <c r="BJ141" s="341">
        <f t="shared" si="163"/>
        <v>-410</v>
      </c>
      <c r="BK141" s="341">
        <f t="shared" si="163"/>
        <v>-1398</v>
      </c>
      <c r="BL141" s="341">
        <f t="shared" si="163"/>
        <v>-1365</v>
      </c>
      <c r="BM141" s="341">
        <f t="shared" si="163"/>
        <v>-1705</v>
      </c>
      <c r="BN141" s="341">
        <f t="shared" si="160"/>
        <v>-1358</v>
      </c>
      <c r="BO141" s="341">
        <f t="shared" si="161"/>
        <v>-754</v>
      </c>
      <c r="BP141" s="341">
        <f t="shared" si="162"/>
        <v>-383</v>
      </c>
      <c r="BQ141" s="341">
        <f t="shared" si="162"/>
        <v>-70</v>
      </c>
      <c r="BR141" s="341">
        <f t="shared" si="162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>
        <v>53</v>
      </c>
      <c r="BC143" s="355">
        <v>71</v>
      </c>
      <c r="BD143" s="355">
        <v>117</v>
      </c>
      <c r="BE143" s="355">
        <v>83</v>
      </c>
      <c r="BF143" s="355">
        <v>79</v>
      </c>
      <c r="BG143" s="355">
        <v>47</v>
      </c>
      <c r="BH143" s="355">
        <v>2</v>
      </c>
      <c r="BI143" s="115">
        <f t="shared" ref="BI143:BR148" si="165">O143-C143</f>
        <v>0</v>
      </c>
      <c r="BJ143" s="48">
        <f t="shared" si="165"/>
        <v>0</v>
      </c>
      <c r="BK143" s="48">
        <f t="shared" si="165"/>
        <v>0</v>
      </c>
      <c r="BL143" s="48">
        <f t="shared" si="165"/>
        <v>0</v>
      </c>
      <c r="BM143" s="48">
        <f t="shared" si="165"/>
        <v>0</v>
      </c>
      <c r="BN143" s="48">
        <f t="shared" si="165"/>
        <v>0</v>
      </c>
      <c r="BO143" s="48">
        <f t="shared" si="165"/>
        <v>0</v>
      </c>
      <c r="BP143" s="48">
        <f t="shared" si="165"/>
        <v>0</v>
      </c>
      <c r="BQ143" s="48">
        <f t="shared" si="165"/>
        <v>0</v>
      </c>
      <c r="BR143" s="116">
        <f t="shared" si="165"/>
        <v>0</v>
      </c>
    </row>
    <row r="144" spans="1:70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>
        <v>26</v>
      </c>
      <c r="BC144" s="355">
        <v>25</v>
      </c>
      <c r="BD144" s="355">
        <v>77</v>
      </c>
      <c r="BE144" s="355">
        <v>42</v>
      </c>
      <c r="BF144" s="355">
        <v>36</v>
      </c>
      <c r="BG144" s="355">
        <v>28</v>
      </c>
      <c r="BH144" s="355">
        <v>0</v>
      </c>
      <c r="BI144" s="115">
        <f t="shared" si="165"/>
        <v>0</v>
      </c>
      <c r="BJ144" s="48">
        <f t="shared" si="165"/>
        <v>0</v>
      </c>
      <c r="BK144" s="48">
        <f t="shared" si="165"/>
        <v>0</v>
      </c>
      <c r="BL144" s="48">
        <f t="shared" si="165"/>
        <v>0</v>
      </c>
      <c r="BM144" s="48">
        <f t="shared" si="165"/>
        <v>0</v>
      </c>
      <c r="BN144" s="48">
        <f t="shared" si="165"/>
        <v>0</v>
      </c>
      <c r="BO144" s="48">
        <f t="shared" si="165"/>
        <v>0</v>
      </c>
      <c r="BP144" s="48">
        <f t="shared" si="165"/>
        <v>0</v>
      </c>
      <c r="BQ144" s="48">
        <f t="shared" si="165"/>
        <v>0</v>
      </c>
      <c r="BR144" s="116">
        <f t="shared" si="165"/>
        <v>0</v>
      </c>
    </row>
    <row r="145" spans="1:70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>
        <v>2</v>
      </c>
      <c r="BC145" s="355">
        <v>6</v>
      </c>
      <c r="BD145" s="355">
        <v>4</v>
      </c>
      <c r="BE145" s="355">
        <v>6</v>
      </c>
      <c r="BF145" s="355">
        <v>4</v>
      </c>
      <c r="BG145" s="355">
        <v>12</v>
      </c>
      <c r="BH145" s="355">
        <v>11</v>
      </c>
      <c r="BI145" s="115">
        <f t="shared" si="165"/>
        <v>0</v>
      </c>
      <c r="BJ145" s="48">
        <f t="shared" si="165"/>
        <v>0</v>
      </c>
      <c r="BK145" s="48">
        <f t="shared" si="165"/>
        <v>0</v>
      </c>
      <c r="BL145" s="48">
        <f t="shared" si="165"/>
        <v>0</v>
      </c>
      <c r="BM145" s="48">
        <f t="shared" si="165"/>
        <v>0</v>
      </c>
      <c r="BN145" s="48">
        <f t="shared" si="165"/>
        <v>0</v>
      </c>
      <c r="BO145" s="48">
        <f t="shared" si="165"/>
        <v>0</v>
      </c>
      <c r="BP145" s="48">
        <f t="shared" si="165"/>
        <v>0</v>
      </c>
      <c r="BQ145" s="48">
        <f t="shared" si="165"/>
        <v>0</v>
      </c>
      <c r="BR145" s="116">
        <f t="shared" si="165"/>
        <v>0</v>
      </c>
    </row>
    <row r="146" spans="1:70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>
        <v>0</v>
      </c>
      <c r="BC146" s="355">
        <v>2</v>
      </c>
      <c r="BD146" s="355">
        <v>1</v>
      </c>
      <c r="BE146" s="355">
        <v>0</v>
      </c>
      <c r="BF146" s="355">
        <v>1</v>
      </c>
      <c r="BG146" s="355">
        <v>0</v>
      </c>
      <c r="BH146" s="355">
        <v>0</v>
      </c>
      <c r="BI146" s="115">
        <f t="shared" si="165"/>
        <v>0</v>
      </c>
      <c r="BJ146" s="48">
        <f t="shared" si="165"/>
        <v>0</v>
      </c>
      <c r="BK146" s="48">
        <f t="shared" si="165"/>
        <v>0</v>
      </c>
      <c r="BL146" s="48">
        <f t="shared" si="165"/>
        <v>0</v>
      </c>
      <c r="BM146" s="48">
        <f t="shared" si="165"/>
        <v>0</v>
      </c>
      <c r="BN146" s="48">
        <f t="shared" si="165"/>
        <v>0</v>
      </c>
      <c r="BO146" s="48">
        <f t="shared" si="165"/>
        <v>0</v>
      </c>
      <c r="BP146" s="48">
        <f t="shared" si="165"/>
        <v>0</v>
      </c>
      <c r="BQ146" s="48">
        <f t="shared" si="165"/>
        <v>0</v>
      </c>
      <c r="BR146" s="116">
        <f t="shared" si="165"/>
        <v>0</v>
      </c>
    </row>
    <row r="147" spans="1:70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65"/>
        <v>0</v>
      </c>
      <c r="BJ147" s="338">
        <f t="shared" si="165"/>
        <v>0</v>
      </c>
      <c r="BK147" s="338">
        <f t="shared" si="165"/>
        <v>0</v>
      </c>
      <c r="BL147" s="338">
        <f t="shared" si="165"/>
        <v>0</v>
      </c>
      <c r="BM147" s="338">
        <f t="shared" si="165"/>
        <v>0</v>
      </c>
      <c r="BN147" s="338">
        <f t="shared" si="165"/>
        <v>0</v>
      </c>
      <c r="BO147" s="338">
        <f t="shared" si="165"/>
        <v>0</v>
      </c>
      <c r="BP147" s="338">
        <f t="shared" si="165"/>
        <v>0</v>
      </c>
      <c r="BQ147" s="338">
        <f t="shared" si="165"/>
        <v>0</v>
      </c>
      <c r="BR147" s="339">
        <f t="shared" si="165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>
        <v>81</v>
      </c>
      <c r="BC148" s="528">
        <v>104</v>
      </c>
      <c r="BD148" s="528">
        <v>199</v>
      </c>
      <c r="BE148" s="528">
        <v>131</v>
      </c>
      <c r="BF148" s="528">
        <v>120</v>
      </c>
      <c r="BG148" s="528">
        <v>87</v>
      </c>
      <c r="BH148" s="342">
        <v>13</v>
      </c>
      <c r="BI148" s="119">
        <f t="shared" si="165"/>
        <v>0</v>
      </c>
      <c r="BJ148" s="121">
        <f t="shared" si="165"/>
        <v>0</v>
      </c>
      <c r="BK148" s="121">
        <f t="shared" si="165"/>
        <v>0</v>
      </c>
      <c r="BL148" s="121">
        <f t="shared" si="165"/>
        <v>0</v>
      </c>
      <c r="BM148" s="121">
        <f t="shared" si="165"/>
        <v>0</v>
      </c>
      <c r="BN148" s="121">
        <f t="shared" si="165"/>
        <v>0</v>
      </c>
      <c r="BO148" s="121">
        <f t="shared" si="165"/>
        <v>0</v>
      </c>
      <c r="BP148" s="121">
        <f t="shared" si="165"/>
        <v>0</v>
      </c>
      <c r="BQ148" s="121">
        <f t="shared" si="165"/>
        <v>0</v>
      </c>
      <c r="BR148" s="122">
        <f t="shared" si="165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2024-01-17T16:12:17Z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